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C:\Users\196143\Downloads\"/>
    </mc:Choice>
  </mc:AlternateContent>
  <bookViews>
    <workbookView xWindow="0" yWindow="0" windowWidth="20490" windowHeight="8835"/>
  </bookViews>
  <sheets>
    <sheet name="第1面" sheetId="7" r:id="rId1"/>
    <sheet name="第2面" sheetId="2" r:id="rId2"/>
    <sheet name="第3面" sheetId="6" r:id="rId3"/>
    <sheet name="引用データ" sheetId="5" r:id="rId4"/>
  </sheets>
  <definedNames>
    <definedName name="_xlnm.Print_Area" localSheetId="0">第1面!$A$1:$K$35</definedName>
    <definedName name="_xlnm.Print_Area" localSheetId="1">第2面!$A$1:$L$25</definedName>
    <definedName name="_xlnm.Print_Area" localSheetId="2">第3面!$A$1:$M$43</definedName>
  </definedNames>
  <calcPr calcId="162913"/>
</workbook>
</file>

<file path=xl/calcChain.xml><?xml version="1.0" encoding="utf-8"?>
<calcChain xmlns="http://schemas.openxmlformats.org/spreadsheetml/2006/main">
  <c r="G11" i="6" l="1"/>
  <c r="E11" i="6" l="1"/>
  <c r="E12" i="6" l="1"/>
  <c r="J17" i="6"/>
  <c r="K17" i="6" s="1"/>
  <c r="D12" i="6" l="1"/>
  <c r="I11" i="6"/>
  <c r="D10" i="2" s="1"/>
  <c r="I9" i="2" l="1"/>
  <c r="E6" i="6" l="1"/>
  <c r="F22" i="2" l="1"/>
  <c r="K39" i="6" l="1"/>
  <c r="G29" i="6"/>
  <c r="G28" i="6"/>
  <c r="G27" i="6"/>
  <c r="G26" i="6"/>
  <c r="G25" i="6"/>
  <c r="G24" i="6"/>
  <c r="G23" i="6"/>
  <c r="G22" i="6"/>
  <c r="G21" i="6"/>
  <c r="G20" i="6"/>
  <c r="F23" i="2"/>
  <c r="F21" i="2"/>
  <c r="F20" i="2"/>
  <c r="F19" i="2"/>
  <c r="F18" i="2"/>
  <c r="F17" i="2"/>
  <c r="F16" i="2"/>
  <c r="F15" i="2"/>
  <c r="F14" i="2"/>
  <c r="G30" i="6" l="1"/>
  <c r="F24" i="2"/>
  <c r="G12" i="6"/>
  <c r="G6" i="6"/>
  <c r="J6" i="6" s="1"/>
  <c r="K6" i="6" s="1"/>
  <c r="K40" i="6"/>
  <c r="K41" i="6" s="1"/>
  <c r="D7" i="2" l="1"/>
  <c r="D6" i="2"/>
  <c r="D8" i="2" s="1"/>
  <c r="D11" i="2" s="1"/>
  <c r="J11" i="6"/>
  <c r="J12" i="6"/>
  <c r="K12" i="6" s="1"/>
  <c r="K42" i="6"/>
  <c r="E16" i="6" s="1"/>
  <c r="I11" i="2" l="1"/>
  <c r="D16" i="6"/>
  <c r="G16" i="6"/>
  <c r="J16" i="6" s="1"/>
  <c r="D10" i="6"/>
  <c r="E10" i="6" s="1"/>
  <c r="G10" i="6"/>
  <c r="J10" i="6" s="1"/>
  <c r="K10" i="6" l="1"/>
  <c r="K13" i="6"/>
  <c r="G14" i="6"/>
  <c r="D13" i="6"/>
  <c r="D14" i="6"/>
  <c r="G15" i="6"/>
  <c r="D15" i="6"/>
  <c r="G13" i="6"/>
  <c r="D7" i="6"/>
  <c r="D9" i="6"/>
  <c r="D8" i="6"/>
  <c r="G9" i="6"/>
  <c r="G8" i="6"/>
  <c r="G7" i="6"/>
</calcChain>
</file>

<file path=xl/comments1.xml><?xml version="1.0" encoding="utf-8"?>
<comments xmlns="http://schemas.openxmlformats.org/spreadsheetml/2006/main">
  <authors>
    <author>Windows ユーザー</author>
    <author>Administrator</author>
  </authors>
  <commentList>
    <comment ref="G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提出日記入下さい</t>
        </r>
      </text>
    </comment>
    <comment ref="F18" authorId="1" shapeId="0">
      <text>
        <r>
          <rPr>
            <b/>
            <sz val="12"/>
            <color indexed="81"/>
            <rFont val="ＭＳ Ｐゴシック"/>
            <family val="3"/>
            <charset val="128"/>
          </rPr>
          <t>代理者の会社名と氏名を両方共入力してください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>。</t>
        </r>
      </text>
    </comment>
    <comment ref="F22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市から連絡事項ある場合、こちらの担当者へお尋ねします。</t>
        </r>
      </text>
    </comment>
    <comment ref="D25" authorId="1" shapeId="0">
      <text>
        <r>
          <rPr>
            <b/>
            <sz val="12"/>
            <color indexed="81"/>
            <rFont val="ＭＳ Ｐゴシック"/>
            <family val="3"/>
            <charset val="128"/>
          </rPr>
          <t>建築物等の具体的用途の記入をお願いします。</t>
        </r>
      </text>
    </comment>
  </commentList>
</comments>
</file>

<file path=xl/sharedStrings.xml><?xml version="1.0" encoding="utf-8"?>
<sst xmlns="http://schemas.openxmlformats.org/spreadsheetml/2006/main" count="224" uniqueCount="164">
  <si>
    <t>本数×3.8㎡</t>
    <rPh sb="0" eb="2">
      <t>ホンスウ</t>
    </rPh>
    <phoneticPr fontId="1"/>
  </si>
  <si>
    <t>本数×8㎡</t>
    <rPh sb="0" eb="2">
      <t>ホンスウ</t>
    </rPh>
    <phoneticPr fontId="1"/>
  </si>
  <si>
    <t>本数×13.8㎡</t>
    <rPh sb="0" eb="2">
      <t>ホンスウ</t>
    </rPh>
    <phoneticPr fontId="1"/>
  </si>
  <si>
    <t>本数×21.2㎡</t>
    <rPh sb="0" eb="2">
      <t>ホンスウ</t>
    </rPh>
    <phoneticPr fontId="1"/>
  </si>
  <si>
    <t>本数×30.1㎡</t>
    <rPh sb="0" eb="2">
      <t>ホンスウ</t>
    </rPh>
    <phoneticPr fontId="1"/>
  </si>
  <si>
    <t>㎡</t>
  </si>
  <si>
    <t>㎡</t>
    <phoneticPr fontId="1"/>
  </si>
  <si>
    <t>本</t>
    <rPh sb="0" eb="1">
      <t>ホン</t>
    </rPh>
    <phoneticPr fontId="1"/>
  </si>
  <si>
    <t>個</t>
    <rPh sb="0" eb="1">
      <t>コ</t>
    </rPh>
    <phoneticPr fontId="1"/>
  </si>
  <si>
    <t>数量</t>
    <rPh sb="0" eb="2">
      <t>スウリョウ</t>
    </rPh>
    <phoneticPr fontId="1"/>
  </si>
  <si>
    <t>算定面積</t>
    <rPh sb="0" eb="2">
      <t>サンテイ</t>
    </rPh>
    <rPh sb="2" eb="4">
      <t>メンセキ</t>
    </rPh>
    <phoneticPr fontId="1"/>
  </si>
  <si>
    <t>備考</t>
    <rPh sb="0" eb="2">
      <t>ビコウ</t>
    </rPh>
    <phoneticPr fontId="1"/>
  </si>
  <si>
    <t>緑地の面積の合計
（F)=(B)+(D)±(E)</t>
    <rPh sb="0" eb="2">
      <t>リョクチ</t>
    </rPh>
    <rPh sb="3" eb="5">
      <t>メンセキ</t>
    </rPh>
    <rPh sb="6" eb="8">
      <t>ゴウケイ</t>
    </rPh>
    <phoneticPr fontId="1"/>
  </si>
  <si>
    <t>%</t>
    <phoneticPr fontId="1"/>
  </si>
  <si>
    <t>緑地率（F)/(A)×100</t>
    <rPh sb="0" eb="2">
      <t>リョクチ</t>
    </rPh>
    <rPh sb="2" eb="3">
      <t>リツ</t>
    </rPh>
    <phoneticPr fontId="1"/>
  </si>
  <si>
    <t>緑地の面積に相当する面積
(D)=（C)×1/2</t>
    <rPh sb="0" eb="2">
      <t>リョクチ</t>
    </rPh>
    <rPh sb="3" eb="5">
      <t>メンセキ</t>
    </rPh>
    <rPh sb="6" eb="8">
      <t>ソウトウ</t>
    </rPh>
    <rPh sb="10" eb="12">
      <t>メンセキ</t>
    </rPh>
    <phoneticPr fontId="1"/>
  </si>
  <si>
    <t>建築物の（変更）緑化計画</t>
    <rPh sb="0" eb="3">
      <t>ケンチクブツ</t>
    </rPh>
    <rPh sb="5" eb="7">
      <t>ヘンコウ</t>
    </rPh>
    <rPh sb="8" eb="10">
      <t>リョッカ</t>
    </rPh>
    <rPh sb="10" eb="12">
      <t>ケイカク</t>
    </rPh>
    <phoneticPr fontId="1"/>
  </si>
  <si>
    <t>生垣</t>
    <rPh sb="0" eb="2">
      <t>イケガキ</t>
    </rPh>
    <phoneticPr fontId="1"/>
  </si>
  <si>
    <t>フェンス緑化</t>
    <rPh sb="4" eb="6">
      <t>リョッカ</t>
    </rPh>
    <phoneticPr fontId="1"/>
  </si>
  <si>
    <t>建築物の敷地の（変更）緑化計画</t>
    <rPh sb="0" eb="3">
      <t>ケンチクブツ</t>
    </rPh>
    <rPh sb="4" eb="6">
      <t>シキチ</t>
    </rPh>
    <rPh sb="8" eb="10">
      <t>ヘンコウ</t>
    </rPh>
    <rPh sb="11" eb="13">
      <t>リョッカ</t>
    </rPh>
    <rPh sb="13" eb="15">
      <t>ケイカク</t>
    </rPh>
    <phoneticPr fontId="1"/>
  </si>
  <si>
    <t>プランター（40ℓ以上）</t>
    <phoneticPr fontId="1"/>
  </si>
  <si>
    <t>太陽電池設置面積等
(㎡)</t>
    <phoneticPr fontId="1"/>
  </si>
  <si>
    <t>合計(D)</t>
    <rPh sb="0" eb="2">
      <t>ゴウケイ</t>
    </rPh>
    <phoneticPr fontId="1"/>
  </si>
  <si>
    <t>「グラスパーキング」の数量欄には、駐車区画である部分のみの計画について記入してください。</t>
    <rPh sb="11" eb="13">
      <t>スウリョウ</t>
    </rPh>
    <phoneticPr fontId="1"/>
  </si>
  <si>
    <t>屋上、ベランダ等</t>
    <rPh sb="0" eb="2">
      <t>オクジョウ</t>
    </rPh>
    <rPh sb="7" eb="8">
      <t>トウ</t>
    </rPh>
    <phoneticPr fontId="1"/>
  </si>
  <si>
    <t>(A)</t>
    <phoneticPr fontId="1"/>
  </si>
  <si>
    <t>(B)</t>
    <phoneticPr fontId="1"/>
  </si>
  <si>
    <t>(C)</t>
    <phoneticPr fontId="1"/>
  </si>
  <si>
    <t>(D)</t>
    <phoneticPr fontId="1"/>
  </si>
  <si>
    <t>(E)</t>
    <phoneticPr fontId="1"/>
  </si>
  <si>
    <t>(F)</t>
    <phoneticPr fontId="1"/>
  </si>
  <si>
    <t>(G)</t>
    <phoneticPr fontId="1"/>
  </si>
  <si>
    <t>緑地率
(%)</t>
    <rPh sb="0" eb="2">
      <t>リョクチ</t>
    </rPh>
    <rPh sb="2" eb="3">
      <t>リツ</t>
    </rPh>
    <phoneticPr fontId="1"/>
  </si>
  <si>
    <t>ha</t>
    <phoneticPr fontId="1"/>
  </si>
  <si>
    <t>ha</t>
    <phoneticPr fontId="1"/>
  </si>
  <si>
    <t>㎡</t>
    <phoneticPr fontId="1"/>
  </si>
  <si>
    <t>計画開発区域名</t>
    <rPh sb="0" eb="2">
      <t>ケイカク</t>
    </rPh>
    <rPh sb="2" eb="4">
      <t>カイハツ</t>
    </rPh>
    <rPh sb="4" eb="6">
      <t>クイキ</t>
    </rPh>
    <rPh sb="6" eb="7">
      <t>メイ</t>
    </rPh>
    <phoneticPr fontId="1"/>
  </si>
  <si>
    <t>計画開発区域面積</t>
    <rPh sb="0" eb="2">
      <t>ケイカク</t>
    </rPh>
    <rPh sb="2" eb="4">
      <t>カイハツ</t>
    </rPh>
    <rPh sb="4" eb="6">
      <t>クイキ</t>
    </rPh>
    <rPh sb="6" eb="8">
      <t>メンセキ</t>
    </rPh>
    <phoneticPr fontId="1"/>
  </si>
  <si>
    <t>全体建築物敷地面積</t>
    <rPh sb="0" eb="2">
      <t>ゼンタイ</t>
    </rPh>
    <rPh sb="2" eb="5">
      <t>ケンチクブツ</t>
    </rPh>
    <rPh sb="5" eb="7">
      <t>シキチ</t>
    </rPh>
    <rPh sb="7" eb="9">
      <t>メンセキ</t>
    </rPh>
    <phoneticPr fontId="1"/>
  </si>
  <si>
    <t>全体緑地面積</t>
    <rPh sb="0" eb="2">
      <t>ゼンタイ</t>
    </rPh>
    <rPh sb="2" eb="4">
      <t>リョクチ</t>
    </rPh>
    <rPh sb="4" eb="6">
      <t>メンセキ</t>
    </rPh>
    <phoneticPr fontId="1"/>
  </si>
  <si>
    <t>当該敷地に加算可能な緑地面積</t>
    <rPh sb="0" eb="2">
      <t>トウガイ</t>
    </rPh>
    <rPh sb="2" eb="4">
      <t>シキチ</t>
    </rPh>
    <rPh sb="5" eb="7">
      <t>カサン</t>
    </rPh>
    <rPh sb="7" eb="9">
      <t>カノウ</t>
    </rPh>
    <rPh sb="10" eb="12">
      <t>リョクチ</t>
    </rPh>
    <rPh sb="12" eb="14">
      <t>メンセキ</t>
    </rPh>
    <phoneticPr fontId="1"/>
  </si>
  <si>
    <t>計画開発区域について</t>
    <rPh sb="0" eb="2">
      <t>ケイカク</t>
    </rPh>
    <rPh sb="2" eb="4">
      <t>カイハツ</t>
    </rPh>
    <rPh sb="4" eb="6">
      <t>クイキ</t>
    </rPh>
    <phoneticPr fontId="1"/>
  </si>
  <si>
    <t>ポートアイランド地区A</t>
    <rPh sb="8" eb="10">
      <t>チク</t>
    </rPh>
    <phoneticPr fontId="1"/>
  </si>
  <si>
    <t>ポートアイランド地区B</t>
    <rPh sb="8" eb="10">
      <t>チク</t>
    </rPh>
    <phoneticPr fontId="1"/>
  </si>
  <si>
    <t>六甲アイランド地区A</t>
    <rPh sb="0" eb="2">
      <t>ロッコウ</t>
    </rPh>
    <rPh sb="7" eb="9">
      <t>チク</t>
    </rPh>
    <phoneticPr fontId="1"/>
  </si>
  <si>
    <t>六甲アイランド地区B</t>
    <rPh sb="0" eb="2">
      <t>ロッコウ</t>
    </rPh>
    <rPh sb="7" eb="9">
      <t>チク</t>
    </rPh>
    <phoneticPr fontId="1"/>
  </si>
  <si>
    <t>神戸空港島地区</t>
    <rPh sb="0" eb="2">
      <t>コウベ</t>
    </rPh>
    <rPh sb="2" eb="4">
      <t>クウコウ</t>
    </rPh>
    <rPh sb="4" eb="5">
      <t>トウ</t>
    </rPh>
    <rPh sb="5" eb="7">
      <t>チク</t>
    </rPh>
    <phoneticPr fontId="1"/>
  </si>
  <si>
    <t>都心ウォーターフロント地区</t>
    <rPh sb="0" eb="2">
      <t>トシン</t>
    </rPh>
    <rPh sb="11" eb="13">
      <t>チク</t>
    </rPh>
    <phoneticPr fontId="1"/>
  </si>
  <si>
    <t>西神住宅団地</t>
    <rPh sb="0" eb="1">
      <t>セイ</t>
    </rPh>
    <rPh sb="1" eb="2">
      <t>シン</t>
    </rPh>
    <rPh sb="2" eb="4">
      <t>ジュウタク</t>
    </rPh>
    <rPh sb="4" eb="6">
      <t>ダンチ</t>
    </rPh>
    <phoneticPr fontId="1"/>
  </si>
  <si>
    <t>西神住宅第2団地</t>
    <rPh sb="0" eb="1">
      <t>セイ</t>
    </rPh>
    <rPh sb="1" eb="2">
      <t>シン</t>
    </rPh>
    <rPh sb="2" eb="4">
      <t>ジュウタク</t>
    </rPh>
    <rPh sb="4" eb="5">
      <t>ダイ</t>
    </rPh>
    <rPh sb="6" eb="8">
      <t>ダンチ</t>
    </rPh>
    <phoneticPr fontId="1"/>
  </si>
  <si>
    <t>神戸研究学園都市</t>
    <rPh sb="0" eb="2">
      <t>コウベ</t>
    </rPh>
    <rPh sb="2" eb="4">
      <t>ケンキュウ</t>
    </rPh>
    <rPh sb="4" eb="6">
      <t>ガクエン</t>
    </rPh>
    <rPh sb="6" eb="8">
      <t>トシ</t>
    </rPh>
    <phoneticPr fontId="1"/>
  </si>
  <si>
    <t>ひよどり台第2期住宅団地</t>
    <rPh sb="4" eb="5">
      <t>ダイ</t>
    </rPh>
    <rPh sb="5" eb="6">
      <t>ダイ</t>
    </rPh>
    <rPh sb="7" eb="8">
      <t>キ</t>
    </rPh>
    <rPh sb="8" eb="10">
      <t>ジュウタク</t>
    </rPh>
    <rPh sb="10" eb="12">
      <t>ダンチ</t>
    </rPh>
    <phoneticPr fontId="1"/>
  </si>
  <si>
    <t>名谷団地</t>
    <rPh sb="0" eb="2">
      <t>ミョウダニ</t>
    </rPh>
    <rPh sb="2" eb="4">
      <t>ダンチ</t>
    </rPh>
    <phoneticPr fontId="1"/>
  </si>
  <si>
    <t>西神工業団地</t>
    <rPh sb="0" eb="1">
      <t>セイ</t>
    </rPh>
    <rPh sb="1" eb="2">
      <t>シン</t>
    </rPh>
    <rPh sb="2" eb="4">
      <t>コウギョウ</t>
    </rPh>
    <rPh sb="4" eb="6">
      <t>ダンチ</t>
    </rPh>
    <phoneticPr fontId="1"/>
  </si>
  <si>
    <t>西神第2工業団地</t>
    <rPh sb="0" eb="1">
      <t>セイ</t>
    </rPh>
    <rPh sb="1" eb="2">
      <t>シン</t>
    </rPh>
    <rPh sb="2" eb="3">
      <t>ダイ</t>
    </rPh>
    <rPh sb="4" eb="6">
      <t>コウギョウ</t>
    </rPh>
    <rPh sb="6" eb="8">
      <t>ダンチ</t>
    </rPh>
    <phoneticPr fontId="1"/>
  </si>
  <si>
    <t>神戸複合産業団地</t>
    <rPh sb="0" eb="2">
      <t>コウベ</t>
    </rPh>
    <rPh sb="2" eb="4">
      <t>フクゴウ</t>
    </rPh>
    <rPh sb="4" eb="6">
      <t>サンギョウ</t>
    </rPh>
    <rPh sb="6" eb="8">
      <t>ダンチ</t>
    </rPh>
    <phoneticPr fontId="1"/>
  </si>
  <si>
    <t>計画開発区域面積(A)</t>
    <rPh sb="0" eb="2">
      <t>ケイカク</t>
    </rPh>
    <rPh sb="2" eb="4">
      <t>カイハツ</t>
    </rPh>
    <rPh sb="4" eb="6">
      <t>クイキ</t>
    </rPh>
    <rPh sb="6" eb="8">
      <t>メンセキ</t>
    </rPh>
    <phoneticPr fontId="1"/>
  </si>
  <si>
    <t>全体緑地面積(b)</t>
    <rPh sb="0" eb="2">
      <t>ゼンタイ</t>
    </rPh>
    <rPh sb="2" eb="4">
      <t>リョクチ</t>
    </rPh>
    <rPh sb="4" eb="6">
      <t>メンセキ</t>
    </rPh>
    <phoneticPr fontId="1"/>
  </si>
  <si>
    <t>全体建築物敷地面積(a)</t>
    <rPh sb="0" eb="2">
      <t>ゼンタイ</t>
    </rPh>
    <rPh sb="2" eb="5">
      <t>ケンチクブツ</t>
    </rPh>
    <rPh sb="5" eb="7">
      <t>シキチ</t>
    </rPh>
    <rPh sb="7" eb="9">
      <t>メンセキ</t>
    </rPh>
    <phoneticPr fontId="1"/>
  </si>
  <si>
    <t>主な樹種等</t>
    <rPh sb="0" eb="1">
      <t>オモ</t>
    </rPh>
    <rPh sb="2" eb="5">
      <t>ジュシュトウ</t>
    </rPh>
    <phoneticPr fontId="1"/>
  </si>
  <si>
    <t>m</t>
    <phoneticPr fontId="1"/>
  </si>
  <si>
    <t>=(D)+(E)/2+(F)</t>
    <phoneticPr fontId="1"/>
  </si>
  <si>
    <t>高木4（H≧7.0m）</t>
    <rPh sb="0" eb="2">
      <t>コウボク</t>
    </rPh>
    <phoneticPr fontId="1"/>
  </si>
  <si>
    <t>低木・地被植物等</t>
    <rPh sb="0" eb="2">
      <t>テイボク</t>
    </rPh>
    <rPh sb="3" eb="4">
      <t>チ</t>
    </rPh>
    <rPh sb="4" eb="5">
      <t>ヒ</t>
    </rPh>
    <rPh sb="5" eb="8">
      <t>ショクブツトウ</t>
    </rPh>
    <phoneticPr fontId="1"/>
  </si>
  <si>
    <t>計画開発区域における緑化の場合</t>
    <rPh sb="0" eb="2">
      <t>ケイカク</t>
    </rPh>
    <rPh sb="2" eb="4">
      <t>カイハツ</t>
    </rPh>
    <rPh sb="4" eb="6">
      <t>クイキ</t>
    </rPh>
    <rPh sb="10" eb="12">
      <t>リョッカ</t>
    </rPh>
    <rPh sb="13" eb="15">
      <t>バアイ</t>
    </rPh>
    <phoneticPr fontId="1"/>
  </si>
  <si>
    <t>運動場以外</t>
    <rPh sb="0" eb="3">
      <t>ウンドウジョウ</t>
    </rPh>
    <rPh sb="3" eb="5">
      <t>イガイ</t>
    </rPh>
    <phoneticPr fontId="1"/>
  </si>
  <si>
    <t>運動場</t>
    <rPh sb="0" eb="3">
      <t>ウンドウジョウ</t>
    </rPh>
    <phoneticPr fontId="1"/>
  </si>
  <si>
    <t>様式第5号（第19条及び第20条関係）</t>
    <phoneticPr fontId="1"/>
  </si>
  <si>
    <t>届出者</t>
    <phoneticPr fontId="1"/>
  </si>
  <si>
    <t>第23条第2項</t>
    <rPh sb="0" eb="1">
      <t>ダイ</t>
    </rPh>
    <rPh sb="3" eb="4">
      <t>ジョウ</t>
    </rPh>
    <rPh sb="4" eb="5">
      <t>ダイ</t>
    </rPh>
    <rPh sb="6" eb="7">
      <t>コウ</t>
    </rPh>
    <phoneticPr fontId="1"/>
  </si>
  <si>
    <t>第23条第3項</t>
    <rPh sb="0" eb="1">
      <t>ダイ</t>
    </rPh>
    <rPh sb="3" eb="4">
      <t>ジョウ</t>
    </rPh>
    <rPh sb="4" eb="5">
      <t>ダイ</t>
    </rPh>
    <rPh sb="6" eb="7">
      <t>コウ</t>
    </rPh>
    <phoneticPr fontId="1"/>
  </si>
  <si>
    <t>代理者</t>
    <rPh sb="0" eb="2">
      <t>ダイリ</t>
    </rPh>
    <rPh sb="2" eb="3">
      <t>シャ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</si>
  <si>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</si>
  <si>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</si>
  <si>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</si>
  <si>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</si>
  <si>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建築物等の名称</t>
    <rPh sb="0" eb="3">
      <t>ケンチクブツ</t>
    </rPh>
    <rPh sb="3" eb="4">
      <t>トウ</t>
    </rPh>
    <rPh sb="5" eb="7">
      <t>メイショウ</t>
    </rPh>
    <phoneticPr fontId="1"/>
  </si>
  <si>
    <t>建築物等の所在地</t>
    <rPh sb="0" eb="3">
      <t>ケンチクブツ</t>
    </rPh>
    <rPh sb="3" eb="4">
      <t>トウ</t>
    </rPh>
    <rPh sb="5" eb="8">
      <t>ショザイチ</t>
    </rPh>
    <phoneticPr fontId="1"/>
  </si>
  <si>
    <t>建築物等の用途</t>
    <rPh sb="0" eb="3">
      <t>ケンチクブツ</t>
    </rPh>
    <rPh sb="3" eb="4">
      <t>トウ</t>
    </rPh>
    <rPh sb="5" eb="7">
      <t>ヨウト</t>
    </rPh>
    <phoneticPr fontId="1"/>
  </si>
  <si>
    <t>工事種別</t>
    <rPh sb="0" eb="2">
      <t>コウジ</t>
    </rPh>
    <rPh sb="2" eb="4">
      <t>シュベツ</t>
    </rPh>
    <phoneticPr fontId="1"/>
  </si>
  <si>
    <t>年　　　　月　　　　日</t>
    <rPh sb="0" eb="1">
      <t>ネン</t>
    </rPh>
    <rPh sb="5" eb="6">
      <t>ガツ</t>
    </rPh>
    <rPh sb="10" eb="11">
      <t>ヒ</t>
    </rPh>
    <phoneticPr fontId="1"/>
  </si>
  <si>
    <t>緑化完了予定日</t>
    <rPh sb="0" eb="2">
      <t>リョッカ</t>
    </rPh>
    <rPh sb="2" eb="4">
      <t>カンリョウ</t>
    </rPh>
    <rPh sb="4" eb="7">
      <t>ヨテイビ</t>
    </rPh>
    <phoneticPr fontId="1"/>
  </si>
  <si>
    <t>郵便番号</t>
    <rPh sb="0" eb="4">
      <t>ユウビンバンゴウ</t>
    </rPh>
    <phoneticPr fontId="1"/>
  </si>
  <si>
    <t>の規定により、</t>
    <rPh sb="1" eb="3">
      <t>キテイ</t>
    </rPh>
    <phoneticPr fontId="1"/>
  </si>
  <si>
    <t>以下、変更届の場合のみ記入してください。</t>
    <phoneticPr fontId="1"/>
  </si>
  <si>
    <t>受付処理欄</t>
    <rPh sb="0" eb="2">
      <t>ウケツケ</t>
    </rPh>
    <rPh sb="2" eb="4">
      <t>ショリ</t>
    </rPh>
    <rPh sb="4" eb="5">
      <t>ラン</t>
    </rPh>
    <phoneticPr fontId="1"/>
  </si>
  <si>
    <t>特記欄</t>
    <rPh sb="0" eb="2">
      <t>トッキ</t>
    </rPh>
    <rPh sb="2" eb="3">
      <t>ラン</t>
    </rPh>
    <phoneticPr fontId="1"/>
  </si>
  <si>
    <t>　神戸市建築物等における環境配慮の推進に関する条例</t>
    <phoneticPr fontId="1"/>
  </si>
  <si>
    <t>電話番号　</t>
    <phoneticPr fontId="1"/>
  </si>
  <si>
    <t>住所（法人にあっては、主たる事務所の所在地）　　　　　　　　　　　　　　　　　　　　　　　　　　　　　　　　　　　          　</t>
    <phoneticPr fontId="1"/>
  </si>
  <si>
    <t>氏名（法人にあっては、名称及び代表者の氏名）　　　　　　　　　　　　　　　　　　　</t>
    <phoneticPr fontId="1"/>
  </si>
  <si>
    <t>変更の概要</t>
    <rPh sb="0" eb="2">
      <t>ヘンコウ</t>
    </rPh>
    <rPh sb="3" eb="5">
      <t>ガイヨウ</t>
    </rPh>
    <phoneticPr fontId="1"/>
  </si>
  <si>
    <t>建築面積（A)</t>
    <rPh sb="0" eb="2">
      <t>ケンチク</t>
    </rPh>
    <rPh sb="2" eb="4">
      <t>メンセキ</t>
    </rPh>
    <phoneticPr fontId="1"/>
  </si>
  <si>
    <t>(G)/((B)-(C))×100</t>
    <phoneticPr fontId="1"/>
  </si>
  <si>
    <t>建築物等緑化計画届の
届出日 及び 番号</t>
    <rPh sb="0" eb="2">
      <t>ケンチク</t>
    </rPh>
    <rPh sb="3" eb="4">
      <t>トウ</t>
    </rPh>
    <rPh sb="4" eb="6">
      <t>リョッカ</t>
    </rPh>
    <rPh sb="6" eb="8">
      <t>ケイカク</t>
    </rPh>
    <rPh sb="8" eb="9">
      <t>トドケ</t>
    </rPh>
    <rPh sb="11" eb="13">
      <t>トドケデ</t>
    </rPh>
    <rPh sb="13" eb="14">
      <t>ヒ</t>
    </rPh>
    <rPh sb="15" eb="16">
      <t>オヨ</t>
    </rPh>
    <rPh sb="18" eb="20">
      <t>バンゴウ</t>
    </rPh>
    <phoneticPr fontId="1"/>
  </si>
  <si>
    <r>
      <t xml:space="preserve">建築工事着手予定日
</t>
    </r>
    <r>
      <rPr>
        <sz val="7"/>
        <color theme="1"/>
        <rFont val="ＭＳ Ｐ明朝"/>
        <family val="1"/>
        <charset val="128"/>
      </rPr>
      <t>（変更届では記入不要）</t>
    </r>
    <rPh sb="0" eb="2">
      <t>ケンチク</t>
    </rPh>
    <rPh sb="2" eb="4">
      <t>コウジ</t>
    </rPh>
    <rPh sb="4" eb="6">
      <t>チャクシュ</t>
    </rPh>
    <rPh sb="6" eb="9">
      <t>ヨテイビ</t>
    </rPh>
    <rPh sb="11" eb="14">
      <t>ヘンコウトドケ</t>
    </rPh>
    <rPh sb="16" eb="18">
      <t>キニュウ</t>
    </rPh>
    <rPh sb="18" eb="20">
      <t>フヨウ</t>
    </rPh>
    <phoneticPr fontId="1"/>
  </si>
  <si>
    <t>緑地の算定面積　　　　　</t>
    <rPh sb="0" eb="2">
      <t>リョクチ</t>
    </rPh>
    <rPh sb="3" eb="5">
      <t>サンテイ</t>
    </rPh>
    <rPh sb="5" eb="7">
      <t>メンセキ</t>
    </rPh>
    <phoneticPr fontId="1"/>
  </si>
  <si>
    <t>敷地緑化との振替
増(+)減(-)　(E)</t>
    <rPh sb="0" eb="2">
      <t>シキチ</t>
    </rPh>
    <rPh sb="2" eb="4">
      <t>リョッカ</t>
    </rPh>
    <rPh sb="6" eb="7">
      <t>フ</t>
    </rPh>
    <rPh sb="7" eb="8">
      <t>カ</t>
    </rPh>
    <rPh sb="9" eb="10">
      <t>ゾウ</t>
    </rPh>
    <rPh sb="13" eb="14">
      <t>ゲン</t>
    </rPh>
    <phoneticPr fontId="1"/>
  </si>
  <si>
    <t>高木1（4m＞H≧2.5ｍ）</t>
    <rPh sb="0" eb="2">
      <t>コウボク</t>
    </rPh>
    <phoneticPr fontId="1"/>
  </si>
  <si>
    <t>中木（2.5m＞H≧1.0ｍ）</t>
    <rPh sb="0" eb="1">
      <t>チュウ</t>
    </rPh>
    <rPh sb="1" eb="2">
      <t>ボク</t>
    </rPh>
    <phoneticPr fontId="1"/>
  </si>
  <si>
    <t>高木2（5.5m＞H≧4.0m）</t>
    <rPh sb="0" eb="2">
      <t>コウボク</t>
    </rPh>
    <phoneticPr fontId="1"/>
  </si>
  <si>
    <t>高木3（7m＞H≧5.5m）</t>
    <rPh sb="0" eb="2">
      <t>コウボク</t>
    </rPh>
    <phoneticPr fontId="1"/>
  </si>
  <si>
    <t>小　　計 (B)</t>
    <rPh sb="0" eb="1">
      <t>ショウ</t>
    </rPh>
    <rPh sb="3" eb="4">
      <t>ケイ</t>
    </rPh>
    <phoneticPr fontId="1"/>
  </si>
  <si>
    <t>太陽電池等 （C)</t>
    <rPh sb="0" eb="2">
      <t>タイヨウ</t>
    </rPh>
    <rPh sb="2" eb="5">
      <t>デンチトウ</t>
    </rPh>
    <phoneticPr fontId="1"/>
  </si>
  <si>
    <t>合計 （B）</t>
    <rPh sb="0" eb="2">
      <t>ゴウケイ</t>
    </rPh>
    <phoneticPr fontId="1"/>
  </si>
  <si>
    <t>合 計</t>
    <rPh sb="0" eb="1">
      <t>ゴウ</t>
    </rPh>
    <rPh sb="2" eb="3">
      <t>ケイ</t>
    </rPh>
    <phoneticPr fontId="1"/>
  </si>
  <si>
    <t>※2</t>
    <phoneticPr fontId="1"/>
  </si>
  <si>
    <t>※3</t>
    <phoneticPr fontId="1"/>
  </si>
  <si>
    <t>建築物緑化
との振替
増(+)減(-)
(㎡)</t>
    <phoneticPr fontId="1"/>
  </si>
  <si>
    <t>緑地の面積
の合計
(㎡)</t>
    <rPh sb="0" eb="2">
      <t>リョクチ</t>
    </rPh>
    <rPh sb="3" eb="5">
      <t>メンセキ</t>
    </rPh>
    <rPh sb="7" eb="9">
      <t>ゴウケイ</t>
    </rPh>
    <phoneticPr fontId="1"/>
  </si>
  <si>
    <t>（　　）部分は、計画開発区域における加算可能な緑地面積を記入すること。</t>
    <rPh sb="4" eb="6">
      <t>ブブン</t>
    </rPh>
    <rPh sb="18" eb="20">
      <t>カサン</t>
    </rPh>
    <rPh sb="20" eb="22">
      <t>カノウ</t>
    </rPh>
    <rPh sb="25" eb="27">
      <t>メンセキ</t>
    </rPh>
    <rPh sb="28" eb="30">
      <t>キニュウ</t>
    </rPh>
    <phoneticPr fontId="1"/>
  </si>
  <si>
    <t>高木1
（4m＞H≧2.5ｍ）</t>
    <rPh sb="0" eb="2">
      <t>コウボク</t>
    </rPh>
    <phoneticPr fontId="1"/>
  </si>
  <si>
    <t>高木2
（5.5ｍ＞H≧4.0m）</t>
    <rPh sb="0" eb="2">
      <t>コウボク</t>
    </rPh>
    <phoneticPr fontId="1"/>
  </si>
  <si>
    <t>高木3
（7ｍ＞H≧5.5m）</t>
    <rPh sb="0" eb="2">
      <t>コウボク</t>
    </rPh>
    <phoneticPr fontId="1"/>
  </si>
  <si>
    <t>高木4
（H≧7.0m）</t>
    <rPh sb="0" eb="2">
      <t>コウボク</t>
    </rPh>
    <phoneticPr fontId="1"/>
  </si>
  <si>
    <t>グラスパーキング※4</t>
    <phoneticPr fontId="1"/>
  </si>
  <si>
    <t>長さ×高さ1.2m</t>
    <rPh sb="0" eb="1">
      <t>ナガ</t>
    </rPh>
    <rPh sb="3" eb="4">
      <t>タカ</t>
    </rPh>
    <phoneticPr fontId="1"/>
  </si>
  <si>
    <t>道路等に面する
ものに限る。</t>
    <rPh sb="0" eb="3">
      <t>ドウロトウ</t>
    </rPh>
    <rPh sb="4" eb="5">
      <t>メン</t>
    </rPh>
    <rPh sb="11" eb="12">
      <t>カギ</t>
    </rPh>
    <phoneticPr fontId="1"/>
  </si>
  <si>
    <t>長さ×（奥行き
0.5ｍ+高さ1.2m）</t>
    <rPh sb="0" eb="1">
      <t>ナガ</t>
    </rPh>
    <rPh sb="4" eb="6">
      <t>オクユ</t>
    </rPh>
    <rPh sb="13" eb="14">
      <t>タカ</t>
    </rPh>
    <phoneticPr fontId="1"/>
  </si>
  <si>
    <t>※4</t>
    <phoneticPr fontId="1"/>
  </si>
  <si>
    <t>数量×1.5</t>
    <rPh sb="0" eb="2">
      <t>スウリョウ</t>
    </rPh>
    <phoneticPr fontId="1"/>
  </si>
  <si>
    <r>
      <t>壁面</t>
    </r>
    <r>
      <rPr>
        <sz val="9"/>
        <color theme="1"/>
        <rFont val="ＭＳ Ｐ明朝"/>
        <family val="1"/>
        <charset val="128"/>
      </rPr>
      <t>（道路等に面するものに限る。）</t>
    </r>
    <rPh sb="0" eb="2">
      <t>ヘキメン</t>
    </rPh>
    <rPh sb="3" eb="6">
      <t>ドウロトウ</t>
    </rPh>
    <rPh sb="7" eb="8">
      <t>メン</t>
    </rPh>
    <rPh sb="13" eb="14">
      <t>カギ</t>
    </rPh>
    <phoneticPr fontId="1"/>
  </si>
  <si>
    <t>壁　　面　　</t>
    <rPh sb="0" eb="1">
      <t>カベ</t>
    </rPh>
    <rPh sb="3" eb="4">
      <t>メン</t>
    </rPh>
    <phoneticPr fontId="1"/>
  </si>
  <si>
    <t>区　　分　　</t>
    <rPh sb="0" eb="1">
      <t>ク</t>
    </rPh>
    <rPh sb="3" eb="4">
      <t>ブン</t>
    </rPh>
    <phoneticPr fontId="1"/>
  </si>
  <si>
    <t>神戸市長　宛</t>
    <phoneticPr fontId="1"/>
  </si>
  <si>
    <t>低木・地被植物等</t>
    <rPh sb="0" eb="2">
      <t>テイボク</t>
    </rPh>
    <rPh sb="3" eb="5">
      <t>チヒ</t>
    </rPh>
    <rPh sb="5" eb="7">
      <t>ショクブツ</t>
    </rPh>
    <rPh sb="7" eb="8">
      <t>トウ</t>
    </rPh>
    <phoneticPr fontId="1"/>
  </si>
  <si>
    <t>中木
（2.5m＞H≧1.0ｍ）</t>
    <rPh sb="0" eb="2">
      <t>ナカキ</t>
    </rPh>
    <phoneticPr fontId="1"/>
  </si>
  <si>
    <t>低木、地被植物、
100ℓ以上の
プランター等</t>
    <rPh sb="3" eb="4">
      <t>チ</t>
    </rPh>
    <rPh sb="4" eb="5">
      <t>ヒ</t>
    </rPh>
    <rPh sb="5" eb="7">
      <t>ショクブツ</t>
    </rPh>
    <rPh sb="22" eb="23">
      <t>トウ</t>
    </rPh>
    <phoneticPr fontId="1"/>
  </si>
  <si>
    <t>植 栽 内 訳</t>
    <rPh sb="0" eb="1">
      <t>ウエ</t>
    </rPh>
    <rPh sb="2" eb="3">
      <t>サイ</t>
    </rPh>
    <rPh sb="4" eb="5">
      <t>ウチ</t>
    </rPh>
    <rPh sb="6" eb="7">
      <t>ヤク</t>
    </rPh>
    <phoneticPr fontId="1"/>
  </si>
  <si>
    <t xml:space="preserve">※1
</t>
    <phoneticPr fontId="1"/>
  </si>
  <si>
    <t xml:space="preserve">※2
</t>
    <phoneticPr fontId="1"/>
  </si>
  <si>
    <t>コンテナ等を取り扱う部分、大型重量車両（自重又は総積載荷重が20トン以上の車両を
いう。以下同じ。）通行部分等の面積をいいます。</t>
    <rPh sb="4" eb="5">
      <t>トウ</t>
    </rPh>
    <rPh sb="6" eb="7">
      <t>ト</t>
    </rPh>
    <rPh sb="8" eb="9">
      <t>アツカ</t>
    </rPh>
    <rPh sb="10" eb="12">
      <t>ブブン</t>
    </rPh>
    <rPh sb="13" eb="15">
      <t>オオガタ</t>
    </rPh>
    <rPh sb="15" eb="17">
      <t>ジュウリョウ</t>
    </rPh>
    <rPh sb="17" eb="19">
      <t>シャリョウ</t>
    </rPh>
    <rPh sb="20" eb="22">
      <t>ジジュウ</t>
    </rPh>
    <rPh sb="22" eb="23">
      <t>マタ</t>
    </rPh>
    <rPh sb="24" eb="25">
      <t>ソウ</t>
    </rPh>
    <rPh sb="25" eb="27">
      <t>セキサイ</t>
    </rPh>
    <rPh sb="27" eb="29">
      <t>カジュウ</t>
    </rPh>
    <rPh sb="34" eb="36">
      <t>イジョウ</t>
    </rPh>
    <rPh sb="37" eb="39">
      <t>シャリョウ</t>
    </rPh>
    <rPh sb="44" eb="46">
      <t>イカ</t>
    </rPh>
    <rPh sb="46" eb="47">
      <t>オナ</t>
    </rPh>
    <rPh sb="50" eb="52">
      <t>ツウコウ</t>
    </rPh>
    <rPh sb="52" eb="54">
      <t>ブブン</t>
    </rPh>
    <rPh sb="54" eb="55">
      <t>トウ</t>
    </rPh>
    <rPh sb="56" eb="58">
      <t>メンセキ</t>
    </rPh>
    <phoneticPr fontId="1"/>
  </si>
  <si>
    <t>学校、社会福祉施設及び教育施設（施設の形状が学校に類するものに限る。以下同じ。）
以外の場合に使用してください。</t>
    <rPh sb="0" eb="2">
      <t>ガッコウ</t>
    </rPh>
    <rPh sb="3" eb="5">
      <t>シャカイ</t>
    </rPh>
    <rPh sb="5" eb="7">
      <t>フクシ</t>
    </rPh>
    <rPh sb="7" eb="9">
      <t>シセツ</t>
    </rPh>
    <rPh sb="9" eb="10">
      <t>オヨ</t>
    </rPh>
    <rPh sb="11" eb="13">
      <t>キョウイク</t>
    </rPh>
    <rPh sb="13" eb="15">
      <t>シセツ</t>
    </rPh>
    <rPh sb="16" eb="18">
      <t>シセツ</t>
    </rPh>
    <rPh sb="19" eb="21">
      <t>ケイジョウ</t>
    </rPh>
    <rPh sb="22" eb="24">
      <t>ガッコウ</t>
    </rPh>
    <rPh sb="25" eb="26">
      <t>ルイ</t>
    </rPh>
    <rPh sb="31" eb="32">
      <t>カギ</t>
    </rPh>
    <rPh sb="34" eb="36">
      <t>イカ</t>
    </rPh>
    <rPh sb="36" eb="37">
      <t>オナ</t>
    </rPh>
    <rPh sb="41" eb="43">
      <t>イガイ</t>
    </rPh>
    <rPh sb="44" eb="46">
      <t>バアイ</t>
    </rPh>
    <rPh sb="47" eb="49">
      <t>シヨウ</t>
    </rPh>
    <phoneticPr fontId="1"/>
  </si>
  <si>
    <t>学校、社会福祉施設及び教育施設の場合に使用してください。</t>
    <rPh sb="0" eb="2">
      <t>ガッコウ</t>
    </rPh>
    <rPh sb="3" eb="5">
      <t>シャカイ</t>
    </rPh>
    <rPh sb="5" eb="7">
      <t>フクシ</t>
    </rPh>
    <rPh sb="7" eb="9">
      <t>シセツ</t>
    </rPh>
    <rPh sb="9" eb="10">
      <t>オヨ</t>
    </rPh>
    <rPh sb="11" eb="13">
      <t>キョウイク</t>
    </rPh>
    <rPh sb="13" eb="15">
      <t>シセツ</t>
    </rPh>
    <rPh sb="16" eb="18">
      <t>バアイ</t>
    </rPh>
    <rPh sb="19" eb="21">
      <t>シヨウ</t>
    </rPh>
    <phoneticPr fontId="1"/>
  </si>
  <si>
    <t xml:space="preserve">敷地
面積
(㎡)
</t>
    <rPh sb="0" eb="2">
      <t>シキチ</t>
    </rPh>
    <rPh sb="3" eb="5">
      <t>メンセキ</t>
    </rPh>
    <phoneticPr fontId="1"/>
  </si>
  <si>
    <t xml:space="preserve">空地
面積
(㎡)
</t>
    <rPh sb="0" eb="2">
      <t>クウチ</t>
    </rPh>
    <rPh sb="3" eb="5">
      <t>メンセキ</t>
    </rPh>
    <phoneticPr fontId="1"/>
  </si>
  <si>
    <t>除外
面積
(㎡)
※1</t>
    <rPh sb="0" eb="2">
      <t>ジョガイ</t>
    </rPh>
    <rPh sb="3" eb="5">
      <t>メンセキ</t>
    </rPh>
    <phoneticPr fontId="1"/>
  </si>
  <si>
    <t xml:space="preserve">植栽
面積
(㎡)
</t>
    <phoneticPr fontId="1"/>
  </si>
  <si>
    <t>神戸流通業務団地</t>
    <rPh sb="0" eb="2">
      <t>コウベ</t>
    </rPh>
    <rPh sb="2" eb="4">
      <t>リュウツウ</t>
    </rPh>
    <rPh sb="4" eb="6">
      <t>ギョウム</t>
    </rPh>
    <rPh sb="6" eb="8">
      <t>ダンチ</t>
    </rPh>
    <phoneticPr fontId="1"/>
  </si>
  <si>
    <t>ｍ</t>
    <phoneticPr fontId="1"/>
  </si>
  <si>
    <t>㎡</t>
    <phoneticPr fontId="1"/>
  </si>
  <si>
    <t>長さ×(奥行き0.5m+高さ1.2m)</t>
    <rPh sb="0" eb="1">
      <t>ナガ</t>
    </rPh>
    <rPh sb="4" eb="6">
      <t>オクユ</t>
    </rPh>
    <rPh sb="12" eb="13">
      <t>タカ</t>
    </rPh>
    <phoneticPr fontId="1"/>
  </si>
  <si>
    <t>（第１面）</t>
    <rPh sb="1" eb="2">
      <t>ダイ</t>
    </rPh>
    <rPh sb="3" eb="4">
      <t>メン</t>
    </rPh>
    <phoneticPr fontId="1"/>
  </si>
  <si>
    <t>（第２面）</t>
    <rPh sb="1" eb="2">
      <t>ダイ</t>
    </rPh>
    <rPh sb="3" eb="4">
      <t>メン</t>
    </rPh>
    <phoneticPr fontId="1"/>
  </si>
  <si>
    <t>（第３面）</t>
    <rPh sb="1" eb="2">
      <t>ダイ</t>
    </rPh>
    <rPh sb="3" eb="4">
      <t>メン</t>
    </rPh>
    <phoneticPr fontId="1"/>
  </si>
  <si>
    <t>　　　建築物等の緑化に関する計画の変更</t>
    <phoneticPr fontId="1"/>
  </si>
  <si>
    <t>　　　建築物等の緑化に関する計画</t>
    <phoneticPr fontId="1"/>
  </si>
  <si>
    <t>　　を届け出ます。</t>
    <phoneticPr fontId="1"/>
  </si>
  <si>
    <t>第</t>
    <phoneticPr fontId="1"/>
  </si>
  <si>
    <t>号</t>
    <rPh sb="0" eb="1">
      <t>ゴウ</t>
    </rPh>
    <phoneticPr fontId="1"/>
  </si>
  <si>
    <r>
      <t>壁面</t>
    </r>
    <r>
      <rPr>
        <sz val="9"/>
        <color theme="1"/>
        <rFont val="ＭＳ Ｐ明朝"/>
        <family val="1"/>
        <charset val="128"/>
      </rPr>
      <t>(道路等に面しないものに限る。)</t>
    </r>
    <rPh sb="0" eb="2">
      <t>ヘキメン</t>
    </rPh>
    <rPh sb="3" eb="6">
      <t>ドウロトウ</t>
    </rPh>
    <rPh sb="7" eb="8">
      <t>メン</t>
    </rPh>
    <rPh sb="14" eb="15">
      <t>カギ</t>
    </rPh>
    <phoneticPr fontId="1"/>
  </si>
  <si>
    <t>氏  　　名</t>
    <rPh sb="0" eb="1">
      <t>シ</t>
    </rPh>
    <rPh sb="5" eb="6">
      <t>メイ</t>
    </rPh>
    <phoneticPr fontId="1"/>
  </si>
  <si>
    <t>住      所</t>
    <rPh sb="0" eb="1">
      <t>ジュウ</t>
    </rPh>
    <rPh sb="7" eb="8">
      <t>ショ</t>
    </rPh>
    <phoneticPr fontId="1"/>
  </si>
  <si>
    <t>年　　　月　　　日</t>
    <phoneticPr fontId="1"/>
  </si>
  <si>
    <t>-</t>
    <phoneticPr fontId="1"/>
  </si>
  <si>
    <t>（　　　　　　）　　　　　　－　　　　　　</t>
    <phoneticPr fontId="1"/>
  </si>
  <si>
    <t>　　　-</t>
    <phoneticPr fontId="1"/>
  </si>
  <si>
    <t>　　　　神戸市　　　　　　　区</t>
    <rPh sb="4" eb="7">
      <t>コウベシ</t>
    </rPh>
    <rPh sb="14" eb="15">
      <t>ク</t>
    </rPh>
    <phoneticPr fontId="1"/>
  </si>
  <si>
    <t>　　　　</t>
    <phoneticPr fontId="1"/>
  </si>
  <si>
    <t>（□住宅等　　　　□住宅等以外　　　　□特定工場等）</t>
    <rPh sb="2" eb="4">
      <t>ジュウタク</t>
    </rPh>
    <rPh sb="4" eb="5">
      <t>トウ</t>
    </rPh>
    <rPh sb="10" eb="12">
      <t>ジュウタク</t>
    </rPh>
    <rPh sb="12" eb="13">
      <t>トウ</t>
    </rPh>
    <rPh sb="13" eb="15">
      <t>イガイ</t>
    </rPh>
    <rPh sb="20" eb="22">
      <t>トクテイ</t>
    </rPh>
    <rPh sb="22" eb="24">
      <t>コウジョウ</t>
    </rPh>
    <rPh sb="24" eb="25">
      <t>トウ</t>
    </rPh>
    <phoneticPr fontId="1"/>
  </si>
  <si>
    <t>□新築　　□増築　　□改築</t>
    <rPh sb="1" eb="3">
      <t>シンチク</t>
    </rPh>
    <rPh sb="6" eb="8">
      <t>ゾウチク</t>
    </rPh>
    <rPh sb="11" eb="13">
      <t>カイチク</t>
    </rPh>
    <phoneticPr fontId="1"/>
  </si>
  <si>
    <t>年　　　　　月　　　　　日</t>
    <rPh sb="0" eb="1">
      <t>ネン</t>
    </rPh>
    <rPh sb="6" eb="7">
      <t>ガツ</t>
    </rPh>
    <rPh sb="12" eb="13">
      <t>ヒ</t>
    </rPh>
    <phoneticPr fontId="1"/>
  </si>
  <si>
    <t>法定建ぺい率</t>
    <rPh sb="0" eb="2">
      <t>ホウテイ</t>
    </rPh>
    <rPh sb="2" eb="3">
      <t>ケン</t>
    </rPh>
    <rPh sb="5" eb="6">
      <t>リツ</t>
    </rPh>
    <phoneticPr fontId="1"/>
  </si>
  <si>
    <t>建築物等緑化計画変更届</t>
    <rPh sb="0" eb="3">
      <t>ケンチクブツ</t>
    </rPh>
    <rPh sb="3" eb="4">
      <t>トウ</t>
    </rPh>
    <rPh sb="4" eb="6">
      <t>リョッカ</t>
    </rPh>
    <rPh sb="6" eb="8">
      <t>ケイカク</t>
    </rPh>
    <rPh sb="10" eb="11">
      <t>トドケ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</si>
</sst>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_ "/>
    <numFmt numFmtId="178" formatCode="0.0%"/>
    <numFmt numFmtId="179" formatCode="&quot;+&quot;\ 0.00;&quot;-&quot;\ 0.00;0.00"/>
    <numFmt numFmtId="180" formatCode="###&quot;%&quot;"/>
    <numFmt numFmtId="181" formatCode="#,##0.00_ "/>
    <numFmt numFmtId="182" formatCode="#,##0_ "/>
    <numFmt numFmtId="183" formatCode="#,##0.0_ "/>
    <numFmt numFmtId="184" formatCode="#,##0.00_);[Red]\(#,##0.00\)"/>
    <numFmt numFmtId="185" formatCode="[$-411]ggge&quot;年&quot;m&quot;月&quot;d&quot;日&quot;;@"/>
    <numFmt numFmtId="186" formatCode="0.00_ "/>
    <numFmt numFmtId="187" formatCode="#,##0_);[Red]\(#,##0\)"/>
    <numFmt numFmtId="188" formatCode="\(#,##0.00\)"/>
  </numFmts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8.5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dotted">
        <color auto="1"/>
      </bottom>
      <diagonal/>
    </border>
    <border>
      <left/>
      <right style="hair">
        <color indexed="64"/>
      </right>
      <top style="hair">
        <color indexed="64"/>
      </top>
      <bottom style="dotted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dotted">
        <color theme="0" tint="-0.499984740745262"/>
      </bottom>
      <diagonal/>
    </border>
    <border>
      <left/>
      <right/>
      <top style="hair">
        <color indexed="64"/>
      </top>
      <bottom style="dotted">
        <color theme="0" tint="-0.499984740745262"/>
      </bottom>
      <diagonal/>
    </border>
    <border>
      <left/>
      <right style="thin">
        <color indexed="64"/>
      </right>
      <top style="hair">
        <color indexed="64"/>
      </top>
      <bottom style="dotted">
        <color theme="0" tint="-0.499984740745262"/>
      </bottom>
      <diagonal/>
    </border>
    <border>
      <left style="thin">
        <color indexed="64"/>
      </left>
      <right style="thin">
        <color indexed="64"/>
      </right>
      <top style="dotted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dotted">
        <color theme="0" tint="-0.499984740745262"/>
      </top>
      <bottom style="thin">
        <color indexed="64"/>
      </bottom>
      <diagonal/>
    </border>
    <border>
      <left/>
      <right/>
      <top style="dotted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dotted">
        <color theme="0" tint="-0.499984740745262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theme="0" tint="-0.499984740745262"/>
      </bottom>
      <diagonal/>
    </border>
    <border>
      <left/>
      <right style="hair">
        <color indexed="64"/>
      </right>
      <top style="hair">
        <color indexed="64"/>
      </top>
      <bottom style="dotted">
        <color theme="0" tint="-0.499984740745262"/>
      </bottom>
      <diagonal/>
    </border>
    <border>
      <left style="thin">
        <color indexed="64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hair">
        <color indexed="64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hair">
        <color indexed="64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indexed="64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indexed="64"/>
      </left>
      <right style="thin">
        <color indexed="64"/>
      </right>
      <top style="dotted">
        <color theme="0" tint="-0.499984740745262"/>
      </top>
      <bottom style="dotted">
        <color theme="0" tint="-0.499984740745262"/>
      </bottom>
      <diagonal/>
    </border>
    <border>
      <left style="hair">
        <color indexed="64"/>
      </left>
      <right/>
      <top style="dotted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 style="dotted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dotted">
        <color theme="0" tint="-0.499984740745262"/>
      </top>
      <bottom/>
      <diagonal/>
    </border>
    <border>
      <left style="hair">
        <color indexed="64"/>
      </left>
      <right/>
      <top style="dotted">
        <color theme="0" tint="-0.499984740745262"/>
      </top>
      <bottom/>
      <diagonal/>
    </border>
    <border>
      <left/>
      <right style="hair">
        <color indexed="64"/>
      </right>
      <top style="dotted">
        <color theme="0" tint="-0.499984740745262"/>
      </top>
      <bottom/>
      <diagonal/>
    </border>
    <border>
      <left/>
      <right/>
      <top style="dotted">
        <color theme="0" tint="-0.499984740745262"/>
      </top>
      <bottom/>
      <diagonal/>
    </border>
    <border>
      <left/>
      <right style="thin">
        <color indexed="64"/>
      </right>
      <top style="dotted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dotted">
        <color theme="0" tint="-0.499984740745262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medium">
        <color indexed="64"/>
      </right>
      <top style="dotted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4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62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left" vertical="center"/>
    </xf>
    <xf numFmtId="0" fontId="2" fillId="0" borderId="76" xfId="0" applyFont="1" applyBorder="1" applyAlignment="1">
      <alignment horizontal="left" vertical="center"/>
    </xf>
    <xf numFmtId="0" fontId="2" fillId="0" borderId="78" xfId="0" applyFont="1" applyBorder="1" applyAlignment="1">
      <alignment horizontal="left" vertical="center"/>
    </xf>
    <xf numFmtId="0" fontId="2" fillId="0" borderId="71" xfId="0" applyFont="1" applyBorder="1" applyAlignment="1">
      <alignment horizontal="left" vertical="center"/>
    </xf>
    <xf numFmtId="0" fontId="2" fillId="0" borderId="61" xfId="0" applyFont="1" applyBorder="1" applyAlignment="1">
      <alignment horizontal="left" vertical="center"/>
    </xf>
    <xf numFmtId="0" fontId="2" fillId="0" borderId="72" xfId="0" applyFont="1" applyBorder="1" applyAlignment="1">
      <alignment horizontal="left" vertical="center"/>
    </xf>
    <xf numFmtId="0" fontId="2" fillId="0" borderId="88" xfId="0" applyFont="1" applyBorder="1">
      <alignment vertical="center"/>
    </xf>
    <xf numFmtId="0" fontId="2" fillId="0" borderId="66" xfId="0" applyFont="1" applyBorder="1">
      <alignment vertical="center"/>
    </xf>
    <xf numFmtId="0" fontId="2" fillId="0" borderId="66" xfId="0" applyFont="1" applyBorder="1" applyAlignment="1">
      <alignment horizontal="center" vertical="center"/>
    </xf>
    <xf numFmtId="0" fontId="2" fillId="0" borderId="83" xfId="0" applyFont="1" applyBorder="1">
      <alignment vertical="center"/>
    </xf>
    <xf numFmtId="0" fontId="2" fillId="0" borderId="90" xfId="0" applyFont="1" applyBorder="1" applyAlignment="1">
      <alignment horizontal="left" vertical="center"/>
    </xf>
    <xf numFmtId="0" fontId="2" fillId="0" borderId="92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8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86" xfId="0" applyFont="1" applyBorder="1" applyAlignment="1">
      <alignment horizontal="center" vertical="center" wrapText="1"/>
    </xf>
    <xf numFmtId="0" fontId="2" fillId="0" borderId="87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93" xfId="0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0" fontId="2" fillId="0" borderId="98" xfId="0" applyFont="1" applyBorder="1" applyAlignment="1">
      <alignment horizontal="left" vertical="center"/>
    </xf>
    <xf numFmtId="0" fontId="2" fillId="0" borderId="99" xfId="0" applyFont="1" applyBorder="1" applyAlignment="1">
      <alignment horizontal="left" vertical="center"/>
    </xf>
    <xf numFmtId="0" fontId="5" fillId="0" borderId="13" xfId="0" applyFont="1" applyBorder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26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81" xfId="0" applyFont="1" applyBorder="1" applyAlignment="1">
      <alignment vertical="center" wrapText="1"/>
    </xf>
    <xf numFmtId="0" fontId="2" fillId="0" borderId="52" xfId="0" applyFont="1" applyBorder="1" applyAlignment="1">
      <alignment horizontal="center" vertical="center"/>
    </xf>
    <xf numFmtId="49" fontId="2" fillId="0" borderId="79" xfId="0" applyNumberFormat="1" applyFont="1" applyBorder="1" applyAlignment="1">
      <alignment horizontal="center" vertical="center" shrinkToFit="1"/>
    </xf>
    <xf numFmtId="181" fontId="5" fillId="2" borderId="91" xfId="0" applyNumberFormat="1" applyFont="1" applyFill="1" applyBorder="1" applyAlignment="1" applyProtection="1">
      <alignment vertical="center" shrinkToFit="1"/>
      <protection locked="0"/>
    </xf>
    <xf numFmtId="181" fontId="2" fillId="0" borderId="54" xfId="0" applyNumberFormat="1" applyFont="1" applyBorder="1" applyAlignment="1">
      <alignment vertical="center" shrinkToFit="1"/>
    </xf>
    <xf numFmtId="181" fontId="2" fillId="0" borderId="61" xfId="0" applyNumberFormat="1" applyFont="1" applyBorder="1" applyAlignment="1">
      <alignment vertical="center" shrinkToFit="1"/>
    </xf>
    <xf numFmtId="181" fontId="2" fillId="0" borderId="72" xfId="0" applyNumberFormat="1" applyFont="1" applyBorder="1" applyAlignment="1">
      <alignment vertical="center" shrinkToFit="1"/>
    </xf>
    <xf numFmtId="181" fontId="2" fillId="0" borderId="18" xfId="0" applyNumberFormat="1" applyFont="1" applyBorder="1" applyAlignment="1">
      <alignment vertical="center" shrinkToFit="1"/>
    </xf>
    <xf numFmtId="181" fontId="2" fillId="0" borderId="83" xfId="0" applyNumberFormat="1" applyFont="1" applyBorder="1" applyAlignment="1">
      <alignment vertical="center" shrinkToFit="1"/>
    </xf>
    <xf numFmtId="181" fontId="2" fillId="0" borderId="71" xfId="0" applyNumberFormat="1" applyFont="1" applyBorder="1" applyAlignment="1">
      <alignment vertical="center" shrinkToFit="1"/>
    </xf>
    <xf numFmtId="181" fontId="2" fillId="0" borderId="99" xfId="0" applyNumberFormat="1" applyFont="1" applyBorder="1" applyAlignment="1">
      <alignment vertical="center" shrinkToFit="1"/>
    </xf>
    <xf numFmtId="181" fontId="5" fillId="0" borderId="13" xfId="0" applyNumberFormat="1" applyFont="1" applyBorder="1" applyAlignment="1">
      <alignment vertical="center" shrinkToFit="1"/>
    </xf>
    <xf numFmtId="0" fontId="2" fillId="0" borderId="113" xfId="0" applyFont="1" applyBorder="1" applyAlignment="1">
      <alignment vertical="center"/>
    </xf>
    <xf numFmtId="182" fontId="5" fillId="2" borderId="120" xfId="0" applyNumberFormat="1" applyFont="1" applyFill="1" applyBorder="1" applyAlignment="1" applyProtection="1">
      <alignment vertical="center" shrinkToFit="1"/>
      <protection locked="0"/>
    </xf>
    <xf numFmtId="0" fontId="2" fillId="0" borderId="121" xfId="0" applyFont="1" applyBorder="1" applyAlignment="1">
      <alignment horizontal="center" vertical="center"/>
    </xf>
    <xf numFmtId="181" fontId="2" fillId="0" borderId="114" xfId="0" applyNumberFormat="1" applyFont="1" applyBorder="1" applyAlignment="1">
      <alignment vertical="center" shrinkToFit="1"/>
    </xf>
    <xf numFmtId="0" fontId="2" fillId="0" borderId="114" xfId="0" applyFont="1" applyBorder="1">
      <alignment vertical="center"/>
    </xf>
    <xf numFmtId="0" fontId="2" fillId="0" borderId="122" xfId="0" applyFont="1" applyBorder="1" applyAlignment="1">
      <alignment vertical="center"/>
    </xf>
    <xf numFmtId="182" fontId="5" fillId="2" borderId="123" xfId="0" applyNumberFormat="1" applyFont="1" applyFill="1" applyBorder="1" applyAlignment="1" applyProtection="1">
      <alignment vertical="center" shrinkToFit="1"/>
      <protection locked="0"/>
    </xf>
    <xf numFmtId="0" fontId="2" fillId="0" borderId="124" xfId="0" applyFont="1" applyBorder="1" applyAlignment="1">
      <alignment horizontal="center" vertical="center"/>
    </xf>
    <xf numFmtId="181" fontId="2" fillId="0" borderId="125" xfId="0" applyNumberFormat="1" applyFont="1" applyBorder="1" applyAlignment="1">
      <alignment vertical="center" shrinkToFit="1"/>
    </xf>
    <xf numFmtId="0" fontId="2" fillId="0" borderId="125" xfId="0" applyFont="1" applyBorder="1">
      <alignment vertical="center"/>
    </xf>
    <xf numFmtId="0" fontId="2" fillId="0" borderId="117" xfId="0" applyFont="1" applyBorder="1" applyAlignment="1">
      <alignment vertical="center"/>
    </xf>
    <xf numFmtId="0" fontId="2" fillId="0" borderId="129" xfId="0" applyFont="1" applyBorder="1" applyAlignment="1">
      <alignment horizontal="center" vertical="center"/>
    </xf>
    <xf numFmtId="181" fontId="2" fillId="0" borderId="118" xfId="0" applyNumberFormat="1" applyFont="1" applyBorder="1" applyAlignment="1">
      <alignment vertical="center" shrinkToFit="1"/>
    </xf>
    <xf numFmtId="0" fontId="2" fillId="0" borderId="118" xfId="0" applyFont="1" applyBorder="1">
      <alignment vertical="center"/>
    </xf>
    <xf numFmtId="0" fontId="2" fillId="0" borderId="130" xfId="0" applyFont="1" applyBorder="1" applyAlignment="1">
      <alignment vertical="center"/>
    </xf>
    <xf numFmtId="182" fontId="5" fillId="2" borderId="131" xfId="0" applyNumberFormat="1" applyFont="1" applyFill="1" applyBorder="1" applyAlignment="1" applyProtection="1">
      <alignment vertical="center" shrinkToFit="1"/>
      <protection locked="0"/>
    </xf>
    <xf numFmtId="0" fontId="2" fillId="0" borderId="132" xfId="0" applyFont="1" applyBorder="1" applyAlignment="1">
      <alignment horizontal="center" vertical="center"/>
    </xf>
    <xf numFmtId="181" fontId="2" fillId="0" borderId="133" xfId="0" applyNumberFormat="1" applyFont="1" applyBorder="1" applyAlignment="1">
      <alignment vertical="center" shrinkToFit="1"/>
    </xf>
    <xf numFmtId="0" fontId="2" fillId="0" borderId="133" xfId="0" applyFont="1" applyBorder="1">
      <alignment vertical="center"/>
    </xf>
    <xf numFmtId="0" fontId="2" fillId="0" borderId="6" xfId="0" applyFont="1" applyBorder="1" applyAlignment="1">
      <alignment vertical="center"/>
    </xf>
    <xf numFmtId="182" fontId="5" fillId="2" borderId="79" xfId="0" applyNumberFormat="1" applyFont="1" applyFill="1" applyBorder="1" applyAlignment="1" applyProtection="1">
      <alignment vertical="center" shrinkToFit="1"/>
      <protection locked="0"/>
    </xf>
    <xf numFmtId="181" fontId="2" fillId="0" borderId="7" xfId="0" applyNumberFormat="1" applyFont="1" applyBorder="1" applyAlignment="1">
      <alignment vertical="center" shrinkToFit="1"/>
    </xf>
    <xf numFmtId="0" fontId="2" fillId="0" borderId="7" xfId="0" applyFont="1" applyBorder="1">
      <alignment vertical="center"/>
    </xf>
    <xf numFmtId="181" fontId="5" fillId="2" borderId="120" xfId="0" applyNumberFormat="1" applyFont="1" applyFill="1" applyBorder="1" applyAlignment="1" applyProtection="1">
      <alignment vertical="center" shrinkToFit="1"/>
      <protection locked="0"/>
    </xf>
    <xf numFmtId="181" fontId="5" fillId="2" borderId="128" xfId="0" applyNumberFormat="1" applyFont="1" applyFill="1" applyBorder="1" applyAlignment="1" applyProtection="1">
      <alignment vertical="center" shrinkToFit="1"/>
      <protection locked="0"/>
    </xf>
    <xf numFmtId="0" fontId="2" fillId="0" borderId="80" xfId="0" applyFont="1" applyBorder="1" applyAlignment="1">
      <alignment horizontal="center" vertical="center"/>
    </xf>
    <xf numFmtId="181" fontId="2" fillId="0" borderId="0" xfId="0" applyNumberFormat="1" applyFont="1" applyBorder="1">
      <alignment vertical="center"/>
    </xf>
    <xf numFmtId="176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0" xfId="0" applyFont="1" applyBorder="1" applyAlignment="1">
      <alignment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23" xfId="0" applyFont="1" applyBorder="1" applyAlignment="1">
      <alignment horizontal="center" vertical="center"/>
    </xf>
    <xf numFmtId="181" fontId="5" fillId="2" borderId="101" xfId="0" applyNumberFormat="1" applyFont="1" applyFill="1" applyBorder="1" applyProtection="1">
      <alignment vertical="center"/>
      <protection locked="0"/>
    </xf>
    <xf numFmtId="0" fontId="10" fillId="0" borderId="62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shrinkToFit="1"/>
    </xf>
    <xf numFmtId="184" fontId="8" fillId="0" borderId="52" xfId="0" applyNumberFormat="1" applyFont="1" applyBorder="1" applyAlignment="1">
      <alignment horizontal="center" vertical="center" shrinkToFit="1"/>
    </xf>
    <xf numFmtId="178" fontId="0" fillId="0" borderId="84" xfId="0" applyNumberFormat="1" applyBorder="1" applyAlignment="1">
      <alignment horizontal="center" vertical="center"/>
    </xf>
    <xf numFmtId="184" fontId="8" fillId="0" borderId="148" xfId="0" applyNumberFormat="1" applyFont="1" applyBorder="1" applyAlignment="1">
      <alignment horizontal="center" vertical="center" shrinkToFit="1"/>
    </xf>
    <xf numFmtId="184" fontId="8" fillId="0" borderId="154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184" fontId="8" fillId="0" borderId="154" xfId="0" applyNumberFormat="1" applyFont="1" applyBorder="1" applyAlignment="1">
      <alignment horizontal="left" vertical="center" wrapText="1" shrinkToFit="1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178" fontId="5" fillId="0" borderId="39" xfId="0" applyNumberFormat="1" applyFont="1" applyBorder="1" applyAlignment="1">
      <alignment horizontal="center" vertical="center"/>
    </xf>
    <xf numFmtId="0" fontId="2" fillId="0" borderId="56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0" fillId="0" borderId="56" xfId="0" applyBorder="1">
      <alignment vertical="center"/>
    </xf>
    <xf numFmtId="0" fontId="0" fillId="0" borderId="38" xfId="0" applyBorder="1">
      <alignment vertical="center"/>
    </xf>
    <xf numFmtId="0" fontId="0" fillId="0" borderId="10" xfId="0" applyBorder="1">
      <alignment vertical="center"/>
    </xf>
    <xf numFmtId="0" fontId="5" fillId="0" borderId="20" xfId="0" applyFont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3" fillId="0" borderId="20" xfId="0" applyFont="1" applyBorder="1" applyAlignment="1">
      <alignment vertical="center" shrinkToFit="1"/>
    </xf>
    <xf numFmtId="0" fontId="2" fillId="0" borderId="20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10" fontId="5" fillId="0" borderId="20" xfId="0" applyNumberFormat="1" applyFont="1" applyBorder="1" applyAlignment="1">
      <alignment vertical="center" shrinkToFit="1"/>
    </xf>
    <xf numFmtId="0" fontId="0" fillId="0" borderId="2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2" fillId="0" borderId="11" xfId="0" applyFont="1" applyBorder="1" applyAlignment="1">
      <alignment horizontal="center" vertical="center"/>
    </xf>
    <xf numFmtId="184" fontId="8" fillId="0" borderId="52" xfId="0" applyNumberFormat="1" applyFont="1" applyBorder="1" applyAlignment="1">
      <alignment horizontal="center" shrinkToFit="1"/>
    </xf>
    <xf numFmtId="184" fontId="3" fillId="0" borderId="10" xfId="0" applyNumberFormat="1" applyFont="1" applyFill="1" applyBorder="1" applyAlignment="1">
      <alignment horizontal="center" vertical="center" shrinkToFit="1"/>
    </xf>
    <xf numFmtId="184" fontId="3" fillId="0" borderId="63" xfId="0" applyNumberFormat="1" applyFont="1" applyBorder="1" applyAlignment="1">
      <alignment horizontal="center" vertical="center" shrinkToFit="1"/>
    </xf>
    <xf numFmtId="184" fontId="3" fillId="0" borderId="147" xfId="0" applyNumberFormat="1" applyFont="1" applyBorder="1" applyAlignment="1">
      <alignment horizontal="center" vertical="center" shrinkToFit="1"/>
    </xf>
    <xf numFmtId="0" fontId="10" fillId="0" borderId="14" xfId="0" applyFont="1" applyFill="1" applyBorder="1">
      <alignment vertical="center"/>
    </xf>
    <xf numFmtId="0" fontId="10" fillId="0" borderId="24" xfId="0" applyFont="1" applyBorder="1" applyAlignment="1">
      <alignment horizontal="center" vertical="center"/>
    </xf>
    <xf numFmtId="0" fontId="10" fillId="0" borderId="16" xfId="0" applyFont="1" applyFill="1" applyBorder="1">
      <alignment vertical="center"/>
    </xf>
    <xf numFmtId="0" fontId="10" fillId="0" borderId="3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5" fillId="2" borderId="91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 wrapText="1"/>
    </xf>
    <xf numFmtId="0" fontId="2" fillId="0" borderId="66" xfId="0" applyFont="1" applyBorder="1">
      <alignment vertical="center"/>
    </xf>
    <xf numFmtId="181" fontId="5" fillId="2" borderId="53" xfId="0" applyNumberFormat="1" applyFont="1" applyFill="1" applyBorder="1" applyAlignment="1" applyProtection="1">
      <alignment vertical="center" shrinkToFit="1"/>
      <protection locked="0"/>
    </xf>
    <xf numFmtId="182" fontId="5" fillId="2" borderId="75" xfId="0" applyNumberFormat="1" applyFont="1" applyFill="1" applyBorder="1" applyAlignment="1" applyProtection="1">
      <alignment vertical="center" shrinkToFit="1"/>
      <protection locked="0"/>
    </xf>
    <xf numFmtId="182" fontId="5" fillId="2" borderId="77" xfId="0" applyNumberFormat="1" applyFont="1" applyFill="1" applyBorder="1" applyAlignment="1" applyProtection="1">
      <alignment vertical="center" shrinkToFit="1"/>
      <protection locked="0"/>
    </xf>
    <xf numFmtId="182" fontId="5" fillId="2" borderId="89" xfId="0" applyNumberFormat="1" applyFont="1" applyFill="1" applyBorder="1" applyAlignment="1" applyProtection="1">
      <alignment vertical="center" shrinkToFit="1"/>
      <protection locked="0"/>
    </xf>
    <xf numFmtId="181" fontId="5" fillId="2" borderId="91" xfId="0" applyNumberFormat="1" applyFont="1" applyFill="1" applyBorder="1" applyAlignment="1" applyProtection="1">
      <alignment vertical="center" shrinkToFit="1"/>
      <protection locked="0"/>
    </xf>
    <xf numFmtId="182" fontId="5" fillId="2" borderId="97" xfId="0" applyNumberFormat="1" applyFont="1" applyFill="1" applyBorder="1" applyAlignment="1" applyProtection="1">
      <alignment vertical="center" shrinkToFit="1"/>
      <protection locked="0"/>
    </xf>
    <xf numFmtId="183" fontId="5" fillId="2" borderId="73" xfId="0" applyNumberFormat="1" applyFont="1" applyFill="1" applyBorder="1" applyAlignment="1" applyProtection="1">
      <alignment vertical="center" shrinkToFit="1"/>
      <protection locked="0"/>
    </xf>
    <xf numFmtId="0" fontId="2" fillId="0" borderId="7" xfId="0" applyFont="1" applyBorder="1">
      <alignment vertical="center"/>
    </xf>
    <xf numFmtId="0" fontId="2" fillId="0" borderId="88" xfId="0" applyFont="1" applyBorder="1" applyAlignment="1">
      <alignment vertical="center" textRotation="255"/>
    </xf>
    <xf numFmtId="0" fontId="2" fillId="0" borderId="66" xfId="0" applyFont="1" applyBorder="1" applyAlignment="1">
      <alignment vertical="center" textRotation="255"/>
    </xf>
    <xf numFmtId="0" fontId="2" fillId="0" borderId="0" xfId="0" applyFont="1" applyBorder="1" applyAlignment="1">
      <alignment vertical="center"/>
    </xf>
    <xf numFmtId="0" fontId="2" fillId="0" borderId="56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20" xfId="0" applyFont="1" applyBorder="1" applyAlignment="1">
      <alignment vertical="center"/>
    </xf>
    <xf numFmtId="0" fontId="5" fillId="2" borderId="70" xfId="0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83" xfId="0" applyFont="1" applyFill="1" applyBorder="1" applyAlignment="1" applyProtection="1">
      <alignment vertical="center"/>
      <protection locked="0"/>
    </xf>
    <xf numFmtId="181" fontId="2" fillId="0" borderId="0" xfId="0" applyNumberFormat="1" applyFont="1" applyFill="1" applyBorder="1" applyAlignment="1" applyProtection="1">
      <alignment horizontal="center" vertical="center"/>
    </xf>
    <xf numFmtId="184" fontId="3" fillId="0" borderId="155" xfId="0" quotePrefix="1" applyNumberFormat="1" applyFont="1" applyFill="1" applyBorder="1" applyAlignment="1" applyProtection="1">
      <alignment horizontal="center" vertical="center" shrinkToFit="1"/>
    </xf>
    <xf numFmtId="184" fontId="3" fillId="0" borderId="87" xfId="0" quotePrefix="1" applyNumberFormat="1" applyFont="1" applyFill="1" applyBorder="1" applyAlignment="1" applyProtection="1">
      <alignment horizontal="center" vertical="center" shrinkToFit="1"/>
    </xf>
    <xf numFmtId="184" fontId="8" fillId="2" borderId="142" xfId="0" applyNumberFormat="1" applyFont="1" applyFill="1" applyBorder="1" applyAlignment="1" applyProtection="1">
      <alignment horizontal="center" vertical="center" shrinkToFit="1"/>
      <protection locked="0"/>
    </xf>
    <xf numFmtId="184" fontId="8" fillId="2" borderId="85" xfId="0" applyNumberFormat="1" applyFont="1" applyFill="1" applyBorder="1" applyAlignment="1" applyProtection="1">
      <alignment horizontal="center" vertical="center" shrinkToFit="1"/>
      <protection locked="0"/>
    </xf>
    <xf numFmtId="184" fontId="8" fillId="2" borderId="88" xfId="0" applyNumberFormat="1" applyFont="1" applyFill="1" applyBorder="1" applyAlignment="1" applyProtection="1">
      <alignment horizontal="center" vertical="center" shrinkToFit="1"/>
      <protection locked="0"/>
    </xf>
    <xf numFmtId="184" fontId="8" fillId="0" borderId="103" xfId="0" applyNumberFormat="1" applyFont="1" applyFill="1" applyBorder="1" applyAlignment="1" applyProtection="1">
      <alignment horizontal="center" vertical="center" shrinkToFit="1"/>
    </xf>
    <xf numFmtId="184" fontId="2" fillId="0" borderId="144" xfId="0" applyNumberFormat="1" applyFont="1" applyBorder="1" applyAlignment="1">
      <alignment horizontal="center" vertical="center" shrinkToFit="1"/>
    </xf>
    <xf numFmtId="184" fontId="2" fillId="0" borderId="143" xfId="0" applyNumberFormat="1" applyFont="1" applyBorder="1" applyAlignment="1">
      <alignment horizontal="center" vertical="center" shrinkToFit="1"/>
    </xf>
    <xf numFmtId="184" fontId="2" fillId="0" borderId="143" xfId="0" applyNumberFormat="1" applyFont="1" applyFill="1" applyBorder="1" applyAlignment="1">
      <alignment horizontal="center" vertical="center" shrinkToFit="1"/>
    </xf>
    <xf numFmtId="184" fontId="2" fillId="0" borderId="60" xfId="0" applyNumberFormat="1" applyFont="1" applyFill="1" applyBorder="1" applyAlignment="1">
      <alignment horizontal="center" vertical="center" shrinkToFit="1"/>
    </xf>
    <xf numFmtId="184" fontId="2" fillId="0" borderId="65" xfId="0" applyNumberFormat="1" applyFont="1" applyFill="1" applyBorder="1" applyAlignment="1">
      <alignment horizontal="center" vertical="center" shrinkToFit="1"/>
    </xf>
    <xf numFmtId="184" fontId="2" fillId="0" borderId="82" xfId="0" applyNumberFormat="1" applyFont="1" applyFill="1" applyBorder="1" applyAlignment="1" applyProtection="1">
      <alignment horizontal="center" vertical="center" shrinkToFit="1"/>
    </xf>
    <xf numFmtId="184" fontId="2" fillId="0" borderId="65" xfId="0" applyNumberFormat="1" applyFont="1" applyBorder="1" applyAlignment="1">
      <alignment horizontal="center" vertical="center" shrinkToFit="1"/>
    </xf>
    <xf numFmtId="184" fontId="2" fillId="0" borderId="60" xfId="0" applyNumberFormat="1" applyFont="1" applyBorder="1" applyAlignment="1">
      <alignment horizontal="center" vertical="center" shrinkToFit="1"/>
    </xf>
    <xf numFmtId="184" fontId="2" fillId="0" borderId="101" xfId="0" applyNumberFormat="1" applyFont="1" applyBorder="1" applyAlignment="1">
      <alignment horizontal="center" vertical="center" shrinkToFit="1"/>
    </xf>
    <xf numFmtId="184" fontId="2" fillId="0" borderId="75" xfId="0" applyNumberFormat="1" applyFont="1" applyBorder="1" applyAlignment="1">
      <alignment horizontal="center" vertical="center" shrinkToFit="1"/>
    </xf>
    <xf numFmtId="184" fontId="2" fillId="0" borderId="79" xfId="0" applyNumberFormat="1" applyFont="1" applyBorder="1" applyAlignment="1">
      <alignment horizontal="center" vertical="center" shrinkToFit="1"/>
    </xf>
    <xf numFmtId="184" fontId="2" fillId="0" borderId="63" xfId="0" applyNumberFormat="1" applyFont="1" applyFill="1" applyBorder="1" applyAlignment="1">
      <alignment horizontal="center" shrinkToFit="1"/>
    </xf>
    <xf numFmtId="184" fontId="2" fillId="0" borderId="63" xfId="0" applyNumberFormat="1" applyFont="1" applyFill="1" applyBorder="1" applyAlignment="1">
      <alignment horizontal="center" vertical="center" shrinkToFit="1"/>
    </xf>
    <xf numFmtId="184" fontId="2" fillId="0" borderId="147" xfId="0" applyNumberFormat="1" applyFont="1" applyFill="1" applyBorder="1" applyAlignment="1" applyProtection="1">
      <alignment horizontal="center" vertical="center" shrinkToFit="1"/>
    </xf>
    <xf numFmtId="184" fontId="2" fillId="0" borderId="63" xfId="0" applyNumberFormat="1" applyFont="1" applyFill="1" applyBorder="1" applyAlignment="1" applyProtection="1">
      <alignment horizontal="center" vertical="center" shrinkToFit="1"/>
    </xf>
    <xf numFmtId="0" fontId="5" fillId="2" borderId="0" xfId="0" applyFont="1" applyFill="1" applyBorder="1" applyAlignment="1">
      <alignment horizontal="center" vertical="center"/>
    </xf>
    <xf numFmtId="184" fontId="8" fillId="2" borderId="66" xfId="0" applyNumberFormat="1" applyFont="1" applyFill="1" applyBorder="1" applyAlignment="1" applyProtection="1">
      <alignment horizontal="center" vertical="center" shrinkToFit="1"/>
      <protection locked="0"/>
    </xf>
    <xf numFmtId="187" fontId="10" fillId="0" borderId="35" xfId="1" applyNumberFormat="1" applyFont="1" applyBorder="1">
      <alignment vertical="center"/>
    </xf>
    <xf numFmtId="188" fontId="2" fillId="0" borderId="6" xfId="0" applyNumberFormat="1" applyFont="1" applyFill="1" applyBorder="1" applyAlignment="1">
      <alignment horizontal="center" vertical="center" shrinkToFit="1"/>
    </xf>
    <xf numFmtId="188" fontId="2" fillId="0" borderId="66" xfId="0" applyNumberFormat="1" applyFont="1" applyFill="1" applyBorder="1" applyAlignment="1">
      <alignment horizontal="center" vertical="center" shrinkToFit="1"/>
    </xf>
    <xf numFmtId="188" fontId="2" fillId="0" borderId="66" xfId="0" applyNumberFormat="1" applyFont="1" applyBorder="1" applyAlignment="1">
      <alignment horizontal="center" vertical="center" shrinkToFit="1"/>
    </xf>
    <xf numFmtId="188" fontId="2" fillId="0" borderId="79" xfId="0" applyNumberFormat="1" applyFont="1" applyBorder="1" applyAlignment="1">
      <alignment horizontal="center" vertical="center" shrinkToFit="1"/>
    </xf>
    <xf numFmtId="188" fontId="2" fillId="0" borderId="59" xfId="0" applyNumberFormat="1" applyFont="1" applyFill="1" applyBorder="1" applyAlignment="1">
      <alignment horizontal="center" vertical="center" shrinkToFit="1"/>
    </xf>
    <xf numFmtId="188" fontId="2" fillId="0" borderId="64" xfId="0" applyNumberFormat="1" applyFont="1" applyFill="1" applyBorder="1" applyAlignment="1">
      <alignment horizontal="center" vertical="center" shrinkToFit="1"/>
    </xf>
    <xf numFmtId="188" fontId="2" fillId="0" borderId="64" xfId="0" applyNumberFormat="1" applyFont="1" applyBorder="1" applyAlignment="1">
      <alignment horizontal="center" vertical="center" shrinkToFit="1"/>
    </xf>
    <xf numFmtId="188" fontId="2" fillId="0" borderId="149" xfId="0" applyNumberFormat="1" applyFont="1" applyBorder="1" applyAlignment="1">
      <alignment horizontal="center" vertical="center" shrinkToFit="1"/>
    </xf>
    <xf numFmtId="184" fontId="2" fillId="0" borderId="163" xfId="0" applyNumberFormat="1" applyFont="1" applyFill="1" applyBorder="1" applyAlignment="1">
      <alignment horizontal="center" vertical="center" shrinkToFit="1"/>
    </xf>
    <xf numFmtId="2" fontId="2" fillId="0" borderId="101" xfId="0" applyNumberFormat="1" applyFont="1" applyBorder="1">
      <alignment vertical="center"/>
    </xf>
    <xf numFmtId="0" fontId="2" fillId="0" borderId="45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96" xfId="0" applyFont="1" applyBorder="1" applyAlignment="1">
      <alignment vertical="center"/>
    </xf>
    <xf numFmtId="0" fontId="2" fillId="0" borderId="98" xfId="0" applyFont="1" applyBorder="1" applyAlignment="1">
      <alignment vertical="center"/>
    </xf>
    <xf numFmtId="0" fontId="2" fillId="0" borderId="59" xfId="0" applyFont="1" applyBorder="1" applyAlignment="1">
      <alignment vertical="center"/>
    </xf>
    <xf numFmtId="0" fontId="2" fillId="0" borderId="93" xfId="0" applyFont="1" applyBorder="1" applyAlignment="1">
      <alignment vertical="center"/>
    </xf>
    <xf numFmtId="179" fontId="5" fillId="2" borderId="97" xfId="0" applyNumberFormat="1" applyFont="1" applyFill="1" applyBorder="1" applyAlignment="1" applyProtection="1">
      <alignment horizontal="left" vertical="center"/>
      <protection locked="0"/>
    </xf>
    <xf numFmtId="179" fontId="5" fillId="2" borderId="99" xfId="0" applyNumberFormat="1" applyFont="1" applyFill="1" applyBorder="1" applyAlignment="1" applyProtection="1">
      <alignment horizontal="left" vertical="center"/>
      <protection locked="0"/>
    </xf>
    <xf numFmtId="179" fontId="5" fillId="2" borderId="100" xfId="0" applyNumberFormat="1" applyFont="1" applyFill="1" applyBorder="1" applyAlignment="1" applyProtection="1">
      <alignment horizontal="left" vertical="center"/>
      <protection locked="0"/>
    </xf>
    <xf numFmtId="0" fontId="9" fillId="0" borderId="7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5" fillId="2" borderId="54" xfId="0" applyFont="1" applyFill="1" applyBorder="1" applyAlignment="1" applyProtection="1">
      <alignment horizontal="left" vertical="center"/>
      <protection locked="0"/>
    </xf>
    <xf numFmtId="0" fontId="5" fillId="2" borderId="54" xfId="0" applyFont="1" applyFill="1" applyBorder="1" applyAlignment="1" applyProtection="1">
      <alignment vertical="center"/>
      <protection locked="0"/>
    </xf>
    <xf numFmtId="0" fontId="5" fillId="2" borderId="55" xfId="0" applyFont="1" applyFill="1" applyBorder="1" applyAlignment="1" applyProtection="1">
      <alignment vertical="center"/>
      <protection locked="0"/>
    </xf>
    <xf numFmtId="179" fontId="5" fillId="2" borderId="46" xfId="0" applyNumberFormat="1" applyFont="1" applyFill="1" applyBorder="1" applyAlignment="1" applyProtection="1">
      <alignment horizontal="left" vertical="center"/>
      <protection locked="0"/>
    </xf>
    <xf numFmtId="179" fontId="5" fillId="2" borderId="73" xfId="0" applyNumberFormat="1" applyFont="1" applyFill="1" applyBorder="1" applyAlignment="1" applyProtection="1">
      <alignment horizontal="left" vertical="center"/>
      <protection locked="0"/>
    </xf>
    <xf numFmtId="179" fontId="5" fillId="2" borderId="47" xfId="0" applyNumberFormat="1" applyFont="1" applyFill="1" applyBorder="1" applyAlignment="1" applyProtection="1">
      <alignment horizontal="left" vertical="center"/>
      <protection locked="0"/>
    </xf>
    <xf numFmtId="0" fontId="2" fillId="0" borderId="43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180" fontId="5" fillId="2" borderId="73" xfId="0" applyNumberFormat="1" applyFont="1" applyFill="1" applyBorder="1" applyAlignment="1" applyProtection="1">
      <alignment horizontal="center" vertical="center"/>
      <protection locked="0"/>
    </xf>
    <xf numFmtId="180" fontId="5" fillId="2" borderId="71" xfId="0" applyNumberFormat="1" applyFont="1" applyFill="1" applyBorder="1" applyAlignment="1" applyProtection="1">
      <alignment horizontal="center" vertical="center"/>
      <protection locked="0"/>
    </xf>
    <xf numFmtId="180" fontId="5" fillId="2" borderId="68" xfId="0" applyNumberFormat="1" applyFont="1" applyFill="1" applyBorder="1" applyAlignment="1" applyProtection="1">
      <alignment horizontal="center" vertical="center"/>
      <protection locked="0"/>
    </xf>
    <xf numFmtId="0" fontId="2" fillId="0" borderId="4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77" fontId="5" fillId="2" borderId="46" xfId="0" applyNumberFormat="1" applyFont="1" applyFill="1" applyBorder="1" applyAlignment="1" applyProtection="1">
      <alignment horizontal="left" vertical="center"/>
      <protection locked="0"/>
    </xf>
    <xf numFmtId="0" fontId="5" fillId="2" borderId="46" xfId="0" applyFont="1" applyFill="1" applyBorder="1" applyAlignment="1" applyProtection="1">
      <alignment horizontal="left" vertical="center"/>
      <protection locked="0"/>
    </xf>
    <xf numFmtId="0" fontId="5" fillId="2" borderId="73" xfId="0" applyFont="1" applyFill="1" applyBorder="1" applyAlignment="1" applyProtection="1">
      <alignment horizontal="left" vertical="center"/>
      <protection locked="0"/>
    </xf>
    <xf numFmtId="0" fontId="5" fillId="2" borderId="47" xfId="0" applyFont="1" applyFill="1" applyBorder="1" applyAlignment="1" applyProtection="1">
      <alignment horizontal="left" vertical="center"/>
      <protection locked="0"/>
    </xf>
    <xf numFmtId="0" fontId="2" fillId="0" borderId="66" xfId="0" applyFont="1" applyBorder="1" applyAlignment="1">
      <alignment vertical="center"/>
    </xf>
    <xf numFmtId="0" fontId="0" fillId="0" borderId="66" xfId="0" applyBorder="1" applyAlignment="1">
      <alignment vertical="center"/>
    </xf>
    <xf numFmtId="0" fontId="0" fillId="0" borderId="79" xfId="0" applyBorder="1" applyAlignment="1">
      <alignment vertical="center"/>
    </xf>
    <xf numFmtId="0" fontId="0" fillId="0" borderId="136" xfId="0" applyBorder="1" applyAlignment="1">
      <alignment vertical="center"/>
    </xf>
    <xf numFmtId="0" fontId="2" fillId="0" borderId="51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2" fillId="0" borderId="52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53" xfId="0" applyFont="1" applyFill="1" applyBorder="1" applyAlignment="1">
      <alignment horizontal="left" vertical="center"/>
    </xf>
    <xf numFmtId="0" fontId="0" fillId="0" borderId="54" xfId="0" applyFill="1" applyBorder="1" applyAlignment="1">
      <alignment horizontal="left" vertical="center"/>
    </xf>
    <xf numFmtId="185" fontId="5" fillId="2" borderId="49" xfId="0" applyNumberFormat="1" applyFont="1" applyFill="1" applyBorder="1" applyAlignment="1" applyProtection="1">
      <alignment horizontal="center" vertical="center"/>
      <protection locked="0"/>
    </xf>
    <xf numFmtId="185" fontId="5" fillId="2" borderId="106" xfId="0" applyNumberFormat="1" applyFont="1" applyFill="1" applyBorder="1" applyAlignment="1" applyProtection="1">
      <alignment horizontal="center" vertical="center"/>
      <protection locked="0"/>
    </xf>
    <xf numFmtId="185" fontId="5" fillId="2" borderId="50" xfId="0" applyNumberFormat="1" applyFont="1" applyFill="1" applyBorder="1" applyAlignment="1" applyProtection="1">
      <alignment horizontal="center" vertical="center"/>
      <protection locked="0"/>
    </xf>
    <xf numFmtId="179" fontId="5" fillId="2" borderId="64" xfId="0" applyNumberFormat="1" applyFont="1" applyFill="1" applyBorder="1" applyAlignment="1" applyProtection="1">
      <alignment horizontal="center" vertical="center" wrapText="1"/>
      <protection locked="0"/>
    </xf>
    <xf numFmtId="179" fontId="5" fillId="2" borderId="64" xfId="0" applyNumberFormat="1" applyFont="1" applyFill="1" applyBorder="1" applyAlignment="1" applyProtection="1">
      <alignment horizontal="center" vertical="center"/>
      <protection locked="0"/>
    </xf>
    <xf numFmtId="179" fontId="5" fillId="2" borderId="53" xfId="0" applyNumberFormat="1" applyFont="1" applyFill="1" applyBorder="1" applyAlignment="1" applyProtection="1">
      <alignment horizontal="center" vertical="center"/>
      <protection locked="0"/>
    </xf>
    <xf numFmtId="179" fontId="5" fillId="2" borderId="160" xfId="0" applyNumberFormat="1" applyFont="1" applyFill="1" applyBorder="1" applyAlignment="1" applyProtection="1">
      <alignment horizontal="center" vertical="center"/>
      <protection locked="0"/>
    </xf>
    <xf numFmtId="185" fontId="5" fillId="2" borderId="46" xfId="0" applyNumberFormat="1" applyFont="1" applyFill="1" applyBorder="1" applyAlignment="1" applyProtection="1">
      <alignment horizontal="center" vertical="center"/>
      <protection locked="0"/>
    </xf>
    <xf numFmtId="185" fontId="5" fillId="2" borderId="73" xfId="0" applyNumberFormat="1" applyFont="1" applyFill="1" applyBorder="1" applyAlignment="1" applyProtection="1">
      <alignment horizontal="center" vertical="center"/>
      <protection locked="0"/>
    </xf>
    <xf numFmtId="185" fontId="5" fillId="2" borderId="47" xfId="0" applyNumberFormat="1" applyFont="1" applyFill="1" applyBorder="1" applyAlignment="1" applyProtection="1">
      <alignment horizontal="center" vertical="center"/>
      <protection locked="0"/>
    </xf>
    <xf numFmtId="0" fontId="5" fillId="2" borderId="46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vertical="center"/>
      <protection locked="0"/>
    </xf>
    <xf numFmtId="0" fontId="5" fillId="2" borderId="38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2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2" fillId="0" borderId="48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179" fontId="5" fillId="2" borderId="49" xfId="0" applyNumberFormat="1" applyFont="1" applyFill="1" applyBorder="1" applyAlignment="1" applyProtection="1">
      <alignment horizontal="center" vertical="center"/>
      <protection locked="0"/>
    </xf>
    <xf numFmtId="179" fontId="5" fillId="2" borderId="106" xfId="0" applyNumberFormat="1" applyFont="1" applyFill="1" applyBorder="1" applyAlignment="1" applyProtection="1">
      <alignment horizontal="center" vertical="center"/>
      <protection locked="0"/>
    </xf>
    <xf numFmtId="179" fontId="5" fillId="2" borderId="50" xfId="0" applyNumberFormat="1" applyFont="1" applyFill="1" applyBorder="1" applyAlignment="1" applyProtection="1">
      <alignment horizontal="center" vertical="center"/>
      <protection locked="0"/>
    </xf>
    <xf numFmtId="0" fontId="2" fillId="0" borderId="43" xfId="0" applyFont="1" applyBorder="1" applyAlignment="1">
      <alignment horizontal="left" vertical="center" wrapText="1"/>
    </xf>
    <xf numFmtId="185" fontId="5" fillId="2" borderId="91" xfId="0" applyNumberFormat="1" applyFont="1" applyFill="1" applyBorder="1" applyAlignment="1" applyProtection="1">
      <alignment horizontal="center" vertical="center"/>
      <protection locked="0"/>
    </xf>
    <xf numFmtId="185" fontId="0" fillId="0" borderId="83" xfId="0" applyNumberFormat="1" applyBorder="1" applyAlignment="1" applyProtection="1">
      <alignment horizontal="center" vertical="center"/>
      <protection locked="0"/>
    </xf>
    <xf numFmtId="185" fontId="0" fillId="0" borderId="92" xfId="0" applyNumberForma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13" fillId="0" borderId="0" xfId="0" applyFont="1" applyAlignment="1">
      <alignment horizontal="center" vertical="top"/>
    </xf>
    <xf numFmtId="0" fontId="9" fillId="0" borderId="0" xfId="0" applyFont="1" applyBorder="1" applyAlignment="1">
      <alignment horizontal="center" vertical="center"/>
    </xf>
    <xf numFmtId="0" fontId="5" fillId="2" borderId="54" xfId="0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5" fillId="2" borderId="54" xfId="0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185" fontId="5" fillId="2" borderId="54" xfId="0" applyNumberFormat="1" applyFont="1" applyFill="1" applyBorder="1" applyAlignment="1" applyProtection="1">
      <alignment horizontal="right" vertical="center"/>
      <protection locked="0"/>
    </xf>
    <xf numFmtId="185" fontId="0" fillId="0" borderId="54" xfId="0" applyNumberFormat="1" applyBorder="1" applyAlignment="1" applyProtection="1">
      <alignment vertical="center"/>
      <protection locked="0"/>
    </xf>
    <xf numFmtId="0" fontId="0" fillId="0" borderId="54" xfId="0" applyBorder="1" applyAlignment="1" applyProtection="1">
      <alignment vertical="center"/>
      <protection locked="0"/>
    </xf>
    <xf numFmtId="0" fontId="3" fillId="0" borderId="119" xfId="0" applyFont="1" applyBorder="1" applyAlignment="1">
      <alignment horizontal="center" vertical="center" wrapText="1"/>
    </xf>
    <xf numFmtId="0" fontId="3" fillId="0" borderId="11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 shrinkToFit="1"/>
    </xf>
    <xf numFmtId="0" fontId="12" fillId="0" borderId="4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 wrapText="1" shrinkToFit="1"/>
    </xf>
    <xf numFmtId="0" fontId="4" fillId="0" borderId="70" xfId="0" applyFont="1" applyBorder="1" applyAlignment="1">
      <alignment horizontal="center" vertical="center" wrapText="1" shrinkToFit="1"/>
    </xf>
    <xf numFmtId="0" fontId="3" fillId="0" borderId="115" xfId="0" applyFont="1" applyBorder="1" applyAlignment="1">
      <alignment horizontal="center" vertical="center" wrapText="1" shrinkToFit="1"/>
    </xf>
    <xf numFmtId="0" fontId="3" fillId="0" borderId="112" xfId="0" applyFont="1" applyBorder="1" applyAlignment="1">
      <alignment horizontal="center" vertical="center" wrapText="1" shrinkToFit="1"/>
    </xf>
    <xf numFmtId="0" fontId="3" fillId="0" borderId="126" xfId="0" applyFont="1" applyBorder="1" applyAlignment="1">
      <alignment horizontal="center" vertical="center" wrapText="1" shrinkToFit="1"/>
    </xf>
    <xf numFmtId="0" fontId="3" fillId="0" borderId="127" xfId="0" applyFont="1" applyBorder="1" applyAlignment="1">
      <alignment horizontal="center" vertical="center" wrapText="1" shrinkToFit="1"/>
    </xf>
    <xf numFmtId="0" fontId="3" fillId="0" borderId="134" xfId="0" applyFont="1" applyBorder="1" applyAlignment="1">
      <alignment horizontal="center" vertical="center" wrapText="1" shrinkToFit="1"/>
    </xf>
    <xf numFmtId="0" fontId="3" fillId="0" borderId="135" xfId="0" applyFont="1" applyBorder="1" applyAlignment="1">
      <alignment horizontal="center" vertical="center" wrapText="1" shrinkToFit="1"/>
    </xf>
    <xf numFmtId="0" fontId="3" fillId="0" borderId="115" xfId="0" applyFont="1" applyBorder="1" applyAlignment="1">
      <alignment horizontal="center" vertical="center" wrapText="1"/>
    </xf>
    <xf numFmtId="0" fontId="3" fillId="0" borderId="112" xfId="0" applyFont="1" applyBorder="1" applyAlignment="1">
      <alignment horizontal="center" vertical="center" wrapText="1"/>
    </xf>
    <xf numFmtId="0" fontId="2" fillId="0" borderId="138" xfId="0" applyFont="1" applyBorder="1" applyAlignment="1">
      <alignment horizontal="center" vertical="center"/>
    </xf>
    <xf numFmtId="0" fontId="2" fillId="0" borderId="137" xfId="0" applyFont="1" applyBorder="1" applyAlignment="1">
      <alignment horizontal="center" vertical="center"/>
    </xf>
    <xf numFmtId="181" fontId="2" fillId="0" borderId="60" xfId="0" applyNumberFormat="1" applyFont="1" applyBorder="1" applyAlignment="1">
      <alignment vertical="center"/>
    </xf>
    <xf numFmtId="181" fontId="2" fillId="0" borderId="101" xfId="0" applyNumberFormat="1" applyFont="1" applyBorder="1" applyAlignment="1">
      <alignment vertical="center"/>
    </xf>
    <xf numFmtId="176" fontId="5" fillId="0" borderId="137" xfId="0" applyNumberFormat="1" applyFont="1" applyBorder="1" applyAlignment="1">
      <alignment vertical="center"/>
    </xf>
    <xf numFmtId="176" fontId="5" fillId="0" borderId="139" xfId="0" applyNumberFormat="1" applyFont="1" applyBorder="1" applyAlignment="1">
      <alignment vertical="center"/>
    </xf>
    <xf numFmtId="0" fontId="2" fillId="0" borderId="101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81" fontId="8" fillId="2" borderId="60" xfId="0" applyNumberFormat="1" applyFont="1" applyFill="1" applyBorder="1" applyAlignment="1" applyProtection="1">
      <alignment horizontal="center" vertical="center"/>
      <protection locked="0"/>
    </xf>
    <xf numFmtId="181" fontId="8" fillId="2" borderId="101" xfId="0" applyNumberFormat="1" applyFont="1" applyFill="1" applyBorder="1" applyAlignment="1" applyProtection="1">
      <alignment horizontal="center" vertical="center"/>
      <protection locked="0"/>
    </xf>
    <xf numFmtId="186" fontId="2" fillId="0" borderId="60" xfId="0" applyNumberFormat="1" applyFont="1" applyFill="1" applyBorder="1" applyAlignment="1">
      <alignment horizontal="center" vertical="center"/>
    </xf>
    <xf numFmtId="186" fontId="2" fillId="0" borderId="101" xfId="0" applyNumberFormat="1" applyFont="1" applyFill="1" applyBorder="1" applyAlignment="1">
      <alignment horizontal="center" vertical="center"/>
    </xf>
    <xf numFmtId="2" fontId="2" fillId="0" borderId="60" xfId="0" applyNumberFormat="1" applyFont="1" applyFill="1" applyBorder="1" applyAlignment="1">
      <alignment horizontal="center" vertical="center"/>
    </xf>
    <xf numFmtId="2" fontId="2" fillId="0" borderId="101" xfId="0" applyNumberFormat="1" applyFont="1" applyFill="1" applyBorder="1" applyAlignment="1">
      <alignment horizontal="center" vertical="center"/>
    </xf>
    <xf numFmtId="2" fontId="2" fillId="0" borderId="60" xfId="0" applyNumberFormat="1" applyFont="1" applyBorder="1" applyAlignment="1">
      <alignment horizontal="center" vertical="center"/>
    </xf>
    <xf numFmtId="2" fontId="2" fillId="0" borderId="101" xfId="0" applyNumberFormat="1" applyFont="1" applyBorder="1" applyAlignment="1">
      <alignment horizontal="center" vertical="center"/>
    </xf>
    <xf numFmtId="179" fontId="2" fillId="0" borderId="60" xfId="0" applyNumberFormat="1" applyFont="1" applyFill="1" applyBorder="1" applyAlignment="1" applyProtection="1">
      <alignment horizontal="center" vertical="center"/>
    </xf>
    <xf numFmtId="179" fontId="2" fillId="0" borderId="62" xfId="0" applyNumberFormat="1" applyFont="1" applyFill="1" applyBorder="1" applyAlignment="1" applyProtection="1">
      <alignment horizontal="center" vertical="center"/>
    </xf>
    <xf numFmtId="179" fontId="2" fillId="0" borderId="51" xfId="0" applyNumberFormat="1" applyFont="1" applyFill="1" applyBorder="1" applyAlignment="1" applyProtection="1">
      <alignment horizontal="center" vertical="center"/>
    </xf>
    <xf numFmtId="0" fontId="2" fillId="0" borderId="5" xfId="0" applyFont="1" applyBorder="1" applyAlignment="1"/>
    <xf numFmtId="0" fontId="2" fillId="0" borderId="101" xfId="0" applyFont="1" applyBorder="1" applyAlignment="1">
      <alignment vertical="center"/>
    </xf>
    <xf numFmtId="0" fontId="0" fillId="0" borderId="102" xfId="0" applyBorder="1" applyAlignment="1">
      <alignment vertical="center"/>
    </xf>
    <xf numFmtId="0" fontId="7" fillId="2" borderId="128" xfId="0" applyFont="1" applyFill="1" applyBorder="1" applyAlignment="1" applyProtection="1">
      <alignment horizontal="center" vertical="center" wrapText="1"/>
      <protection locked="0"/>
    </xf>
    <xf numFmtId="0" fontId="7" fillId="2" borderId="129" xfId="0" applyFont="1" applyFill="1" applyBorder="1" applyAlignment="1" applyProtection="1">
      <alignment horizontal="center" vertical="center" wrapText="1"/>
      <protection locked="0"/>
    </xf>
    <xf numFmtId="0" fontId="7" fillId="2" borderId="79" xfId="0" applyFont="1" applyFill="1" applyBorder="1" applyAlignment="1" applyProtection="1">
      <alignment horizontal="center" vertical="center" wrapText="1"/>
      <protection locked="0"/>
    </xf>
    <xf numFmtId="0" fontId="7" fillId="2" borderId="80" xfId="0" applyFont="1" applyFill="1" applyBorder="1" applyAlignment="1" applyProtection="1">
      <alignment horizontal="center" vertical="center" wrapText="1"/>
      <protection locked="0"/>
    </xf>
    <xf numFmtId="0" fontId="3" fillId="0" borderId="101" xfId="0" applyFont="1" applyBorder="1" applyAlignment="1">
      <alignment horizontal="center" vertical="center"/>
    </xf>
    <xf numFmtId="0" fontId="3" fillId="0" borderId="10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7" fillId="2" borderId="91" xfId="0" applyFont="1" applyFill="1" applyBorder="1" applyAlignment="1" applyProtection="1">
      <alignment horizontal="center" vertical="center"/>
      <protection locked="0"/>
    </xf>
    <xf numFmtId="0" fontId="7" fillId="2" borderId="92" xfId="0" applyFont="1" applyFill="1" applyBorder="1" applyAlignment="1" applyProtection="1">
      <alignment horizontal="center" vertical="center"/>
      <protection locked="0"/>
    </xf>
    <xf numFmtId="0" fontId="7" fillId="2" borderId="120" xfId="0" applyFont="1" applyFill="1" applyBorder="1" applyAlignment="1" applyProtection="1">
      <alignment horizontal="center" vertical="center" wrapText="1"/>
      <protection locked="0"/>
    </xf>
    <xf numFmtId="0" fontId="7" fillId="2" borderId="121" xfId="0" applyFont="1" applyFill="1" applyBorder="1" applyAlignment="1" applyProtection="1">
      <alignment horizontal="center" vertical="center" wrapText="1"/>
      <protection locked="0"/>
    </xf>
    <xf numFmtId="0" fontId="7" fillId="2" borderId="123" xfId="0" applyFont="1" applyFill="1" applyBorder="1" applyAlignment="1" applyProtection="1">
      <alignment horizontal="center" vertical="center" wrapText="1"/>
      <protection locked="0"/>
    </xf>
    <xf numFmtId="0" fontId="7" fillId="2" borderId="124" xfId="0" applyFont="1" applyFill="1" applyBorder="1" applyAlignment="1" applyProtection="1">
      <alignment horizontal="center" vertical="center" wrapText="1"/>
      <protection locked="0"/>
    </xf>
    <xf numFmtId="0" fontId="7" fillId="2" borderId="131" xfId="0" applyFont="1" applyFill="1" applyBorder="1" applyAlignment="1" applyProtection="1">
      <alignment horizontal="center" vertical="center" wrapText="1"/>
      <protection locked="0"/>
    </xf>
    <xf numFmtId="0" fontId="7" fillId="2" borderId="132" xfId="0" applyFont="1" applyFill="1" applyBorder="1" applyAlignment="1" applyProtection="1">
      <alignment horizontal="center" vertical="center" wrapText="1"/>
      <protection locked="0"/>
    </xf>
    <xf numFmtId="0" fontId="2" fillId="0" borderId="6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shrinkToFit="1"/>
    </xf>
    <xf numFmtId="0" fontId="10" fillId="0" borderId="72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0" borderId="159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15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shrinkToFit="1"/>
    </xf>
    <xf numFmtId="0" fontId="10" fillId="0" borderId="158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6" fillId="2" borderId="21" xfId="0" applyFont="1" applyFill="1" applyBorder="1" applyAlignment="1" applyProtection="1">
      <alignment horizontal="center" vertical="center" shrinkToFit="1"/>
      <protection locked="0"/>
    </xf>
    <xf numFmtId="0" fontId="6" fillId="2" borderId="22" xfId="0" applyFont="1" applyFill="1" applyBorder="1" applyAlignment="1" applyProtection="1">
      <alignment horizontal="center" vertical="center" shrinkToFit="1"/>
      <protection locked="0"/>
    </xf>
    <xf numFmtId="0" fontId="3" fillId="0" borderId="55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2" fillId="0" borderId="40" xfId="0" applyFont="1" applyBorder="1" applyAlignment="1">
      <alignment vertical="center" wrapText="1" shrinkToFit="1"/>
    </xf>
    <xf numFmtId="0" fontId="2" fillId="0" borderId="41" xfId="0" applyFont="1" applyBorder="1" applyAlignment="1">
      <alignment vertical="center" shrinkToFit="1"/>
    </xf>
    <xf numFmtId="0" fontId="5" fillId="2" borderId="104" xfId="0" applyFont="1" applyFill="1" applyBorder="1" applyAlignment="1" applyProtection="1">
      <alignment horizontal="center" vertical="center" wrapText="1"/>
      <protection locked="0"/>
    </xf>
    <xf numFmtId="0" fontId="5" fillId="2" borderId="105" xfId="0" applyFont="1" applyFill="1" applyBorder="1" applyAlignment="1" applyProtection="1">
      <alignment horizontal="center" vertical="center" wrapText="1"/>
      <protection locked="0"/>
    </xf>
    <xf numFmtId="0" fontId="2" fillId="0" borderId="72" xfId="0" applyFont="1" applyBorder="1" applyAlignment="1">
      <alignment vertical="center" wrapText="1" shrinkToFit="1"/>
    </xf>
    <xf numFmtId="0" fontId="2" fillId="0" borderId="72" xfId="0" applyFont="1" applyBorder="1" applyAlignment="1">
      <alignment vertical="center" shrinkToFit="1"/>
    </xf>
    <xf numFmtId="0" fontId="3" fillId="0" borderId="1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2" borderId="77" xfId="0" applyFont="1" applyFill="1" applyBorder="1" applyAlignment="1" applyProtection="1">
      <alignment horizontal="center" vertical="center" wrapText="1"/>
      <protection locked="0"/>
    </xf>
    <xf numFmtId="0" fontId="5" fillId="2" borderId="78" xfId="0" applyFont="1" applyFill="1" applyBorder="1" applyAlignment="1" applyProtection="1">
      <alignment horizontal="center" vertical="center" wrapText="1"/>
      <protection locked="0"/>
    </xf>
    <xf numFmtId="0" fontId="5" fillId="2" borderId="91" xfId="0" applyFont="1" applyFill="1" applyBorder="1" applyAlignment="1" applyProtection="1">
      <alignment horizontal="center" vertical="center" wrapText="1"/>
      <protection locked="0"/>
    </xf>
    <xf numFmtId="0" fontId="5" fillId="2" borderId="92" xfId="0" applyFont="1" applyFill="1" applyBorder="1" applyAlignment="1" applyProtection="1">
      <alignment horizontal="center" vertical="center" wrapText="1"/>
      <protection locked="0"/>
    </xf>
    <xf numFmtId="0" fontId="2" fillId="0" borderId="108" xfId="0" applyFont="1" applyBorder="1" applyAlignment="1">
      <alignment horizontal="center" vertical="center" wrapText="1"/>
    </xf>
    <xf numFmtId="0" fontId="2" fillId="0" borderId="109" xfId="0" applyFont="1" applyBorder="1" applyAlignment="1">
      <alignment vertical="center"/>
    </xf>
    <xf numFmtId="0" fontId="2" fillId="0" borderId="39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178" fontId="5" fillId="0" borderId="30" xfId="0" applyNumberFormat="1" applyFont="1" applyBorder="1" applyAlignment="1">
      <alignment horizontal="center" vertical="center"/>
    </xf>
    <xf numFmtId="178" fontId="0" fillId="0" borderId="24" xfId="0" applyNumberFormat="1" applyBorder="1" applyAlignment="1">
      <alignment horizontal="center" vertical="center"/>
    </xf>
    <xf numFmtId="178" fontId="3" fillId="0" borderId="7" xfId="0" applyNumberFormat="1" applyFont="1" applyFill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18" xfId="0" applyFont="1" applyBorder="1" applyAlignment="1">
      <alignment vertical="center" wrapText="1" shrinkToFit="1"/>
    </xf>
    <xf numFmtId="0" fontId="2" fillId="0" borderId="18" xfId="0" applyFont="1" applyBorder="1" applyAlignment="1">
      <alignment vertical="center" shrinkToFit="1"/>
    </xf>
    <xf numFmtId="0" fontId="5" fillId="2" borderId="89" xfId="0" applyFont="1" applyFill="1" applyBorder="1" applyAlignment="1" applyProtection="1">
      <alignment horizontal="center" vertical="center" wrapText="1"/>
      <protection locked="0"/>
    </xf>
    <xf numFmtId="0" fontId="5" fillId="2" borderId="90" xfId="0" applyFont="1" applyFill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57" xfId="0" applyFont="1" applyBorder="1" applyAlignment="1">
      <alignment vertical="center" shrinkToFit="1"/>
    </xf>
    <xf numFmtId="0" fontId="2" fillId="0" borderId="81" xfId="0" applyFont="1" applyBorder="1" applyAlignment="1">
      <alignment vertical="center" shrinkToFit="1"/>
    </xf>
    <xf numFmtId="0" fontId="3" fillId="0" borderId="70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2" fillId="0" borderId="95" xfId="0" applyFont="1" applyBorder="1" applyAlignment="1">
      <alignment vertical="center" shrinkToFit="1"/>
    </xf>
    <xf numFmtId="0" fontId="2" fillId="0" borderId="96" xfId="0" applyFont="1" applyBorder="1" applyAlignment="1">
      <alignment vertical="center" shrinkToFit="1"/>
    </xf>
    <xf numFmtId="0" fontId="5" fillId="2" borderId="106" xfId="0" applyFont="1" applyFill="1" applyBorder="1" applyAlignment="1" applyProtection="1">
      <alignment horizontal="center" vertical="center" wrapText="1"/>
      <protection locked="0"/>
    </xf>
    <xf numFmtId="0" fontId="5" fillId="2" borderId="107" xfId="0" applyFont="1" applyFill="1" applyBorder="1" applyAlignment="1" applyProtection="1">
      <alignment horizontal="center" vertical="center" wrapText="1"/>
      <protection locked="0"/>
    </xf>
    <xf numFmtId="0" fontId="3" fillId="0" borderId="100" xfId="0" applyFont="1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3" fillId="0" borderId="40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/>
    </xf>
    <xf numFmtId="0" fontId="3" fillId="0" borderId="68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2" fillId="0" borderId="69" xfId="0" applyFont="1" applyBorder="1" applyAlignment="1">
      <alignment vertical="center" shrinkToFit="1"/>
    </xf>
    <xf numFmtId="0" fontId="2" fillId="0" borderId="67" xfId="0" applyFont="1" applyBorder="1" applyAlignment="1">
      <alignment vertical="center" shrinkToFit="1"/>
    </xf>
    <xf numFmtId="0" fontId="5" fillId="2" borderId="73" xfId="0" applyFont="1" applyFill="1" applyBorder="1" applyAlignment="1" applyProtection="1">
      <alignment horizontal="center" vertical="center" wrapText="1"/>
      <protection locked="0"/>
    </xf>
    <xf numFmtId="0" fontId="5" fillId="2" borderId="74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58" xfId="0" applyFont="1" applyBorder="1" applyAlignment="1">
      <alignment vertical="center" shrinkToFit="1"/>
    </xf>
    <xf numFmtId="0" fontId="2" fillId="0" borderId="59" xfId="0" applyFont="1" applyBorder="1" applyAlignment="1">
      <alignment vertical="center" shrinkToFit="1"/>
    </xf>
    <xf numFmtId="0" fontId="2" fillId="0" borderId="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178" fontId="5" fillId="0" borderId="27" xfId="0" applyNumberFormat="1" applyFont="1" applyBorder="1" applyAlignment="1">
      <alignment horizontal="center" vertical="center"/>
    </xf>
    <xf numFmtId="178" fontId="5" fillId="0" borderId="25" xfId="0" applyNumberFormat="1" applyFont="1" applyBorder="1" applyAlignment="1">
      <alignment horizontal="center" vertical="center"/>
    </xf>
    <xf numFmtId="178" fontId="5" fillId="0" borderId="161" xfId="0" applyNumberFormat="1" applyFont="1" applyBorder="1" applyAlignment="1">
      <alignment horizontal="center" vertical="center"/>
    </xf>
    <xf numFmtId="178" fontId="0" fillId="0" borderId="162" xfId="0" applyNumberFormat="1" applyBorder="1" applyAlignment="1">
      <alignment vertical="center"/>
    </xf>
    <xf numFmtId="0" fontId="2" fillId="0" borderId="56" xfId="0" applyFont="1" applyBorder="1" applyAlignment="1">
      <alignment horizontal="center" vertical="center" textRotation="255" shrinkToFit="1"/>
    </xf>
    <xf numFmtId="0" fontId="2" fillId="0" borderId="38" xfId="0" applyFont="1" applyBorder="1" applyAlignment="1">
      <alignment horizontal="center" vertical="center" textRotation="255" shrinkToFit="1"/>
    </xf>
    <xf numFmtId="0" fontId="2" fillId="0" borderId="10" xfId="0" applyFont="1" applyBorder="1" applyAlignment="1">
      <alignment horizontal="center" vertical="center" textRotation="255" shrinkToFit="1"/>
    </xf>
    <xf numFmtId="0" fontId="2" fillId="0" borderId="20" xfId="0" applyFont="1" applyBorder="1" applyAlignment="1">
      <alignment horizontal="center" vertical="center" textRotation="255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40" xfId="0" applyFont="1" applyBorder="1" applyAlignment="1">
      <alignment horizontal="center" vertical="center" shrinkToFit="1"/>
    </xf>
    <xf numFmtId="0" fontId="2" fillId="0" borderId="156" xfId="0" applyFont="1" applyBorder="1" applyAlignment="1">
      <alignment horizontal="center" vertical="center" shrinkToFit="1"/>
    </xf>
    <xf numFmtId="0" fontId="2" fillId="0" borderId="141" xfId="0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 shrinkToFit="1"/>
    </xf>
    <xf numFmtId="184" fontId="8" fillId="2" borderId="63" xfId="0" applyNumberFormat="1" applyFont="1" applyFill="1" applyBorder="1" applyAlignment="1" applyProtection="1">
      <alignment horizontal="center" vertical="center" shrinkToFit="1"/>
      <protection locked="0"/>
    </xf>
    <xf numFmtId="184" fontId="8" fillId="2" borderId="64" xfId="0" applyNumberFormat="1" applyFont="1" applyFill="1" applyBorder="1" applyAlignment="1" applyProtection="1">
      <alignment horizontal="center" vertical="center" shrinkToFit="1"/>
      <protection locked="0"/>
    </xf>
    <xf numFmtId="184" fontId="8" fillId="2" borderId="62" xfId="0" applyNumberFormat="1" applyFont="1" applyFill="1" applyBorder="1" applyAlignment="1" applyProtection="1">
      <alignment horizontal="center" vertical="center" shrinkToFit="1"/>
      <protection locked="0"/>
    </xf>
    <xf numFmtId="184" fontId="8" fillId="2" borderId="66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145" xfId="0" applyNumberFormat="1" applyFont="1" applyBorder="1" applyAlignment="1">
      <alignment horizontal="center" vertical="center"/>
    </xf>
    <xf numFmtId="178" fontId="0" fillId="0" borderId="146" xfId="0" applyNumberFormat="1" applyBorder="1" applyAlignment="1">
      <alignment vertical="center"/>
    </xf>
    <xf numFmtId="178" fontId="5" fillId="0" borderId="110" xfId="0" applyNumberFormat="1" applyFont="1" applyBorder="1" applyAlignment="1">
      <alignment horizontal="center" vertical="center"/>
    </xf>
    <xf numFmtId="178" fontId="0" fillId="0" borderId="111" xfId="0" applyNumberFormat="1" applyBorder="1" applyAlignment="1">
      <alignment vertical="center"/>
    </xf>
    <xf numFmtId="178" fontId="5" fillId="0" borderId="150" xfId="0" applyNumberFormat="1" applyFont="1" applyBorder="1" applyAlignment="1">
      <alignment horizontal="center" vertical="center"/>
    </xf>
    <xf numFmtId="178" fontId="5" fillId="0" borderId="151" xfId="0" applyNumberFormat="1" applyFont="1" applyBorder="1" applyAlignment="1">
      <alignment horizontal="center" vertical="center"/>
    </xf>
    <xf numFmtId="178" fontId="5" fillId="0" borderId="39" xfId="0" applyNumberFormat="1" applyFont="1" applyBorder="1" applyAlignment="1">
      <alignment horizontal="left" vertical="center"/>
    </xf>
    <xf numFmtId="178" fontId="5" fillId="0" borderId="84" xfId="0" applyNumberFormat="1" applyFont="1" applyBorder="1" applyAlignment="1">
      <alignment horizontal="center" vertical="center"/>
    </xf>
    <xf numFmtId="178" fontId="5" fillId="0" borderId="39" xfId="0" applyNumberFormat="1" applyFont="1" applyBorder="1" applyAlignment="1">
      <alignment horizontal="center" vertical="center"/>
    </xf>
    <xf numFmtId="178" fontId="5" fillId="0" borderId="152" xfId="0" applyNumberFormat="1" applyFont="1" applyBorder="1" applyAlignment="1">
      <alignment horizontal="center" vertical="center"/>
    </xf>
    <xf numFmtId="178" fontId="5" fillId="0" borderId="153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b/>
        <i val="0"/>
        <strike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364434</xdr:colOff>
      <xdr:row>13</xdr:row>
      <xdr:rowOff>154884</xdr:rowOff>
    </xdr:from>
    <xdr:to>
      <xdr:col>6</xdr:col>
      <xdr:colOff>82825</xdr:colOff>
      <xdr:row>16</xdr:row>
      <xdr:rowOff>33130</xdr:rowOff>
    </xdr:to>
    <xdr:sp macro="" textlink="">
      <xdr:nvSpPr>
        <xdr:cNvPr id="2067" name="AutoShape 19"/>
        <xdr:cNvSpPr>
          <a:spLocks noChangeArrowheads="1"/>
        </xdr:cNvSpPr>
      </xdr:nvSpPr>
      <xdr:spPr bwMode="auto">
        <a:xfrm>
          <a:off x="637760" y="3749536"/>
          <a:ext cx="3578087" cy="400051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1046920</xdr:colOff>
      <xdr:row>12</xdr:row>
      <xdr:rowOff>12009</xdr:rowOff>
    </xdr:from>
    <xdr:to>
      <xdr:col>7</xdr:col>
      <xdr:colOff>74544</xdr:colOff>
      <xdr:row>13</xdr:row>
      <xdr:rowOff>154884</xdr:rowOff>
    </xdr:to>
    <xdr:sp macro="" textlink="">
      <xdr:nvSpPr>
        <xdr:cNvPr id="2066" name="AutoShape 18"/>
        <xdr:cNvSpPr>
          <a:spLocks noChangeArrowheads="1"/>
        </xdr:cNvSpPr>
      </xdr:nvSpPr>
      <xdr:spPr bwMode="auto">
        <a:xfrm>
          <a:off x="4078355" y="3432726"/>
          <a:ext cx="1147972" cy="31681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221189</xdr:colOff>
      <xdr:row>12</xdr:row>
      <xdr:rowOff>165556</xdr:rowOff>
    </xdr:from>
    <xdr:to>
      <xdr:col>6</xdr:col>
      <xdr:colOff>957791</xdr:colOff>
      <xdr:row>15</xdr:row>
      <xdr:rowOff>163053</xdr:rowOff>
    </xdr:to>
    <xdr:grpSp>
      <xdr:nvGrpSpPr>
        <xdr:cNvPr id="10" name="グループ化 9"/>
        <xdr:cNvGrpSpPr/>
      </xdr:nvGrpSpPr>
      <xdr:grpSpPr>
        <a:xfrm>
          <a:off x="930272" y="3700389"/>
          <a:ext cx="4155019" cy="505497"/>
          <a:chOff x="930272" y="3537336"/>
          <a:chExt cx="4155019" cy="505497"/>
        </a:xfrm>
      </xdr:grpSpPr>
      <xdr:sp macro="" textlink="">
        <xdr:nvSpPr>
          <xdr:cNvPr id="2" name="正方形/長方形 1"/>
          <xdr:cNvSpPr/>
        </xdr:nvSpPr>
        <xdr:spPr>
          <a:xfrm>
            <a:off x="4185708" y="3537336"/>
            <a:ext cx="899583" cy="165741"/>
          </a:xfrm>
          <a:prstGeom prst="rect">
            <a:avLst/>
          </a:prstGeom>
          <a:noFill/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/>
          <xdr:cNvSpPr/>
        </xdr:nvSpPr>
        <xdr:spPr>
          <a:xfrm>
            <a:off x="930272" y="3871599"/>
            <a:ext cx="2510887" cy="171234"/>
          </a:xfrm>
          <a:prstGeom prst="rect">
            <a:avLst/>
          </a:prstGeom>
          <a:noFill/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11</xdr:col>
      <xdr:colOff>368420</xdr:colOff>
      <xdr:row>11</xdr:row>
      <xdr:rowOff>52918</xdr:rowOff>
    </xdr:from>
    <xdr:to>
      <xdr:col>13</xdr:col>
      <xdr:colOff>497417</xdr:colOff>
      <xdr:row>13</xdr:row>
      <xdr:rowOff>17473</xdr:rowOff>
    </xdr:to>
    <xdr:sp macro="" textlink="">
      <xdr:nvSpPr>
        <xdr:cNvPr id="3" name="テキスト ボックス 2"/>
        <xdr:cNvSpPr txBox="1"/>
      </xdr:nvSpPr>
      <xdr:spPr>
        <a:xfrm>
          <a:off x="7416920" y="3450168"/>
          <a:ext cx="1504830" cy="2714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>
              <a:latin typeface="+mn-ea"/>
              <a:ea typeface="+mn-ea"/>
            </a:rPr>
            <a:t>変更は第３項になります</a:t>
          </a:r>
        </a:p>
      </xdr:txBody>
    </xdr:sp>
    <xdr:clientData/>
  </xdr:twoCellAnchor>
  <xdr:twoCellAnchor>
    <xdr:from>
      <xdr:col>6</xdr:col>
      <xdr:colOff>975764</xdr:colOff>
      <xdr:row>12</xdr:row>
      <xdr:rowOff>51071</xdr:rowOff>
    </xdr:from>
    <xdr:to>
      <xdr:col>11</xdr:col>
      <xdr:colOff>368420</xdr:colOff>
      <xdr:row>13</xdr:row>
      <xdr:rowOff>129095</xdr:rowOff>
    </xdr:to>
    <xdr:cxnSp macro="">
      <xdr:nvCxnSpPr>
        <xdr:cNvPr id="6" name="直線矢印コネクタ 5"/>
        <xdr:cNvCxnSpPr>
          <a:stCxn id="3" idx="1"/>
        </xdr:cNvCxnSpPr>
      </xdr:nvCxnSpPr>
      <xdr:spPr>
        <a:xfrm flipH="1">
          <a:off x="5103264" y="3585904"/>
          <a:ext cx="2313656" cy="247358"/>
        </a:xfrm>
        <a:prstGeom prst="straightConnector1">
          <a:avLst/>
        </a:prstGeom>
        <a:ln w="63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5875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abSelected="1" view="pageBreakPreview" zoomScale="90" zoomScaleNormal="100" zoomScaleSheetLayoutView="90" workbookViewId="0">
      <selection activeCell="G4" sqref="G4:J4"/>
    </sheetView>
  </sheetViews>
  <sheetFormatPr defaultRowHeight="13.5"/>
  <cols>
    <col min="1" max="1" width="3.625" style="1" customWidth="1"/>
    <col min="2" max="2" width="5.625" style="1" customWidth="1"/>
    <col min="3" max="3" width="17.125" style="1" customWidth="1"/>
    <col min="4" max="4" width="5.75" style="1" customWidth="1"/>
    <col min="5" max="5" width="7.625" style="1" customWidth="1"/>
    <col min="6" max="6" width="14.5" style="2" customWidth="1"/>
    <col min="7" max="7" width="13.375" style="1" customWidth="1"/>
    <col min="8" max="8" width="7.125" style="1" customWidth="1"/>
    <col min="9" max="9" width="10.625" style="1" customWidth="1"/>
    <col min="10" max="11" width="3.625" style="1" customWidth="1"/>
    <col min="12" max="16384" width="9" style="1"/>
  </cols>
  <sheetData>
    <row r="1" spans="1:13">
      <c r="A1" s="274" t="s">
        <v>67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</row>
    <row r="2" spans="1:13" ht="15" customHeight="1">
      <c r="B2" s="266" t="s">
        <v>142</v>
      </c>
      <c r="C2" s="266"/>
      <c r="D2" s="266"/>
      <c r="E2" s="266"/>
      <c r="F2" s="266"/>
      <c r="G2" s="266"/>
      <c r="H2" s="266"/>
      <c r="I2" s="266"/>
      <c r="J2" s="266"/>
    </row>
    <row r="3" spans="1:13" ht="39" customHeight="1">
      <c r="A3" s="147"/>
      <c r="B3" s="271" t="s">
        <v>163</v>
      </c>
      <c r="C3" s="271"/>
      <c r="D3" s="271"/>
      <c r="E3" s="271"/>
      <c r="F3" s="271"/>
      <c r="G3" s="271"/>
      <c r="H3" s="271"/>
      <c r="I3" s="271"/>
      <c r="J3" s="271"/>
      <c r="K3" s="148"/>
    </row>
    <row r="4" spans="1:13" ht="30" customHeight="1">
      <c r="A4" s="149"/>
      <c r="B4" s="269"/>
      <c r="C4" s="272"/>
      <c r="D4" s="272"/>
      <c r="E4" s="272"/>
      <c r="F4" s="272"/>
      <c r="G4" s="275" t="s">
        <v>153</v>
      </c>
      <c r="H4" s="275"/>
      <c r="I4" s="275"/>
      <c r="J4" s="276"/>
      <c r="K4" s="150"/>
    </row>
    <row r="5" spans="1:13">
      <c r="A5" s="149"/>
      <c r="B5" s="273" t="s">
        <v>124</v>
      </c>
      <c r="C5" s="265"/>
      <c r="D5" s="265"/>
      <c r="E5" s="265"/>
      <c r="F5" s="265"/>
      <c r="G5" s="265"/>
      <c r="H5" s="265"/>
      <c r="I5" s="265"/>
      <c r="J5" s="265"/>
      <c r="K5" s="150"/>
    </row>
    <row r="6" spans="1:13" ht="30" customHeight="1">
      <c r="A6" s="149"/>
      <c r="B6" s="269"/>
      <c r="C6" s="272"/>
      <c r="D6" s="273" t="s">
        <v>68</v>
      </c>
      <c r="E6" s="265"/>
      <c r="F6" s="265"/>
      <c r="G6" s="129" t="s">
        <v>82</v>
      </c>
      <c r="H6" s="270" t="s">
        <v>154</v>
      </c>
      <c r="I6" s="270"/>
      <c r="J6" s="270"/>
      <c r="K6" s="150"/>
    </row>
    <row r="7" spans="1:13" ht="18" customHeight="1">
      <c r="A7" s="149"/>
      <c r="B7" s="269"/>
      <c r="C7" s="272"/>
      <c r="D7" s="272"/>
      <c r="E7" s="273" t="s">
        <v>89</v>
      </c>
      <c r="F7" s="265"/>
      <c r="G7" s="265"/>
      <c r="H7" s="265"/>
      <c r="I7" s="265"/>
      <c r="J7" s="265"/>
      <c r="K7" s="150"/>
    </row>
    <row r="8" spans="1:13" ht="30" customHeight="1">
      <c r="A8" s="149"/>
      <c r="B8" s="272"/>
      <c r="C8" s="272"/>
      <c r="D8" s="272"/>
      <c r="E8" s="268"/>
      <c r="F8" s="268"/>
      <c r="G8" s="268"/>
      <c r="H8" s="268"/>
      <c r="I8" s="268"/>
      <c r="J8" s="268"/>
      <c r="K8" s="150"/>
    </row>
    <row r="9" spans="1:13" ht="18" customHeight="1">
      <c r="A9" s="149"/>
      <c r="B9" s="272"/>
      <c r="C9" s="272"/>
      <c r="D9" s="272"/>
      <c r="E9" s="218" t="s">
        <v>90</v>
      </c>
      <c r="F9" s="218"/>
      <c r="G9" s="218"/>
      <c r="H9" s="218"/>
      <c r="I9" s="218"/>
      <c r="J9" s="218"/>
      <c r="K9" s="154"/>
      <c r="L9" s="146"/>
    </row>
    <row r="10" spans="1:13" ht="30" customHeight="1">
      <c r="A10" s="149"/>
      <c r="B10" s="272"/>
      <c r="C10" s="272"/>
      <c r="D10" s="272"/>
      <c r="E10" s="268"/>
      <c r="F10" s="268"/>
      <c r="G10" s="268"/>
      <c r="H10" s="268"/>
      <c r="I10" s="268"/>
      <c r="J10" s="180"/>
      <c r="K10" s="150"/>
    </row>
    <row r="11" spans="1:13" ht="30" customHeight="1">
      <c r="A11" s="149"/>
      <c r="B11" s="264" t="s">
        <v>88</v>
      </c>
      <c r="C11" s="265"/>
      <c r="D11" s="265"/>
      <c r="E11" s="265"/>
      <c r="F11" s="265"/>
      <c r="G11" s="268" t="s">
        <v>155</v>
      </c>
      <c r="H11" s="268"/>
      <c r="I11" s="268"/>
      <c r="J11" s="277"/>
      <c r="K11" s="150"/>
    </row>
    <row r="12" spans="1:13" ht="10.5" customHeight="1">
      <c r="A12" s="149"/>
      <c r="B12" s="267"/>
      <c r="C12" s="265"/>
      <c r="D12" s="265"/>
      <c r="E12" s="265"/>
      <c r="F12" s="265"/>
      <c r="G12" s="265"/>
      <c r="H12" s="265"/>
      <c r="I12" s="265"/>
      <c r="J12" s="265"/>
      <c r="K12" s="150"/>
    </row>
    <row r="13" spans="1:13">
      <c r="A13" s="149"/>
      <c r="B13" s="218" t="s">
        <v>87</v>
      </c>
      <c r="C13" s="219"/>
      <c r="D13" s="219"/>
      <c r="E13" s="219"/>
      <c r="F13" s="219"/>
      <c r="G13" s="132" t="s">
        <v>69</v>
      </c>
      <c r="H13" s="269" t="s">
        <v>83</v>
      </c>
      <c r="I13" s="269"/>
      <c r="J13" s="269"/>
      <c r="K13" s="150"/>
    </row>
    <row r="14" spans="1:13">
      <c r="A14" s="149"/>
      <c r="B14" s="219"/>
      <c r="C14" s="219"/>
      <c r="D14" s="219"/>
      <c r="E14" s="219"/>
      <c r="F14" s="219"/>
      <c r="G14" s="132" t="s">
        <v>70</v>
      </c>
      <c r="H14" s="269"/>
      <c r="I14" s="269"/>
      <c r="J14" s="269"/>
      <c r="K14" s="150"/>
      <c r="L14" s="91"/>
      <c r="M14" s="83"/>
    </row>
    <row r="15" spans="1:13">
      <c r="A15" s="149"/>
      <c r="B15" s="131"/>
      <c r="C15" s="262" t="s">
        <v>146</v>
      </c>
      <c r="D15" s="263"/>
      <c r="E15" s="263"/>
      <c r="F15" s="263"/>
      <c r="G15" s="218" t="s">
        <v>147</v>
      </c>
      <c r="H15" s="218"/>
      <c r="I15" s="218"/>
      <c r="J15" s="219"/>
      <c r="K15" s="150"/>
    </row>
    <row r="16" spans="1:13">
      <c r="A16" s="149"/>
      <c r="B16" s="131"/>
      <c r="C16" s="262" t="s">
        <v>145</v>
      </c>
      <c r="D16" s="263"/>
      <c r="E16" s="263"/>
      <c r="F16" s="263"/>
      <c r="G16" s="219"/>
      <c r="H16" s="219"/>
      <c r="I16" s="219"/>
      <c r="J16" s="219"/>
      <c r="K16" s="150"/>
    </row>
    <row r="17" spans="1:12" ht="17.25">
      <c r="A17" s="149"/>
      <c r="B17" s="202"/>
      <c r="C17" s="203"/>
      <c r="D17" s="203"/>
      <c r="E17" s="203"/>
      <c r="F17" s="203"/>
      <c r="G17" s="203"/>
      <c r="H17" s="203"/>
      <c r="I17" s="203"/>
      <c r="J17" s="203"/>
      <c r="K17" s="150"/>
    </row>
    <row r="18" spans="1:12">
      <c r="A18" s="149"/>
      <c r="B18" s="212" t="s">
        <v>71</v>
      </c>
      <c r="C18" s="213"/>
      <c r="D18" s="228" t="s">
        <v>151</v>
      </c>
      <c r="E18" s="229"/>
      <c r="F18" s="245"/>
      <c r="G18" s="246"/>
      <c r="H18" s="246"/>
      <c r="I18" s="246"/>
      <c r="J18" s="247"/>
      <c r="K18" s="150"/>
    </row>
    <row r="19" spans="1:12">
      <c r="A19" s="149"/>
      <c r="B19" s="193"/>
      <c r="C19" s="194"/>
      <c r="D19" s="230" t="s">
        <v>72</v>
      </c>
      <c r="E19" s="231"/>
      <c r="F19" s="248" t="s">
        <v>156</v>
      </c>
      <c r="G19" s="249"/>
      <c r="H19" s="249"/>
      <c r="I19" s="249"/>
      <c r="J19" s="250"/>
      <c r="K19" s="150"/>
    </row>
    <row r="20" spans="1:12">
      <c r="A20" s="149"/>
      <c r="B20" s="193"/>
      <c r="C20" s="194"/>
      <c r="D20" s="230" t="s">
        <v>152</v>
      </c>
      <c r="E20" s="231"/>
      <c r="F20" s="248"/>
      <c r="G20" s="249"/>
      <c r="H20" s="249"/>
      <c r="I20" s="249"/>
      <c r="J20" s="250"/>
      <c r="K20" s="150"/>
    </row>
    <row r="21" spans="1:12">
      <c r="A21" s="149"/>
      <c r="B21" s="193"/>
      <c r="C21" s="194"/>
      <c r="D21" s="230" t="s">
        <v>73</v>
      </c>
      <c r="E21" s="231"/>
      <c r="F21" s="156"/>
      <c r="G21" s="133" t="s">
        <v>74</v>
      </c>
      <c r="H21" s="251"/>
      <c r="I21" s="251"/>
      <c r="J21" s="252"/>
      <c r="K21" s="150"/>
    </row>
    <row r="22" spans="1:12">
      <c r="A22" s="149"/>
      <c r="B22" s="193"/>
      <c r="C22" s="194"/>
      <c r="D22" s="232" t="s">
        <v>75</v>
      </c>
      <c r="E22" s="233"/>
      <c r="F22" s="206"/>
      <c r="G22" s="207"/>
      <c r="H22" s="207"/>
      <c r="I22" s="207"/>
      <c r="J22" s="208"/>
      <c r="K22" s="150"/>
      <c r="L22" s="89"/>
    </row>
    <row r="23" spans="1:12" ht="30" customHeight="1">
      <c r="A23" s="149"/>
      <c r="B23" s="193" t="s">
        <v>76</v>
      </c>
      <c r="C23" s="194"/>
      <c r="D23" s="220"/>
      <c r="E23" s="220"/>
      <c r="F23" s="221"/>
      <c r="G23" s="221"/>
      <c r="H23" s="222"/>
      <c r="I23" s="222"/>
      <c r="J23" s="223"/>
      <c r="K23" s="150"/>
    </row>
    <row r="24" spans="1:12" ht="30" customHeight="1">
      <c r="A24" s="149"/>
      <c r="B24" s="193" t="s">
        <v>77</v>
      </c>
      <c r="C24" s="194"/>
      <c r="D24" s="209" t="s">
        <v>157</v>
      </c>
      <c r="E24" s="209"/>
      <c r="F24" s="209"/>
      <c r="G24" s="209"/>
      <c r="H24" s="210"/>
      <c r="I24" s="210"/>
      <c r="J24" s="211"/>
      <c r="K24" s="150"/>
    </row>
    <row r="25" spans="1:12" ht="21" customHeight="1">
      <c r="A25" s="149"/>
      <c r="B25" s="195" t="s">
        <v>78</v>
      </c>
      <c r="C25" s="196"/>
      <c r="D25" s="199" t="s">
        <v>158</v>
      </c>
      <c r="E25" s="200"/>
      <c r="F25" s="200"/>
      <c r="G25" s="200"/>
      <c r="H25" s="200"/>
      <c r="I25" s="200"/>
      <c r="J25" s="201"/>
      <c r="K25" s="150"/>
    </row>
    <row r="26" spans="1:12" ht="21" customHeight="1">
      <c r="A26" s="149"/>
      <c r="B26" s="197"/>
      <c r="C26" s="198"/>
      <c r="D26" s="237" t="s">
        <v>159</v>
      </c>
      <c r="E26" s="237"/>
      <c r="F26" s="238"/>
      <c r="G26" s="238"/>
      <c r="H26" s="239"/>
      <c r="I26" s="239"/>
      <c r="J26" s="240"/>
      <c r="K26" s="150"/>
    </row>
    <row r="27" spans="1:12" ht="39.75" customHeight="1">
      <c r="A27" s="149"/>
      <c r="B27" s="193" t="s">
        <v>79</v>
      </c>
      <c r="C27" s="194"/>
      <c r="D27" s="244" t="s">
        <v>160</v>
      </c>
      <c r="E27" s="244"/>
      <c r="F27" s="244"/>
      <c r="G27" s="134" t="s">
        <v>162</v>
      </c>
      <c r="H27" s="214"/>
      <c r="I27" s="215"/>
      <c r="J27" s="216"/>
      <c r="K27" s="150"/>
    </row>
    <row r="28" spans="1:12" ht="30" customHeight="1">
      <c r="A28" s="149"/>
      <c r="B28" s="217" t="s">
        <v>95</v>
      </c>
      <c r="C28" s="194"/>
      <c r="D28" s="241" t="s">
        <v>161</v>
      </c>
      <c r="E28" s="241"/>
      <c r="F28" s="241"/>
      <c r="G28" s="241"/>
      <c r="H28" s="242"/>
      <c r="I28" s="242"/>
      <c r="J28" s="243"/>
      <c r="K28" s="150"/>
    </row>
    <row r="29" spans="1:12" ht="30" customHeight="1">
      <c r="A29" s="149"/>
      <c r="B29" s="253" t="s">
        <v>81</v>
      </c>
      <c r="C29" s="254"/>
      <c r="D29" s="234" t="s">
        <v>161</v>
      </c>
      <c r="E29" s="234"/>
      <c r="F29" s="234"/>
      <c r="G29" s="234"/>
      <c r="H29" s="235"/>
      <c r="I29" s="235"/>
      <c r="J29" s="236"/>
      <c r="K29" s="150"/>
    </row>
    <row r="30" spans="1:12" ht="21.75" customHeight="1">
      <c r="A30" s="149"/>
      <c r="B30" s="204" t="s">
        <v>84</v>
      </c>
      <c r="C30" s="205"/>
      <c r="D30" s="205"/>
      <c r="E30" s="205"/>
      <c r="F30" s="205"/>
      <c r="G30" s="205"/>
      <c r="H30" s="205"/>
      <c r="I30" s="205"/>
      <c r="J30" s="205"/>
      <c r="K30" s="150"/>
    </row>
    <row r="31" spans="1:12" ht="30" customHeight="1">
      <c r="A31" s="149"/>
      <c r="B31" s="258" t="s">
        <v>94</v>
      </c>
      <c r="C31" s="213"/>
      <c r="D31" s="259" t="s">
        <v>80</v>
      </c>
      <c r="E31" s="260"/>
      <c r="F31" s="260"/>
      <c r="G31" s="261"/>
      <c r="H31" s="130" t="s">
        <v>148</v>
      </c>
      <c r="I31" s="157"/>
      <c r="J31" s="155" t="s">
        <v>149</v>
      </c>
      <c r="K31" s="150"/>
    </row>
    <row r="32" spans="1:12" ht="54" customHeight="1">
      <c r="A32" s="149"/>
      <c r="B32" s="253" t="s">
        <v>91</v>
      </c>
      <c r="C32" s="254"/>
      <c r="D32" s="255"/>
      <c r="E32" s="255"/>
      <c r="F32" s="255"/>
      <c r="G32" s="255"/>
      <c r="H32" s="256"/>
      <c r="I32" s="256"/>
      <c r="J32" s="257"/>
      <c r="K32" s="150"/>
    </row>
    <row r="33" spans="1:11" ht="8.25" customHeight="1">
      <c r="A33" s="149"/>
      <c r="B33" s="202"/>
      <c r="C33" s="203"/>
      <c r="D33" s="203"/>
      <c r="E33" s="203"/>
      <c r="F33" s="203"/>
      <c r="G33" s="203"/>
      <c r="H33" s="203"/>
      <c r="I33" s="203"/>
      <c r="J33" s="203"/>
      <c r="K33" s="150"/>
    </row>
    <row r="34" spans="1:11" ht="96" customHeight="1">
      <c r="A34" s="149"/>
      <c r="B34" s="144" t="s">
        <v>85</v>
      </c>
      <c r="C34" s="135"/>
      <c r="D34" s="145" t="s">
        <v>86</v>
      </c>
      <c r="E34" s="224"/>
      <c r="F34" s="225"/>
      <c r="G34" s="225"/>
      <c r="H34" s="226"/>
      <c r="I34" s="226"/>
      <c r="J34" s="227"/>
      <c r="K34" s="150"/>
    </row>
    <row r="35" spans="1:11" ht="10.5" customHeight="1">
      <c r="A35" s="151"/>
      <c r="B35" s="143"/>
      <c r="C35" s="143"/>
      <c r="D35" s="143"/>
      <c r="E35" s="143"/>
      <c r="F35" s="152"/>
      <c r="G35" s="143"/>
      <c r="H35" s="143"/>
      <c r="I35" s="143"/>
      <c r="J35" s="143"/>
      <c r="K35" s="153"/>
    </row>
  </sheetData>
  <sheetProtection sheet="1" scenarios="1" selectLockedCells="1"/>
  <mergeCells count="55">
    <mergeCell ref="E9:J9"/>
    <mergeCell ref="A1:K1"/>
    <mergeCell ref="G4:J4"/>
    <mergeCell ref="E7:J7"/>
    <mergeCell ref="G11:J11"/>
    <mergeCell ref="G15:J16"/>
    <mergeCell ref="C15:F15"/>
    <mergeCell ref="C16:F16"/>
    <mergeCell ref="B11:F11"/>
    <mergeCell ref="B2:J2"/>
    <mergeCell ref="B12:J12"/>
    <mergeCell ref="E8:J8"/>
    <mergeCell ref="H13:J14"/>
    <mergeCell ref="H6:J6"/>
    <mergeCell ref="E10:I10"/>
    <mergeCell ref="B3:J3"/>
    <mergeCell ref="B7:D10"/>
    <mergeCell ref="B4:F4"/>
    <mergeCell ref="B5:J5"/>
    <mergeCell ref="B6:C6"/>
    <mergeCell ref="D6:F6"/>
    <mergeCell ref="B33:J33"/>
    <mergeCell ref="B32:C32"/>
    <mergeCell ref="D32:J32"/>
    <mergeCell ref="B29:C29"/>
    <mergeCell ref="B31:C31"/>
    <mergeCell ref="D31:G31"/>
    <mergeCell ref="B13:F14"/>
    <mergeCell ref="D23:J23"/>
    <mergeCell ref="E34:J34"/>
    <mergeCell ref="D18:E18"/>
    <mergeCell ref="D19:E19"/>
    <mergeCell ref="D20:E20"/>
    <mergeCell ref="D21:E21"/>
    <mergeCell ref="D22:E22"/>
    <mergeCell ref="D29:J29"/>
    <mergeCell ref="D26:J26"/>
    <mergeCell ref="D28:J28"/>
    <mergeCell ref="D27:F27"/>
    <mergeCell ref="F18:J18"/>
    <mergeCell ref="F19:J19"/>
    <mergeCell ref="F20:J20"/>
    <mergeCell ref="H21:J21"/>
    <mergeCell ref="B27:C27"/>
    <mergeCell ref="B25:C26"/>
    <mergeCell ref="D25:J25"/>
    <mergeCell ref="B17:J17"/>
    <mergeCell ref="B30:J30"/>
    <mergeCell ref="F22:J22"/>
    <mergeCell ref="D24:J24"/>
    <mergeCell ref="B18:C22"/>
    <mergeCell ref="B23:C23"/>
    <mergeCell ref="B24:C24"/>
    <mergeCell ref="H27:J27"/>
    <mergeCell ref="B28:C28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6" orientation="portrait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view="pageBreakPreview" zoomScale="90" zoomScaleNormal="100" zoomScaleSheetLayoutView="90" workbookViewId="0">
      <selection activeCell="D3" sqref="D3:J3"/>
    </sheetView>
  </sheetViews>
  <sheetFormatPr defaultRowHeight="35.1" customHeight="1"/>
  <cols>
    <col min="1" max="1" width="2.125" style="1" customWidth="1"/>
    <col min="2" max="2" width="5.625" style="1" customWidth="1"/>
    <col min="3" max="3" width="26.5" style="1" customWidth="1"/>
    <col min="4" max="4" width="10.625" style="1" customWidth="1"/>
    <col min="5" max="5" width="5.625" style="2" customWidth="1"/>
    <col min="6" max="6" width="10.625" style="1" customWidth="1"/>
    <col min="7" max="7" width="5.625" style="1" customWidth="1"/>
    <col min="8" max="8" width="10.625" style="1" customWidth="1"/>
    <col min="9" max="11" width="5.625" style="1" customWidth="1"/>
    <col min="12" max="12" width="2.125" style="1" customWidth="1"/>
    <col min="13" max="16384" width="9" style="1"/>
  </cols>
  <sheetData>
    <row r="1" spans="1:12" ht="15" customHeight="1">
      <c r="B1" s="266" t="s">
        <v>143</v>
      </c>
      <c r="C1" s="266"/>
      <c r="D1" s="266"/>
      <c r="E1" s="266"/>
      <c r="F1" s="266"/>
      <c r="G1" s="266"/>
      <c r="H1" s="266"/>
      <c r="I1" s="266"/>
      <c r="J1" s="266"/>
      <c r="K1" s="266"/>
    </row>
    <row r="2" spans="1:12" ht="22.5" customHeight="1">
      <c r="A2" s="98"/>
      <c r="B2" s="320" t="s">
        <v>16</v>
      </c>
      <c r="C2" s="320"/>
      <c r="D2" s="320"/>
      <c r="E2" s="320"/>
      <c r="F2" s="320"/>
      <c r="G2" s="320"/>
      <c r="H2" s="320"/>
      <c r="I2" s="320"/>
      <c r="J2" s="320"/>
      <c r="K2" s="320"/>
      <c r="L2" s="99"/>
    </row>
    <row r="3" spans="1:12" ht="35.1" customHeight="1">
      <c r="A3" s="100"/>
      <c r="B3" s="307" t="s">
        <v>92</v>
      </c>
      <c r="C3" s="338"/>
      <c r="D3" s="309"/>
      <c r="E3" s="309"/>
      <c r="F3" s="309"/>
      <c r="G3" s="309"/>
      <c r="H3" s="309"/>
      <c r="I3" s="309"/>
      <c r="J3" s="310"/>
      <c r="K3" s="92" t="s">
        <v>6</v>
      </c>
      <c r="L3" s="101"/>
    </row>
    <row r="4" spans="1:12" ht="10.5" customHeight="1">
      <c r="A4" s="100"/>
      <c r="B4" s="77"/>
      <c r="C4" s="95"/>
      <c r="D4" s="158"/>
      <c r="E4" s="158"/>
      <c r="F4" s="158"/>
      <c r="G4" s="158"/>
      <c r="H4" s="158"/>
      <c r="I4" s="158"/>
      <c r="J4" s="158"/>
      <c r="K4" s="6"/>
      <c r="L4" s="101"/>
    </row>
    <row r="5" spans="1:12" ht="35.1" customHeight="1">
      <c r="A5" s="100"/>
      <c r="B5" s="305" t="s">
        <v>123</v>
      </c>
      <c r="C5" s="308"/>
      <c r="D5" s="306" t="s">
        <v>96</v>
      </c>
      <c r="E5" s="305"/>
      <c r="F5" s="305"/>
      <c r="G5" s="305"/>
      <c r="H5" s="305"/>
      <c r="I5" s="305"/>
      <c r="J5" s="305"/>
      <c r="K5" s="305"/>
      <c r="L5" s="101"/>
    </row>
    <row r="6" spans="1:12" ht="35.1" customHeight="1">
      <c r="A6" s="100"/>
      <c r="B6" s="307" t="s">
        <v>24</v>
      </c>
      <c r="C6" s="338"/>
      <c r="D6" s="311" t="str">
        <f>IF($F$24="","",SUM(F14:F19)+SUM(F22:F23))</f>
        <v/>
      </c>
      <c r="E6" s="311"/>
      <c r="F6" s="311"/>
      <c r="G6" s="311"/>
      <c r="H6" s="311"/>
      <c r="I6" s="311"/>
      <c r="J6" s="312"/>
      <c r="K6" s="92" t="s">
        <v>6</v>
      </c>
      <c r="L6" s="101"/>
    </row>
    <row r="7" spans="1:12" ht="35.1" customHeight="1">
      <c r="A7" s="100"/>
      <c r="B7" s="307" t="s">
        <v>122</v>
      </c>
      <c r="C7" s="338"/>
      <c r="D7" s="313" t="str">
        <f>IF($F$24="","",SUM(F20:F21))</f>
        <v/>
      </c>
      <c r="E7" s="313"/>
      <c r="F7" s="313"/>
      <c r="G7" s="313"/>
      <c r="H7" s="313"/>
      <c r="I7" s="313"/>
      <c r="J7" s="314"/>
      <c r="K7" s="92" t="s">
        <v>6</v>
      </c>
      <c r="L7" s="101"/>
    </row>
    <row r="8" spans="1:12" ht="35.1" customHeight="1">
      <c r="A8" s="100"/>
      <c r="B8" s="307" t="s">
        <v>102</v>
      </c>
      <c r="C8" s="338"/>
      <c r="D8" s="315" t="str">
        <f>IF($F$24="","",SUM(D6:D7))</f>
        <v/>
      </c>
      <c r="E8" s="315"/>
      <c r="F8" s="315"/>
      <c r="G8" s="315"/>
      <c r="H8" s="315"/>
      <c r="I8" s="315"/>
      <c r="J8" s="316"/>
      <c r="K8" s="119" t="s">
        <v>6</v>
      </c>
      <c r="L8" s="101"/>
    </row>
    <row r="9" spans="1:12" ht="35.1" customHeight="1">
      <c r="A9" s="100"/>
      <c r="B9" s="307" t="s">
        <v>103</v>
      </c>
      <c r="C9" s="338"/>
      <c r="D9" s="80"/>
      <c r="E9" s="92" t="s">
        <v>6</v>
      </c>
      <c r="F9" s="302" t="s">
        <v>15</v>
      </c>
      <c r="G9" s="303"/>
      <c r="H9" s="303"/>
      <c r="I9" s="296" t="str">
        <f>IF(D9="","",D9/2)</f>
        <v/>
      </c>
      <c r="J9" s="297"/>
      <c r="K9" s="92" t="s">
        <v>6</v>
      </c>
      <c r="L9" s="101"/>
    </row>
    <row r="10" spans="1:12" ht="35.1" customHeight="1" thickBot="1">
      <c r="A10" s="100"/>
      <c r="B10" s="302" t="s">
        <v>97</v>
      </c>
      <c r="C10" s="303"/>
      <c r="D10" s="317">
        <f>-IF(第3面!D17="",第3面!I6,第3面!I11)</f>
        <v>0</v>
      </c>
      <c r="E10" s="317"/>
      <c r="F10" s="318"/>
      <c r="G10" s="318"/>
      <c r="H10" s="318"/>
      <c r="I10" s="318"/>
      <c r="J10" s="319"/>
      <c r="K10" s="76" t="s">
        <v>6</v>
      </c>
      <c r="L10" s="101"/>
    </row>
    <row r="11" spans="1:12" ht="35.1" customHeight="1" thickBot="1">
      <c r="A11" s="100"/>
      <c r="B11" s="302" t="s">
        <v>12</v>
      </c>
      <c r="C11" s="303"/>
      <c r="D11" s="192">
        <f>SUM(D8,I9,D10)</f>
        <v>0</v>
      </c>
      <c r="E11" s="79" t="s">
        <v>6</v>
      </c>
      <c r="F11" s="294" t="s">
        <v>14</v>
      </c>
      <c r="G11" s="295"/>
      <c r="H11" s="295"/>
      <c r="I11" s="298" t="e">
        <f>IF($D$11="","",ROUNDDOWN(D11/D3*100,1))</f>
        <v>#DIV/0!</v>
      </c>
      <c r="J11" s="299"/>
      <c r="K11" s="33" t="s">
        <v>13</v>
      </c>
      <c r="L11" s="101"/>
    </row>
    <row r="12" spans="1:12" ht="10.5" customHeight="1">
      <c r="A12" s="100"/>
      <c r="B12" s="78"/>
      <c r="C12" s="96"/>
      <c r="D12" s="73"/>
      <c r="E12" s="6"/>
      <c r="F12" s="6"/>
      <c r="G12" s="6"/>
      <c r="H12" s="6"/>
      <c r="I12" s="74"/>
      <c r="J12" s="74"/>
      <c r="K12" s="75"/>
      <c r="L12" s="101"/>
    </row>
    <row r="13" spans="1:12" ht="35.1" customHeight="1">
      <c r="A13" s="100"/>
      <c r="B13" s="329" t="s">
        <v>128</v>
      </c>
      <c r="C13" s="93"/>
      <c r="D13" s="306" t="s">
        <v>9</v>
      </c>
      <c r="E13" s="307"/>
      <c r="F13" s="304" t="s">
        <v>10</v>
      </c>
      <c r="G13" s="308"/>
      <c r="H13" s="300" t="s">
        <v>59</v>
      </c>
      <c r="I13" s="301"/>
      <c r="J13" s="304" t="s">
        <v>11</v>
      </c>
      <c r="K13" s="305"/>
      <c r="L13" s="101"/>
    </row>
    <row r="14" spans="1:12" ht="35.1" customHeight="1">
      <c r="A14" s="100"/>
      <c r="B14" s="329"/>
      <c r="C14" s="35" t="s">
        <v>63</v>
      </c>
      <c r="D14" s="38"/>
      <c r="E14" s="34" t="s">
        <v>6</v>
      </c>
      <c r="F14" s="43" t="str">
        <f>IF(D14="","",D14*1)</f>
        <v/>
      </c>
      <c r="G14" s="18" t="s">
        <v>6</v>
      </c>
      <c r="H14" s="330"/>
      <c r="I14" s="331"/>
      <c r="J14" s="284" t="s">
        <v>127</v>
      </c>
      <c r="K14" s="285"/>
      <c r="L14" s="101"/>
    </row>
    <row r="15" spans="1:12" ht="35.1" customHeight="1">
      <c r="A15" s="100"/>
      <c r="B15" s="329"/>
      <c r="C15" s="47" t="s">
        <v>99</v>
      </c>
      <c r="D15" s="48"/>
      <c r="E15" s="49" t="s">
        <v>7</v>
      </c>
      <c r="F15" s="50" t="str">
        <f>IF(D15="","",D15*3.8)</f>
        <v/>
      </c>
      <c r="G15" s="51" t="s">
        <v>6</v>
      </c>
      <c r="H15" s="332"/>
      <c r="I15" s="333"/>
      <c r="J15" s="286" t="s">
        <v>0</v>
      </c>
      <c r="K15" s="287"/>
      <c r="L15" s="101"/>
    </row>
    <row r="16" spans="1:12" ht="35.1" customHeight="1">
      <c r="A16" s="100"/>
      <c r="B16" s="329"/>
      <c r="C16" s="52" t="s">
        <v>98</v>
      </c>
      <c r="D16" s="53"/>
      <c r="E16" s="54" t="s">
        <v>7</v>
      </c>
      <c r="F16" s="55" t="str">
        <f>IF(D16="","",D16*8)</f>
        <v/>
      </c>
      <c r="G16" s="56" t="s">
        <v>6</v>
      </c>
      <c r="H16" s="334"/>
      <c r="I16" s="335"/>
      <c r="J16" s="288" t="s">
        <v>1</v>
      </c>
      <c r="K16" s="289"/>
      <c r="L16" s="101"/>
    </row>
    <row r="17" spans="1:12" ht="35.1" customHeight="1">
      <c r="A17" s="100"/>
      <c r="B17" s="329"/>
      <c r="C17" s="52" t="s">
        <v>100</v>
      </c>
      <c r="D17" s="53"/>
      <c r="E17" s="54" t="s">
        <v>7</v>
      </c>
      <c r="F17" s="55" t="str">
        <f>IF(D17="","",D17*13.8)</f>
        <v/>
      </c>
      <c r="G17" s="56" t="s">
        <v>6</v>
      </c>
      <c r="H17" s="334"/>
      <c r="I17" s="335"/>
      <c r="J17" s="288" t="s">
        <v>2</v>
      </c>
      <c r="K17" s="289"/>
      <c r="L17" s="101"/>
    </row>
    <row r="18" spans="1:12" ht="35.1" customHeight="1">
      <c r="A18" s="100"/>
      <c r="B18" s="329"/>
      <c r="C18" s="52" t="s">
        <v>101</v>
      </c>
      <c r="D18" s="53"/>
      <c r="E18" s="54" t="s">
        <v>7</v>
      </c>
      <c r="F18" s="55" t="str">
        <f>IF(D18="","",D18*21.2)</f>
        <v/>
      </c>
      <c r="G18" s="56" t="s">
        <v>6</v>
      </c>
      <c r="H18" s="334"/>
      <c r="I18" s="335"/>
      <c r="J18" s="288" t="s">
        <v>3</v>
      </c>
      <c r="K18" s="289"/>
      <c r="L18" s="101"/>
    </row>
    <row r="19" spans="1:12" ht="35.1" customHeight="1">
      <c r="A19" s="100"/>
      <c r="B19" s="329"/>
      <c r="C19" s="61" t="s">
        <v>62</v>
      </c>
      <c r="D19" s="62"/>
      <c r="E19" s="63" t="s">
        <v>7</v>
      </c>
      <c r="F19" s="64" t="str">
        <f>IF(D19="","",D19*30.1)</f>
        <v/>
      </c>
      <c r="G19" s="65" t="s">
        <v>6</v>
      </c>
      <c r="H19" s="336"/>
      <c r="I19" s="337"/>
      <c r="J19" s="290" t="s">
        <v>4</v>
      </c>
      <c r="K19" s="291"/>
      <c r="L19" s="101"/>
    </row>
    <row r="20" spans="1:12" ht="35.1" customHeight="1">
      <c r="A20" s="100"/>
      <c r="B20" s="329"/>
      <c r="C20" s="47" t="s">
        <v>121</v>
      </c>
      <c r="D20" s="70"/>
      <c r="E20" s="49" t="s">
        <v>6</v>
      </c>
      <c r="F20" s="50" t="str">
        <f>IF(D20="","",D20*1.5)</f>
        <v/>
      </c>
      <c r="G20" s="51" t="s">
        <v>6</v>
      </c>
      <c r="H20" s="332"/>
      <c r="I20" s="333"/>
      <c r="J20" s="292" t="s">
        <v>120</v>
      </c>
      <c r="K20" s="293"/>
      <c r="L20" s="101"/>
    </row>
    <row r="21" spans="1:12" ht="35.1" customHeight="1">
      <c r="A21" s="100"/>
      <c r="B21" s="329"/>
      <c r="C21" s="57" t="s">
        <v>150</v>
      </c>
      <c r="D21" s="71"/>
      <c r="E21" s="58" t="s">
        <v>6</v>
      </c>
      <c r="F21" s="59" t="str">
        <f>IF(D21="","",D21*1)</f>
        <v/>
      </c>
      <c r="G21" s="60" t="s">
        <v>6</v>
      </c>
      <c r="H21" s="323"/>
      <c r="I21" s="324"/>
      <c r="J21" s="278"/>
      <c r="K21" s="279"/>
      <c r="L21" s="101"/>
    </row>
    <row r="22" spans="1:12" ht="35.1" customHeight="1">
      <c r="A22" s="100"/>
      <c r="B22" s="329"/>
      <c r="C22" s="66" t="s">
        <v>17</v>
      </c>
      <c r="D22" s="67"/>
      <c r="E22" s="72" t="s">
        <v>139</v>
      </c>
      <c r="F22" s="68" t="str">
        <f>IF(D22="","",D22*1.7)</f>
        <v/>
      </c>
      <c r="G22" s="69" t="s">
        <v>140</v>
      </c>
      <c r="H22" s="325"/>
      <c r="I22" s="326"/>
      <c r="J22" s="280" t="s">
        <v>141</v>
      </c>
      <c r="K22" s="281"/>
      <c r="L22" s="101"/>
    </row>
    <row r="23" spans="1:12" ht="35.1" customHeight="1">
      <c r="A23" s="100"/>
      <c r="B23" s="329"/>
      <c r="C23" s="66" t="s">
        <v>20</v>
      </c>
      <c r="D23" s="67"/>
      <c r="E23" s="72" t="s">
        <v>8</v>
      </c>
      <c r="F23" s="68" t="str">
        <f t="shared" ref="F23" si="0">IF(D23="","",D23*1)</f>
        <v/>
      </c>
      <c r="G23" s="69" t="s">
        <v>6</v>
      </c>
      <c r="H23" s="325"/>
      <c r="I23" s="326"/>
      <c r="J23" s="280" t="s">
        <v>117</v>
      </c>
      <c r="K23" s="281"/>
      <c r="L23" s="101"/>
    </row>
    <row r="24" spans="1:12" ht="35.1" customHeight="1">
      <c r="A24" s="100"/>
      <c r="B24" s="329"/>
      <c r="C24" s="7" t="s">
        <v>104</v>
      </c>
      <c r="D24" s="321"/>
      <c r="E24" s="322"/>
      <c r="F24" s="46" t="str">
        <f>IF(SUM(F14:F23)=0,"",SUM(F14:F23))</f>
        <v/>
      </c>
      <c r="G24" s="31" t="s">
        <v>6</v>
      </c>
      <c r="H24" s="327"/>
      <c r="I24" s="328"/>
      <c r="J24" s="282"/>
      <c r="K24" s="283"/>
      <c r="L24" s="101"/>
    </row>
    <row r="25" spans="1:12" ht="15" customHeight="1">
      <c r="A25" s="102"/>
      <c r="B25" s="69"/>
      <c r="C25" s="69"/>
      <c r="D25" s="69"/>
      <c r="E25" s="103"/>
      <c r="F25" s="69"/>
      <c r="G25" s="69"/>
      <c r="H25" s="69"/>
      <c r="I25" s="69"/>
      <c r="J25" s="69"/>
      <c r="K25" s="69"/>
      <c r="L25" s="104"/>
    </row>
  </sheetData>
  <sheetProtection sheet="1" selectLockedCells="1"/>
  <mergeCells count="48">
    <mergeCell ref="B9:C9"/>
    <mergeCell ref="B10:C10"/>
    <mergeCell ref="B11:C11"/>
    <mergeCell ref="B3:C3"/>
    <mergeCell ref="B5:C5"/>
    <mergeCell ref="B6:C6"/>
    <mergeCell ref="B7:C7"/>
    <mergeCell ref="B8:C8"/>
    <mergeCell ref="D24:E24"/>
    <mergeCell ref="H21:I21"/>
    <mergeCell ref="H23:I23"/>
    <mergeCell ref="H24:I24"/>
    <mergeCell ref="B13:B24"/>
    <mergeCell ref="H14:I14"/>
    <mergeCell ref="H15:I15"/>
    <mergeCell ref="H16:I16"/>
    <mergeCell ref="H17:I17"/>
    <mergeCell ref="H18:I18"/>
    <mergeCell ref="H19:I19"/>
    <mergeCell ref="H20:I20"/>
    <mergeCell ref="H22:I22"/>
    <mergeCell ref="B1:K1"/>
    <mergeCell ref="F11:H11"/>
    <mergeCell ref="I9:J9"/>
    <mergeCell ref="I11:J11"/>
    <mergeCell ref="H13:I13"/>
    <mergeCell ref="F9:H9"/>
    <mergeCell ref="J13:K13"/>
    <mergeCell ref="D13:E13"/>
    <mergeCell ref="F13:G13"/>
    <mergeCell ref="D3:J3"/>
    <mergeCell ref="D5:K5"/>
    <mergeCell ref="D6:J6"/>
    <mergeCell ref="D7:J7"/>
    <mergeCell ref="D8:J8"/>
    <mergeCell ref="D10:J10"/>
    <mergeCell ref="B2:K2"/>
    <mergeCell ref="J21:K21"/>
    <mergeCell ref="J23:K23"/>
    <mergeCell ref="J24:K24"/>
    <mergeCell ref="J14:K14"/>
    <mergeCell ref="J15:K15"/>
    <mergeCell ref="J16:K16"/>
    <mergeCell ref="J17:K17"/>
    <mergeCell ref="J18:K18"/>
    <mergeCell ref="J19:K19"/>
    <mergeCell ref="J20:K20"/>
    <mergeCell ref="J22:K22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blackAndWhite="1" r:id="rId1"/>
  <ignoredErrors>
    <ignoredError sqref="F2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view="pageBreakPreview" zoomScale="90" zoomScaleNormal="100" zoomScaleSheetLayoutView="90" workbookViewId="0">
      <selection activeCell="D6" sqref="D6"/>
    </sheetView>
  </sheetViews>
  <sheetFormatPr defaultRowHeight="13.5"/>
  <cols>
    <col min="1" max="1" width="2.125" style="3" customWidth="1"/>
    <col min="2" max="2" width="5.625" style="3" customWidth="1"/>
    <col min="3" max="5" width="8.625" style="3" customWidth="1"/>
    <col min="6" max="6" width="8.625" style="4" customWidth="1"/>
    <col min="7" max="7" width="8.625" style="3" customWidth="1"/>
    <col min="8" max="8" width="8.625" style="4" customWidth="1"/>
    <col min="9" max="9" width="9.875" style="3" customWidth="1"/>
    <col min="10" max="10" width="9.75" style="3" customWidth="1"/>
    <col min="11" max="11" width="8.625" style="3" customWidth="1"/>
    <col min="12" max="12" width="8.125" style="3" customWidth="1"/>
    <col min="13" max="13" width="2.125" style="3" customWidth="1"/>
    <col min="14" max="16384" width="9" style="3"/>
  </cols>
  <sheetData>
    <row r="1" spans="1:13" customFormat="1" ht="15" customHeight="1">
      <c r="B1" s="266" t="s">
        <v>144</v>
      </c>
      <c r="C1" s="266"/>
      <c r="D1" s="266"/>
      <c r="E1" s="266"/>
      <c r="F1" s="266"/>
      <c r="G1" s="266"/>
      <c r="H1" s="266"/>
      <c r="I1" s="266"/>
      <c r="J1" s="266"/>
      <c r="K1" s="266"/>
      <c r="L1" s="266"/>
    </row>
    <row r="2" spans="1:13" customFormat="1" ht="18" customHeight="1" thickBot="1">
      <c r="A2" s="105"/>
      <c r="B2" s="320" t="s">
        <v>19</v>
      </c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106"/>
    </row>
    <row r="3" spans="1:13" ht="56.25" customHeight="1">
      <c r="A3" s="107"/>
      <c r="B3" s="415"/>
      <c r="C3" s="416"/>
      <c r="D3" s="24" t="s">
        <v>134</v>
      </c>
      <c r="E3" s="8" t="s">
        <v>135</v>
      </c>
      <c r="F3" s="8" t="s">
        <v>136</v>
      </c>
      <c r="G3" s="8" t="s">
        <v>137</v>
      </c>
      <c r="H3" s="8" t="s">
        <v>21</v>
      </c>
      <c r="I3" s="81" t="s">
        <v>108</v>
      </c>
      <c r="J3" s="82" t="s">
        <v>109</v>
      </c>
      <c r="K3" s="368" t="s">
        <v>32</v>
      </c>
      <c r="L3" s="369"/>
      <c r="M3" s="108"/>
    </row>
    <row r="4" spans="1:13" s="4" customFormat="1">
      <c r="A4" s="109"/>
      <c r="B4" s="417"/>
      <c r="C4" s="418"/>
      <c r="D4" s="25" t="s">
        <v>25</v>
      </c>
      <c r="E4" s="26" t="s">
        <v>26</v>
      </c>
      <c r="F4" s="26" t="s">
        <v>27</v>
      </c>
      <c r="G4" s="26" t="s">
        <v>28</v>
      </c>
      <c r="H4" s="26" t="s">
        <v>29</v>
      </c>
      <c r="I4" s="26" t="s">
        <v>30</v>
      </c>
      <c r="J4" s="36" t="s">
        <v>31</v>
      </c>
      <c r="K4" s="370" t="s">
        <v>93</v>
      </c>
      <c r="L4" s="371"/>
      <c r="M4" s="110"/>
    </row>
    <row r="5" spans="1:13">
      <c r="A5" s="107"/>
      <c r="B5" s="417"/>
      <c r="C5" s="418"/>
      <c r="D5" s="15"/>
      <c r="E5" s="16"/>
      <c r="F5" s="17"/>
      <c r="G5" s="16"/>
      <c r="H5" s="16"/>
      <c r="I5" s="16"/>
      <c r="J5" s="37" t="s">
        <v>61</v>
      </c>
      <c r="K5" s="372"/>
      <c r="L5" s="373"/>
      <c r="M5" s="111"/>
    </row>
    <row r="6" spans="1:13" s="4" customFormat="1" ht="24.95" customHeight="1">
      <c r="A6" s="109"/>
      <c r="B6" s="419" t="s">
        <v>106</v>
      </c>
      <c r="C6" s="422"/>
      <c r="D6" s="161"/>
      <c r="E6" s="167" t="str">
        <f>IF(D6="","",ROUND(D6*(1-第1面!H27/100),2))</f>
        <v/>
      </c>
      <c r="F6" s="428"/>
      <c r="G6" s="166" t="str">
        <f>IF(D6="","",G30)</f>
        <v/>
      </c>
      <c r="H6" s="428"/>
      <c r="I6" s="428"/>
      <c r="J6" s="165" t="str">
        <f>IF(D6="","",(G6+H6/2+I6))</f>
        <v/>
      </c>
      <c r="K6" s="374" t="str">
        <f>IF(D6="","",ROUNDDOWN((J6/(E6-F6)),3))</f>
        <v/>
      </c>
      <c r="L6" s="375"/>
      <c r="M6" s="112"/>
    </row>
    <row r="7" spans="1:13" s="4" customFormat="1" ht="9" customHeight="1">
      <c r="A7" s="109"/>
      <c r="B7" s="420"/>
      <c r="C7" s="423"/>
      <c r="D7" s="121" t="str">
        <f>IF(D10="(　　　　　)","",D6)</f>
        <v/>
      </c>
      <c r="E7" s="176"/>
      <c r="F7" s="426"/>
      <c r="G7" s="122" t="str">
        <f>IF(D10="(　　　　　)","",G6)</f>
        <v/>
      </c>
      <c r="H7" s="426"/>
      <c r="I7" s="426"/>
      <c r="J7" s="120"/>
      <c r="K7" s="97"/>
      <c r="L7" s="86"/>
      <c r="M7" s="112"/>
    </row>
    <row r="8" spans="1:13" s="4" customFormat="1" ht="9" customHeight="1">
      <c r="A8" s="109"/>
      <c r="B8" s="420"/>
      <c r="C8" s="423"/>
      <c r="D8" s="121" t="str">
        <f>IF(D10="(　　　　　)","","+")</f>
        <v/>
      </c>
      <c r="E8" s="177"/>
      <c r="F8" s="426"/>
      <c r="G8" s="122" t="str">
        <f>IF(D10="(　　　　　)","","+")</f>
        <v/>
      </c>
      <c r="H8" s="426"/>
      <c r="I8" s="426"/>
      <c r="J8" s="85"/>
      <c r="K8" s="97"/>
      <c r="L8" s="86"/>
      <c r="M8" s="112"/>
    </row>
    <row r="9" spans="1:13" s="4" customFormat="1" ht="9" customHeight="1">
      <c r="A9" s="109"/>
      <c r="B9" s="420"/>
      <c r="C9" s="423"/>
      <c r="D9" s="121" t="str">
        <f>IF(D10="(　　　　　)","",K42)</f>
        <v/>
      </c>
      <c r="E9" s="177"/>
      <c r="F9" s="426"/>
      <c r="G9" s="122" t="str">
        <f>IF(D10="(　　　　　)","",K42)</f>
        <v/>
      </c>
      <c r="H9" s="426"/>
      <c r="I9" s="426"/>
      <c r="J9" s="85"/>
      <c r="K9" s="97"/>
      <c r="L9" s="86"/>
      <c r="M9" s="112"/>
    </row>
    <row r="10" spans="1:13" s="4" customFormat="1" ht="24.95" customHeight="1">
      <c r="A10" s="109"/>
      <c r="B10" s="421"/>
      <c r="C10" s="424"/>
      <c r="D10" s="183" t="str">
        <f>IF($K$42="","(　　　　　)",IF($D$6="","(　　　　　)",(SUM(D6+$K42))))</f>
        <v>(　　　　　)</v>
      </c>
      <c r="E10" s="184" t="str">
        <f>IF($K$42="","(　　　　　)",IF($D$6="","(　　　　　)",(ROUND(D10*(1-第1面!H27/100),2))))</f>
        <v>(　　　　　)</v>
      </c>
      <c r="F10" s="429"/>
      <c r="G10" s="185" t="str">
        <f>IF(K42="","(　　　　　)",IF($D$6="","(　　　　　)",(G6+K42)))</f>
        <v>(　　　　　)</v>
      </c>
      <c r="H10" s="429"/>
      <c r="I10" s="429"/>
      <c r="J10" s="186" t="str">
        <f>IF(K42="","(　　　　　)",IF($D$6="","(　　　　　)",(G10+H6/2+I6)))</f>
        <v>(　　　　　)</v>
      </c>
      <c r="K10" s="411" t="str">
        <f>IF(K42="","",IF($D$6="","",ROUNDDOWN((J10/(E10-F6)),3)))</f>
        <v/>
      </c>
      <c r="L10" s="412"/>
      <c r="M10" s="112"/>
    </row>
    <row r="11" spans="1:13" s="4" customFormat="1" ht="24.95" customHeight="1">
      <c r="A11" s="109"/>
      <c r="B11" s="420" t="s">
        <v>107</v>
      </c>
      <c r="C11" s="84" t="s">
        <v>105</v>
      </c>
      <c r="D11" s="162"/>
      <c r="E11" s="168" t="str">
        <f>IF(D17="","",ROUND(D11*(1-第1面!H27/100),2))</f>
        <v/>
      </c>
      <c r="F11" s="428"/>
      <c r="G11" s="172" t="str">
        <f>IF(D11="","",G30)</f>
        <v/>
      </c>
      <c r="H11" s="428"/>
      <c r="I11" s="168" t="str">
        <f>IF(D17="","",I12+I17)</f>
        <v/>
      </c>
      <c r="J11" s="173" t="str">
        <f>IF(G11="","",(G11+H11/2+I11))</f>
        <v/>
      </c>
      <c r="K11" s="413"/>
      <c r="L11" s="414"/>
      <c r="M11" s="112"/>
    </row>
    <row r="12" spans="1:13" ht="24.95" customHeight="1">
      <c r="A12" s="107"/>
      <c r="B12" s="420"/>
      <c r="C12" s="420" t="s">
        <v>65</v>
      </c>
      <c r="D12" s="170" t="str">
        <f>IF(D17="","",D11-D17)</f>
        <v/>
      </c>
      <c r="E12" s="169" t="str">
        <f>IF(D17="","",E11-D17)</f>
        <v/>
      </c>
      <c r="F12" s="426"/>
      <c r="G12" s="171" t="str">
        <f>IF(G17="","",(G11-G17))</f>
        <v/>
      </c>
      <c r="H12" s="426"/>
      <c r="I12" s="426"/>
      <c r="J12" s="174" t="str">
        <f>IF(G11="","",(G12+H11/2+I12))</f>
        <v/>
      </c>
      <c r="K12" s="430" t="str">
        <f>IF(G11="","",ROUNDDOWN((J12/(E11-F11-D17)),3))</f>
        <v/>
      </c>
      <c r="L12" s="431"/>
      <c r="M12" s="113"/>
    </row>
    <row r="13" spans="1:13" ht="9" customHeight="1">
      <c r="A13" s="107"/>
      <c r="B13" s="420"/>
      <c r="C13" s="420"/>
      <c r="D13" s="159" t="str">
        <f>IF(D16="(　　　　　)","",D11)</f>
        <v/>
      </c>
      <c r="E13" s="178"/>
      <c r="F13" s="426"/>
      <c r="G13" s="123" t="str">
        <f>IF(D16="(　　　　　)","",G12)</f>
        <v/>
      </c>
      <c r="H13" s="426"/>
      <c r="I13" s="426"/>
      <c r="J13" s="87"/>
      <c r="K13" s="434" t="str">
        <f>IF(K42="","",IF($D$11="","",ROUNDDOWN((J16/(E16-(E17+F11))),3)))</f>
        <v/>
      </c>
      <c r="L13" s="435"/>
      <c r="M13" s="113"/>
    </row>
    <row r="14" spans="1:13" ht="9" customHeight="1">
      <c r="A14" s="107"/>
      <c r="B14" s="420"/>
      <c r="C14" s="420"/>
      <c r="D14" s="160" t="str">
        <f>IF(D16="(　　　　　)","","+")</f>
        <v/>
      </c>
      <c r="E14" s="179"/>
      <c r="F14" s="426"/>
      <c r="G14" s="122" t="str">
        <f>IF(D16="(　　　　　)","","+")</f>
        <v/>
      </c>
      <c r="H14" s="426"/>
      <c r="I14" s="426"/>
      <c r="J14" s="90"/>
      <c r="K14" s="436"/>
      <c r="L14" s="437"/>
      <c r="M14" s="113"/>
    </row>
    <row r="15" spans="1:13" ht="9" customHeight="1">
      <c r="A15" s="107"/>
      <c r="B15" s="420"/>
      <c r="C15" s="420"/>
      <c r="D15" s="160" t="str">
        <f>IF(D16="(　　　　　)","",K42)</f>
        <v/>
      </c>
      <c r="E15" s="179"/>
      <c r="F15" s="426"/>
      <c r="G15" s="122" t="str">
        <f>IF(D16="(　　　　　)","",K42)</f>
        <v/>
      </c>
      <c r="H15" s="426"/>
      <c r="I15" s="426"/>
      <c r="J15" s="88"/>
      <c r="K15" s="438"/>
      <c r="L15" s="437"/>
      <c r="M15" s="113"/>
    </row>
    <row r="16" spans="1:13" ht="24.95" customHeight="1">
      <c r="A16" s="107"/>
      <c r="B16" s="420"/>
      <c r="C16" s="425"/>
      <c r="D16" s="187" t="str">
        <f>IF($K$42="","(　　　　　)",IF($D$11="","(　　　　　)",(SUM(D11+K42))))</f>
        <v>(　　　　　)</v>
      </c>
      <c r="E16" s="188" t="str">
        <f>IF($K$42="","(　　　　　)",IF($D$11="","(　　　　　)",(ROUND(D16*(1-第1面!H27/100),2))))</f>
        <v>(　　　　　)</v>
      </c>
      <c r="F16" s="427"/>
      <c r="G16" s="189" t="str">
        <f>IF(K42="","(　　　　　)",IF($D$11="","(　　　　　)",(G12+K42)))</f>
        <v>(　　　　　)</v>
      </c>
      <c r="H16" s="427"/>
      <c r="I16" s="427"/>
      <c r="J16" s="190" t="str">
        <f>IF(K42="","(　　　　　)",IF($D$11="","(　　　　　)",(G16+H11/2+I11)))</f>
        <v>(　　　　　)</v>
      </c>
      <c r="K16" s="439"/>
      <c r="L16" s="440"/>
      <c r="M16" s="113"/>
    </row>
    <row r="17" spans="1:13" ht="24.95" customHeight="1" thickBot="1">
      <c r="A17" s="107"/>
      <c r="B17" s="421"/>
      <c r="C17" s="23" t="s">
        <v>66</v>
      </c>
      <c r="D17" s="163"/>
      <c r="E17" s="191"/>
      <c r="F17" s="164"/>
      <c r="G17" s="181"/>
      <c r="H17" s="164"/>
      <c r="I17" s="181"/>
      <c r="J17" s="175" t="str">
        <f>IF(D17="","",(G17+I17))</f>
        <v/>
      </c>
      <c r="K17" s="432" t="str">
        <f>IF(D17="","",IF(D17=0,"-",ROUNDDOWN((J17/D17),3)))</f>
        <v/>
      </c>
      <c r="L17" s="433"/>
      <c r="M17" s="113"/>
    </row>
    <row r="18" spans="1:13" ht="18" customHeight="1">
      <c r="A18" s="107"/>
      <c r="B18" s="376" t="s">
        <v>110</v>
      </c>
      <c r="C18" s="377"/>
      <c r="D18" s="377"/>
      <c r="E18" s="377"/>
      <c r="F18" s="377"/>
      <c r="G18" s="377"/>
      <c r="H18" s="377"/>
      <c r="I18" s="377"/>
      <c r="J18" s="377"/>
      <c r="K18" s="377"/>
      <c r="L18" s="377"/>
      <c r="M18" s="114"/>
    </row>
    <row r="19" spans="1:13" ht="30" customHeight="1">
      <c r="A19" s="107"/>
      <c r="B19" s="329" t="s">
        <v>128</v>
      </c>
      <c r="C19" s="409"/>
      <c r="D19" s="410"/>
      <c r="E19" s="306" t="s">
        <v>9</v>
      </c>
      <c r="F19" s="307"/>
      <c r="G19" s="304" t="s">
        <v>10</v>
      </c>
      <c r="H19" s="308"/>
      <c r="I19" s="306" t="s">
        <v>59</v>
      </c>
      <c r="J19" s="307"/>
      <c r="K19" s="304" t="s">
        <v>11</v>
      </c>
      <c r="L19" s="305"/>
      <c r="M19" s="114"/>
    </row>
    <row r="20" spans="1:13" ht="35.25" customHeight="1">
      <c r="A20" s="107"/>
      <c r="B20" s="329"/>
      <c r="C20" s="407" t="s">
        <v>125</v>
      </c>
      <c r="D20" s="408"/>
      <c r="E20" s="136"/>
      <c r="F20" s="27" t="s">
        <v>5</v>
      </c>
      <c r="G20" s="39" t="str">
        <f>IF(E20="","",E20*1)</f>
        <v/>
      </c>
      <c r="H20" s="28" t="s">
        <v>5</v>
      </c>
      <c r="I20" s="366"/>
      <c r="J20" s="367"/>
      <c r="K20" s="354" t="s">
        <v>127</v>
      </c>
      <c r="L20" s="355"/>
      <c r="M20" s="114"/>
    </row>
    <row r="21" spans="1:13" ht="30" customHeight="1">
      <c r="A21" s="107"/>
      <c r="B21" s="329"/>
      <c r="C21" s="356" t="s">
        <v>126</v>
      </c>
      <c r="D21" s="357"/>
      <c r="E21" s="137"/>
      <c r="F21" s="10" t="s">
        <v>7</v>
      </c>
      <c r="G21" s="40" t="str">
        <f>IF(E21="","",E21*3.8)</f>
        <v/>
      </c>
      <c r="H21" s="13" t="s">
        <v>5</v>
      </c>
      <c r="I21" s="358"/>
      <c r="J21" s="359"/>
      <c r="K21" s="396" t="s">
        <v>0</v>
      </c>
      <c r="L21" s="397"/>
      <c r="M21" s="114"/>
    </row>
    <row r="22" spans="1:13" ht="30" customHeight="1">
      <c r="A22" s="107"/>
      <c r="B22" s="329"/>
      <c r="C22" s="360" t="s">
        <v>111</v>
      </c>
      <c r="D22" s="361"/>
      <c r="E22" s="138"/>
      <c r="F22" s="11" t="s">
        <v>7</v>
      </c>
      <c r="G22" s="41" t="str">
        <f>IF(E22="","",E22*8)</f>
        <v/>
      </c>
      <c r="H22" s="14" t="s">
        <v>5</v>
      </c>
      <c r="I22" s="364"/>
      <c r="J22" s="365"/>
      <c r="K22" s="362" t="s">
        <v>1</v>
      </c>
      <c r="L22" s="363"/>
      <c r="M22" s="114"/>
    </row>
    <row r="23" spans="1:13" ht="30" customHeight="1">
      <c r="A23" s="107"/>
      <c r="B23" s="329"/>
      <c r="C23" s="360" t="s">
        <v>112</v>
      </c>
      <c r="D23" s="361"/>
      <c r="E23" s="138"/>
      <c r="F23" s="11" t="s">
        <v>7</v>
      </c>
      <c r="G23" s="41" t="str">
        <f>IF(E23="","",E23*13.8)</f>
        <v/>
      </c>
      <c r="H23" s="14" t="s">
        <v>5</v>
      </c>
      <c r="I23" s="364"/>
      <c r="J23" s="365"/>
      <c r="K23" s="362" t="s">
        <v>2</v>
      </c>
      <c r="L23" s="363"/>
      <c r="M23" s="114"/>
    </row>
    <row r="24" spans="1:13" ht="30" customHeight="1">
      <c r="A24" s="107"/>
      <c r="B24" s="329"/>
      <c r="C24" s="360" t="s">
        <v>113</v>
      </c>
      <c r="D24" s="361"/>
      <c r="E24" s="138"/>
      <c r="F24" s="11" t="s">
        <v>7</v>
      </c>
      <c r="G24" s="41" t="str">
        <f>IF(E24="","",E24*21.2)</f>
        <v/>
      </c>
      <c r="H24" s="14" t="s">
        <v>5</v>
      </c>
      <c r="I24" s="364"/>
      <c r="J24" s="365"/>
      <c r="K24" s="362" t="s">
        <v>3</v>
      </c>
      <c r="L24" s="363"/>
      <c r="M24" s="114"/>
    </row>
    <row r="25" spans="1:13" ht="30" customHeight="1">
      <c r="A25" s="107"/>
      <c r="B25" s="329"/>
      <c r="C25" s="378" t="s">
        <v>114</v>
      </c>
      <c r="D25" s="379"/>
      <c r="E25" s="139"/>
      <c r="F25" s="19" t="s">
        <v>7</v>
      </c>
      <c r="G25" s="42" t="str">
        <f>IF(E25="","",E25*30.1)</f>
        <v/>
      </c>
      <c r="H25" s="21" t="s">
        <v>5</v>
      </c>
      <c r="I25" s="380"/>
      <c r="J25" s="381"/>
      <c r="K25" s="382" t="s">
        <v>4</v>
      </c>
      <c r="L25" s="383"/>
      <c r="M25" s="114"/>
    </row>
    <row r="26" spans="1:13" ht="30" customHeight="1">
      <c r="A26" s="107"/>
      <c r="B26" s="329"/>
      <c r="C26" s="384" t="s">
        <v>115</v>
      </c>
      <c r="D26" s="385"/>
      <c r="E26" s="140"/>
      <c r="F26" s="20" t="s">
        <v>5</v>
      </c>
      <c r="G26" s="43" t="str">
        <f t="shared" ref="G26:G29" si="0">IF(E26="","",E26*1)</f>
        <v/>
      </c>
      <c r="H26" s="22" t="s">
        <v>5</v>
      </c>
      <c r="I26" s="366"/>
      <c r="J26" s="367"/>
      <c r="K26" s="386"/>
      <c r="L26" s="387"/>
      <c r="M26" s="114"/>
    </row>
    <row r="27" spans="1:13" ht="30" customHeight="1">
      <c r="A27" s="107"/>
      <c r="B27" s="329"/>
      <c r="C27" s="402" t="s">
        <v>17</v>
      </c>
      <c r="D27" s="403"/>
      <c r="E27" s="142"/>
      <c r="F27" s="9" t="s">
        <v>60</v>
      </c>
      <c r="G27" s="44" t="str">
        <f>IF(E27="","",E27*1.7)</f>
        <v/>
      </c>
      <c r="H27" s="12" t="s">
        <v>5</v>
      </c>
      <c r="I27" s="404"/>
      <c r="J27" s="405"/>
      <c r="K27" s="400" t="s">
        <v>118</v>
      </c>
      <c r="L27" s="401"/>
      <c r="M27" s="114"/>
    </row>
    <row r="28" spans="1:13" ht="30" customHeight="1">
      <c r="A28" s="107"/>
      <c r="B28" s="329"/>
      <c r="C28" s="402" t="s">
        <v>18</v>
      </c>
      <c r="D28" s="403"/>
      <c r="E28" s="142"/>
      <c r="F28" s="9" t="s">
        <v>60</v>
      </c>
      <c r="G28" s="44" t="str">
        <f>IF(E28="","",E28*1.2)</f>
        <v/>
      </c>
      <c r="H28" s="12" t="s">
        <v>5</v>
      </c>
      <c r="I28" s="404"/>
      <c r="J28" s="405"/>
      <c r="K28" s="400" t="s">
        <v>116</v>
      </c>
      <c r="L28" s="401"/>
      <c r="M28" s="114"/>
    </row>
    <row r="29" spans="1:13" ht="30" customHeight="1">
      <c r="A29" s="107"/>
      <c r="B29" s="329"/>
      <c r="C29" s="388" t="s">
        <v>20</v>
      </c>
      <c r="D29" s="389"/>
      <c r="E29" s="141"/>
      <c r="F29" s="29" t="s">
        <v>8</v>
      </c>
      <c r="G29" s="45" t="str">
        <f t="shared" si="0"/>
        <v/>
      </c>
      <c r="H29" s="30" t="s">
        <v>5</v>
      </c>
      <c r="I29" s="390"/>
      <c r="J29" s="391"/>
      <c r="K29" s="392" t="s">
        <v>117</v>
      </c>
      <c r="L29" s="393"/>
      <c r="M29" s="114"/>
    </row>
    <row r="30" spans="1:13" ht="30" customHeight="1">
      <c r="A30" s="107"/>
      <c r="B30" s="329"/>
      <c r="C30" s="394" t="s">
        <v>22</v>
      </c>
      <c r="D30" s="395"/>
      <c r="E30" s="321"/>
      <c r="F30" s="322"/>
      <c r="G30" s="46">
        <f>SUM(G20:G29)</f>
        <v>0</v>
      </c>
      <c r="H30" s="32" t="s">
        <v>5</v>
      </c>
      <c r="I30" s="300"/>
      <c r="J30" s="301"/>
      <c r="K30" s="406"/>
      <c r="L30" s="304"/>
      <c r="M30" s="114"/>
    </row>
    <row r="31" spans="1:13" ht="26.25" customHeight="1">
      <c r="A31" s="107"/>
      <c r="B31" s="96" t="s">
        <v>129</v>
      </c>
      <c r="C31" s="398" t="s">
        <v>131</v>
      </c>
      <c r="D31" s="399"/>
      <c r="E31" s="399"/>
      <c r="F31" s="399"/>
      <c r="G31" s="399"/>
      <c r="H31" s="399"/>
      <c r="I31" s="399"/>
      <c r="J31" s="399"/>
      <c r="K31" s="399"/>
      <c r="L31" s="399"/>
      <c r="M31" s="114"/>
    </row>
    <row r="32" spans="1:13" ht="26.25" customHeight="1">
      <c r="A32" s="107"/>
      <c r="B32" s="96" t="s">
        <v>130</v>
      </c>
      <c r="C32" s="345" t="s">
        <v>132</v>
      </c>
      <c r="D32" s="265"/>
      <c r="E32" s="265"/>
      <c r="F32" s="265"/>
      <c r="G32" s="265"/>
      <c r="H32" s="265"/>
      <c r="I32" s="265"/>
      <c r="J32" s="265"/>
      <c r="K32" s="265"/>
      <c r="L32" s="265"/>
      <c r="M32" s="114"/>
    </row>
    <row r="33" spans="1:13">
      <c r="A33" s="107"/>
      <c r="B33" s="5" t="s">
        <v>107</v>
      </c>
      <c r="C33" s="345" t="s">
        <v>133</v>
      </c>
      <c r="D33" s="265"/>
      <c r="E33" s="265"/>
      <c r="F33" s="265"/>
      <c r="G33" s="265"/>
      <c r="H33" s="265"/>
      <c r="I33" s="265"/>
      <c r="J33" s="265"/>
      <c r="K33" s="265"/>
      <c r="L33" s="265"/>
      <c r="M33" s="114"/>
    </row>
    <row r="34" spans="1:13">
      <c r="A34" s="107"/>
      <c r="B34" s="5" t="s">
        <v>119</v>
      </c>
      <c r="C34" s="273" t="s">
        <v>23</v>
      </c>
      <c r="D34" s="265"/>
      <c r="E34" s="265"/>
      <c r="F34" s="265"/>
      <c r="G34" s="265"/>
      <c r="H34" s="265"/>
      <c r="I34" s="265"/>
      <c r="J34" s="265"/>
      <c r="K34" s="265"/>
      <c r="L34" s="265"/>
      <c r="M34" s="114"/>
    </row>
    <row r="35" spans="1:13" ht="1.5" customHeight="1">
      <c r="A35" s="107"/>
      <c r="B35" s="5"/>
      <c r="C35" s="95"/>
      <c r="D35" s="94"/>
      <c r="E35" s="94"/>
      <c r="F35" s="94"/>
      <c r="G35" s="94"/>
      <c r="H35" s="94"/>
      <c r="I35" s="94"/>
      <c r="J35" s="94"/>
      <c r="K35" s="94"/>
      <c r="L35" s="94"/>
      <c r="M35" s="114"/>
    </row>
    <row r="36" spans="1:13" ht="1.5" customHeight="1">
      <c r="A36" s="107"/>
      <c r="B36" s="273"/>
      <c r="C36" s="273"/>
      <c r="D36" s="273"/>
      <c r="E36" s="273"/>
      <c r="F36" s="273"/>
      <c r="G36" s="273"/>
      <c r="H36" s="273"/>
      <c r="I36" s="273"/>
      <c r="J36" s="273"/>
      <c r="K36" s="273"/>
      <c r="L36" s="273"/>
      <c r="M36" s="114"/>
    </row>
    <row r="37" spans="1:13" ht="14.25" thickBot="1">
      <c r="A37" s="107"/>
      <c r="B37" s="95"/>
      <c r="C37" s="94"/>
      <c r="D37" s="94"/>
      <c r="E37" s="218" t="s">
        <v>64</v>
      </c>
      <c r="F37" s="218"/>
      <c r="G37" s="218"/>
      <c r="H37" s="218"/>
      <c r="I37" s="218"/>
      <c r="J37" s="218"/>
      <c r="K37" s="218"/>
      <c r="L37" s="218"/>
      <c r="M37" s="114"/>
    </row>
    <row r="38" spans="1:13">
      <c r="A38" s="107"/>
      <c r="B38" s="94"/>
      <c r="C38" s="94"/>
      <c r="D38" s="94"/>
      <c r="E38" s="346" t="s">
        <v>36</v>
      </c>
      <c r="F38" s="347"/>
      <c r="G38" s="347"/>
      <c r="H38" s="347"/>
      <c r="I38" s="347"/>
      <c r="J38" s="348"/>
      <c r="K38" s="352"/>
      <c r="L38" s="353"/>
      <c r="M38" s="114"/>
    </row>
    <row r="39" spans="1:13">
      <c r="A39" s="107"/>
      <c r="B39" s="94"/>
      <c r="C39" s="94"/>
      <c r="D39" s="94"/>
      <c r="E39" s="349" t="s">
        <v>37</v>
      </c>
      <c r="F39" s="350"/>
      <c r="G39" s="350"/>
      <c r="H39" s="350"/>
      <c r="I39" s="350"/>
      <c r="J39" s="351"/>
      <c r="K39" s="124" t="str">
        <f>IF(K38="","",(VLOOKUP(K$38,引用データ!$A$4:$D$18,2,FALSE)))</f>
        <v/>
      </c>
      <c r="L39" s="125" t="s">
        <v>33</v>
      </c>
      <c r="M39" s="114"/>
    </row>
    <row r="40" spans="1:13">
      <c r="A40" s="107"/>
      <c r="B40" s="94"/>
      <c r="C40" s="94"/>
      <c r="D40" s="94"/>
      <c r="E40" s="339" t="s">
        <v>39</v>
      </c>
      <c r="F40" s="340"/>
      <c r="G40" s="340"/>
      <c r="H40" s="340"/>
      <c r="I40" s="340"/>
      <c r="J40" s="341"/>
      <c r="K40" s="126" t="str">
        <f>IF(K39="","",(VLOOKUP(K$38,引用データ!$A$4:$D$18,3,FALSE)))</f>
        <v/>
      </c>
      <c r="L40" s="127" t="s">
        <v>33</v>
      </c>
      <c r="M40" s="114"/>
    </row>
    <row r="41" spans="1:13">
      <c r="A41" s="107"/>
      <c r="B41" s="94"/>
      <c r="C41" s="94"/>
      <c r="D41" s="94"/>
      <c r="E41" s="339" t="s">
        <v>38</v>
      </c>
      <c r="F41" s="340"/>
      <c r="G41" s="340"/>
      <c r="H41" s="340"/>
      <c r="I41" s="340"/>
      <c r="J41" s="341"/>
      <c r="K41" s="126" t="str">
        <f>IF(K40="","",(VLOOKUP(K$38,引用データ!$A$4:$D$18,4,FALSE)))</f>
        <v/>
      </c>
      <c r="L41" s="127" t="s">
        <v>34</v>
      </c>
      <c r="M41" s="114"/>
    </row>
    <row r="42" spans="1:13" ht="14.25" thickBot="1">
      <c r="A42" s="107"/>
      <c r="B42" s="94"/>
      <c r="C42" s="94"/>
      <c r="D42" s="94"/>
      <c r="E42" s="342" t="s">
        <v>40</v>
      </c>
      <c r="F42" s="343"/>
      <c r="G42" s="343"/>
      <c r="H42" s="343"/>
      <c r="I42" s="343"/>
      <c r="J42" s="344"/>
      <c r="K42" s="182" t="str">
        <f>IF(K39="","",IF(D6="",(ROUND(D11*K40/K41,0)),(ROUND(D6*K40/K41,0))))</f>
        <v/>
      </c>
      <c r="L42" s="128" t="s">
        <v>35</v>
      </c>
      <c r="M42" s="114"/>
    </row>
    <row r="43" spans="1:13" ht="6.75" customHeight="1">
      <c r="A43" s="115"/>
      <c r="B43" s="116"/>
      <c r="C43" s="116"/>
      <c r="D43" s="116"/>
      <c r="E43" s="116"/>
      <c r="F43" s="117"/>
      <c r="G43" s="116"/>
      <c r="H43" s="117"/>
      <c r="I43" s="116"/>
      <c r="J43" s="116"/>
      <c r="K43" s="116"/>
      <c r="L43" s="116"/>
      <c r="M43" s="118"/>
    </row>
  </sheetData>
  <sheetProtection sheet="1" selectLockedCells="1"/>
  <mergeCells count="75">
    <mergeCell ref="K10:L10"/>
    <mergeCell ref="K11:L11"/>
    <mergeCell ref="B3:C5"/>
    <mergeCell ref="B6:B10"/>
    <mergeCell ref="B11:B17"/>
    <mergeCell ref="C6:C10"/>
    <mergeCell ref="C12:C16"/>
    <mergeCell ref="I12:I16"/>
    <mergeCell ref="F11:F16"/>
    <mergeCell ref="H11:H16"/>
    <mergeCell ref="F6:F10"/>
    <mergeCell ref="H6:H10"/>
    <mergeCell ref="I6:I10"/>
    <mergeCell ref="K12:L12"/>
    <mergeCell ref="K17:L17"/>
    <mergeCell ref="K13:L16"/>
    <mergeCell ref="B19:B30"/>
    <mergeCell ref="C31:L31"/>
    <mergeCell ref="C32:L32"/>
    <mergeCell ref="K27:L27"/>
    <mergeCell ref="C28:D28"/>
    <mergeCell ref="I28:J28"/>
    <mergeCell ref="K28:L28"/>
    <mergeCell ref="I30:J30"/>
    <mergeCell ref="K30:L30"/>
    <mergeCell ref="C27:D27"/>
    <mergeCell ref="I27:J27"/>
    <mergeCell ref="C20:D20"/>
    <mergeCell ref="K24:L24"/>
    <mergeCell ref="C19:D19"/>
    <mergeCell ref="E19:F19"/>
    <mergeCell ref="G19:H19"/>
    <mergeCell ref="B18:L18"/>
    <mergeCell ref="E30:F30"/>
    <mergeCell ref="C25:D25"/>
    <mergeCell ref="I25:J25"/>
    <mergeCell ref="K25:L25"/>
    <mergeCell ref="C26:D26"/>
    <mergeCell ref="I26:J26"/>
    <mergeCell ref="K22:L22"/>
    <mergeCell ref="K26:L26"/>
    <mergeCell ref="C29:D29"/>
    <mergeCell ref="I29:J29"/>
    <mergeCell ref="K29:L29"/>
    <mergeCell ref="C30:D30"/>
    <mergeCell ref="K21:L21"/>
    <mergeCell ref="C24:D24"/>
    <mergeCell ref="I24:J24"/>
    <mergeCell ref="B1:L1"/>
    <mergeCell ref="K3:L3"/>
    <mergeCell ref="K4:L4"/>
    <mergeCell ref="K5:L5"/>
    <mergeCell ref="K6:L6"/>
    <mergeCell ref="B2:L2"/>
    <mergeCell ref="I19:J19"/>
    <mergeCell ref="C23:D23"/>
    <mergeCell ref="I23:J23"/>
    <mergeCell ref="I20:J20"/>
    <mergeCell ref="I22:J22"/>
    <mergeCell ref="K19:L19"/>
    <mergeCell ref="E40:J40"/>
    <mergeCell ref="E41:J41"/>
    <mergeCell ref="E42:J42"/>
    <mergeCell ref="C34:L34"/>
    <mergeCell ref="C33:L33"/>
    <mergeCell ref="E37:L37"/>
    <mergeCell ref="E38:J38"/>
    <mergeCell ref="E39:J39"/>
    <mergeCell ref="K38:L38"/>
    <mergeCell ref="B36:L36"/>
    <mergeCell ref="K20:L20"/>
    <mergeCell ref="C21:D21"/>
    <mergeCell ref="I21:J21"/>
    <mergeCell ref="C22:D22"/>
    <mergeCell ref="K23:L23"/>
  </mergeCells>
  <phoneticPr fontId="1"/>
  <conditionalFormatting sqref="E29">
    <cfRule type="expression" dxfId="0" priority="1">
      <formula>$E$29&gt;10</formula>
    </cfRule>
  </conditionalFormatting>
  <printOptions horizontalCentered="1" verticalCentered="1"/>
  <pageMargins left="0.23622047244094491" right="0.23622047244094491" top="0.74803149606299213" bottom="0.55118110236220474" header="0.31496062992125984" footer="0.31496062992125984"/>
  <pageSetup paperSize="9" scale="94" orientation="portrait" blackAndWhite="1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引用データ!$A$3:$A$18</xm:f>
          </x14:formula1>
          <xm:sqref>K38:L38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defaultRowHeight="13.5"/>
  <cols>
    <col min="1" max="1" width="24.375" bestFit="1" customWidth="1"/>
    <col min="2" max="2" width="19.875" hidden="1" customWidth="1"/>
    <col min="3" max="3" width="15.375" hidden="1" customWidth="1"/>
    <col min="4" max="4" width="21.625" hidden="1" customWidth="1"/>
  </cols>
  <sheetData>
    <row r="1" spans="1:4">
      <c r="A1" t="s">
        <v>41</v>
      </c>
    </row>
    <row r="3" spans="1:4">
      <c r="B3" t="s">
        <v>56</v>
      </c>
      <c r="C3" t="s">
        <v>57</v>
      </c>
      <c r="D3" t="s">
        <v>58</v>
      </c>
    </row>
    <row r="4" spans="1:4">
      <c r="A4" t="s">
        <v>42</v>
      </c>
      <c r="B4">
        <v>111</v>
      </c>
      <c r="C4">
        <v>9</v>
      </c>
      <c r="D4">
        <v>72</v>
      </c>
    </row>
    <row r="5" spans="1:4">
      <c r="A5" t="s">
        <v>43</v>
      </c>
      <c r="B5">
        <v>179</v>
      </c>
      <c r="C5">
        <v>29</v>
      </c>
      <c r="D5">
        <v>106</v>
      </c>
    </row>
    <row r="6" spans="1:4">
      <c r="A6" t="s">
        <v>44</v>
      </c>
      <c r="B6">
        <v>50</v>
      </c>
      <c r="C6">
        <v>5</v>
      </c>
      <c r="D6">
        <v>38</v>
      </c>
    </row>
    <row r="7" spans="1:4">
      <c r="A7" t="s">
        <v>45</v>
      </c>
      <c r="B7">
        <v>204</v>
      </c>
      <c r="C7">
        <v>43</v>
      </c>
      <c r="D7">
        <v>129</v>
      </c>
    </row>
    <row r="8" spans="1:4">
      <c r="A8" t="s">
        <v>46</v>
      </c>
      <c r="B8">
        <v>272</v>
      </c>
      <c r="C8">
        <v>85</v>
      </c>
      <c r="D8">
        <v>129</v>
      </c>
    </row>
    <row r="9" spans="1:4">
      <c r="A9" t="s">
        <v>47</v>
      </c>
      <c r="B9">
        <v>190</v>
      </c>
      <c r="C9">
        <v>47</v>
      </c>
      <c r="D9">
        <v>143</v>
      </c>
    </row>
    <row r="10" spans="1:4">
      <c r="A10" t="s">
        <v>48</v>
      </c>
      <c r="B10">
        <v>634</v>
      </c>
      <c r="C10">
        <v>94</v>
      </c>
      <c r="D10">
        <v>366</v>
      </c>
    </row>
    <row r="11" spans="1:4">
      <c r="A11" t="s">
        <v>49</v>
      </c>
      <c r="B11">
        <v>415</v>
      </c>
      <c r="C11">
        <v>108</v>
      </c>
      <c r="D11">
        <v>223</v>
      </c>
    </row>
    <row r="12" spans="1:4">
      <c r="A12" t="s">
        <v>50</v>
      </c>
      <c r="B12">
        <v>303</v>
      </c>
      <c r="C12">
        <v>58</v>
      </c>
      <c r="D12">
        <v>187</v>
      </c>
    </row>
    <row r="13" spans="1:4">
      <c r="A13" t="s">
        <v>51</v>
      </c>
      <c r="B13">
        <v>28</v>
      </c>
      <c r="C13">
        <v>8</v>
      </c>
      <c r="D13">
        <v>12</v>
      </c>
    </row>
    <row r="14" spans="1:4">
      <c r="A14" t="s">
        <v>52</v>
      </c>
      <c r="B14">
        <v>276</v>
      </c>
      <c r="C14">
        <v>49</v>
      </c>
      <c r="D14">
        <v>171</v>
      </c>
    </row>
    <row r="15" spans="1:4">
      <c r="A15" t="s">
        <v>53</v>
      </c>
      <c r="B15">
        <v>275</v>
      </c>
      <c r="C15">
        <v>64</v>
      </c>
      <c r="D15">
        <v>172</v>
      </c>
    </row>
    <row r="16" spans="1:4">
      <c r="A16" t="s">
        <v>54</v>
      </c>
      <c r="B16">
        <v>94</v>
      </c>
      <c r="C16">
        <v>24</v>
      </c>
      <c r="D16">
        <v>59</v>
      </c>
    </row>
    <row r="17" spans="1:4">
      <c r="A17" t="s">
        <v>138</v>
      </c>
      <c r="B17">
        <v>113</v>
      </c>
      <c r="C17">
        <v>23</v>
      </c>
      <c r="D17">
        <v>65</v>
      </c>
    </row>
    <row r="18" spans="1:4">
      <c r="A18" t="s">
        <v>55</v>
      </c>
      <c r="B18">
        <v>270</v>
      </c>
      <c r="C18">
        <v>46</v>
      </c>
      <c r="D18">
        <v>160</v>
      </c>
    </row>
  </sheetData>
  <sheetProtection password="CC53" sheet="1" objects="1" scenarios="1"/>
  <phoneticPr fontId="1"/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第1面</vt:lpstr>
      <vt:lpstr>第2面</vt:lpstr>
      <vt:lpstr>第3面</vt:lpstr>
      <vt:lpstr>引用データ</vt:lpstr>
      <vt:lpstr>第1面!Print_Area</vt:lpstr>
      <vt:lpstr>第2面!Print_Area</vt:lpstr>
      <vt:lpstr>第3面!Print_Area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2025-04-01T13:06:24Z</cp:lastPrinted>
  <dcterms:created xsi:type="dcterms:W3CDTF">2016-07-20T06:22:58Z</dcterms:created>
  <dcterms:modified xsi:type="dcterms:W3CDTF">2025-04-01T13:07:03Z</dcterms:modified>
</cp:coreProperties>
</file>