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093\Desktop\"/>
    </mc:Choice>
  </mc:AlternateContent>
  <bookViews>
    <workbookView xWindow="0" yWindow="0" windowWidth="17340" windowHeight="11880"/>
  </bookViews>
  <sheets>
    <sheet name="下水道使用料試算" sheetId="7" r:id="rId1"/>
  </sheets>
  <calcPr calcId="162913"/>
</workbook>
</file>

<file path=xl/calcChain.xml><?xml version="1.0" encoding="utf-8"?>
<calcChain xmlns="http://schemas.openxmlformats.org/spreadsheetml/2006/main">
  <c r="B43" i="7" l="1"/>
  <c r="B26" i="7"/>
  <c r="B51" i="7"/>
  <c r="B50" i="7"/>
  <c r="B49" i="7"/>
  <c r="B48" i="7"/>
  <c r="B47" i="7"/>
  <c r="B46" i="7"/>
  <c r="B45" i="7"/>
  <c r="B44" i="7"/>
  <c r="B42" i="7"/>
  <c r="B31" i="7"/>
  <c r="B30" i="7"/>
  <c r="B29" i="7"/>
  <c r="B28" i="7"/>
  <c r="B27" i="7"/>
  <c r="B25" i="7"/>
  <c r="B24" i="7"/>
  <c r="B23" i="7"/>
  <c r="B22" i="7"/>
  <c r="B32" i="7" s="1"/>
  <c r="B33" i="7" l="1"/>
  <c r="B34" i="7" s="1"/>
  <c r="B52" i="7"/>
  <c r="B53" i="7" s="1"/>
  <c r="B54" i="7" s="1"/>
</calcChain>
</file>

<file path=xl/sharedStrings.xml><?xml version="1.0" encoding="utf-8"?>
<sst xmlns="http://schemas.openxmlformats.org/spreadsheetml/2006/main" count="46" uniqueCount="35">
  <si>
    <t>消費税</t>
    <rPh sb="0" eb="3">
      <t>ショウヒゼイ</t>
    </rPh>
    <phoneticPr fontId="2"/>
  </si>
  <si>
    <t>区分</t>
  </si>
  <si>
    <t>単価</t>
  </si>
  <si>
    <r>
      <t>1,001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～2,000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</si>
  <si>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201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～500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</si>
  <si>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2,001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</t>
    </r>
  </si>
  <si>
    <t>使用水量（2か月）</t>
    <rPh sb="7" eb="8">
      <t>ゲツ</t>
    </rPh>
    <phoneticPr fontId="2"/>
  </si>
  <si>
    <t>下水道使用料(税抜き）</t>
    <rPh sb="0" eb="3">
      <t>ゲスイドウ</t>
    </rPh>
    <rPh sb="3" eb="6">
      <t>シヨウリョウ</t>
    </rPh>
    <rPh sb="7" eb="8">
      <t>ゼイ</t>
    </rPh>
    <rPh sb="8" eb="9">
      <t>ヌ</t>
    </rPh>
    <phoneticPr fontId="2"/>
  </si>
  <si>
    <t>下水道使用料(税込み）</t>
    <rPh sb="0" eb="3">
      <t>ゲスイドウ</t>
    </rPh>
    <rPh sb="3" eb="6">
      <t>シヨウリョウ</t>
    </rPh>
    <rPh sb="7" eb="8">
      <t>ゼイ</t>
    </rPh>
    <rPh sb="8" eb="9">
      <t>コ</t>
    </rPh>
    <phoneticPr fontId="2"/>
  </si>
  <si>
    <t>2か月の場合</t>
    <rPh sb="2" eb="3">
      <t>ゲツ</t>
    </rPh>
    <rPh sb="4" eb="6">
      <t>バアイ</t>
    </rPh>
    <phoneticPr fontId="2"/>
  </si>
  <si>
    <t>1か月の場合</t>
    <rPh sb="2" eb="3">
      <t>ゲツ</t>
    </rPh>
    <rPh sb="4" eb="6">
      <t>バアイ</t>
    </rPh>
    <phoneticPr fontId="2"/>
  </si>
  <si>
    <t>使用水量（1か月）</t>
    <rPh sb="7" eb="8">
      <t>ゲツ</t>
    </rPh>
    <phoneticPr fontId="2"/>
  </si>
  <si>
    <r>
      <t>501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～1,000 ｍ</t>
    </r>
    <r>
      <rPr>
        <vertAlign val="superscript"/>
        <sz val="11"/>
        <color theme="1"/>
        <rFont val="Meiryo UI"/>
        <family val="3"/>
        <charset val="128"/>
      </rPr>
      <t>3</t>
    </r>
    <phoneticPr fontId="2"/>
  </si>
  <si>
    <r>
      <t>1～5 ｍ</t>
    </r>
    <r>
      <rPr>
        <vertAlign val="superscript"/>
        <sz val="10"/>
        <color theme="1"/>
        <rFont val="Meiryo UI"/>
        <family val="3"/>
        <charset val="128"/>
      </rPr>
      <t>3</t>
    </r>
    <phoneticPr fontId="2"/>
  </si>
  <si>
    <r>
      <t>6～10 ｍ</t>
    </r>
    <r>
      <rPr>
        <vertAlign val="superscript"/>
        <sz val="11"/>
        <color theme="1"/>
        <rFont val="Meiryo UI"/>
        <family val="3"/>
        <charset val="128"/>
      </rPr>
      <t>3</t>
    </r>
    <phoneticPr fontId="2"/>
  </si>
  <si>
    <r>
      <t>11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～30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</si>
  <si>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31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～50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</si>
  <si>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51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～100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</si>
  <si>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101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～200 ｍ</t>
    </r>
    <r>
      <rPr>
        <vertAlign val="superscript"/>
        <sz val="11"/>
        <color theme="1"/>
        <rFont val="Meiryo UI"/>
        <family val="3"/>
        <charset val="128"/>
      </rPr>
      <t xml:space="preserve">3 </t>
    </r>
  </si>
  <si>
    <r>
      <t>基本使用料
（5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以下）</t>
    </r>
    <rPh sb="0" eb="2">
      <t>キホン</t>
    </rPh>
    <rPh sb="2" eb="5">
      <t>シヨウリョウ</t>
    </rPh>
    <phoneticPr fontId="2"/>
  </si>
  <si>
    <r>
      <t>6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～10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</si>
  <si>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101～200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</si>
  <si>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201～400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</si>
  <si>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401～1,000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</si>
  <si>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1,001～2,000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</si>
  <si>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4,001 ｍ</t>
    </r>
    <r>
      <rPr>
        <vertAlign val="superscript"/>
        <sz val="11"/>
        <rFont val="Meiryo UI"/>
        <family val="3"/>
        <charset val="128"/>
      </rPr>
      <t>3</t>
    </r>
    <r>
      <rPr>
        <sz val="11"/>
        <rFont val="Meiryo UI"/>
        <family val="3"/>
        <charset val="128"/>
      </rPr>
      <t>～</t>
    </r>
    <phoneticPr fontId="2"/>
  </si>
  <si>
    <r>
      <t>1～10 ｍ</t>
    </r>
    <r>
      <rPr>
        <vertAlign val="superscript"/>
        <sz val="10"/>
        <rFont val="Meiryo UI"/>
        <family val="3"/>
        <charset val="128"/>
      </rPr>
      <t>3</t>
    </r>
    <phoneticPr fontId="2"/>
  </si>
  <si>
    <r>
      <t>11～20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</si>
  <si>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21～60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</si>
  <si>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61～100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</si>
  <si>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2,001～4,000 ｍ</t>
    </r>
    <r>
      <rPr>
        <vertAlign val="superscript"/>
        <sz val="11"/>
        <rFont val="Meiryo UI"/>
        <family val="3"/>
        <charset val="128"/>
      </rPr>
      <t>3</t>
    </r>
    <phoneticPr fontId="2"/>
  </si>
  <si>
    <t>改定後の下水道使用料試算</t>
    <rPh sb="0" eb="2">
      <t>カイテイ</t>
    </rPh>
    <rPh sb="2" eb="3">
      <t>ゴ</t>
    </rPh>
    <rPh sb="10" eb="12">
      <t>シサン</t>
    </rPh>
    <phoneticPr fontId="2"/>
  </si>
  <si>
    <t>（令和2年6月検針分から、消費税10％）</t>
  </si>
  <si>
    <t>通常2か月分を請求させていただきます。
ピンク色の枠の中に2か月分の使用水量を入力してください。</t>
    <rPh sb="0" eb="2">
      <t>ツウジョウ</t>
    </rPh>
    <rPh sb="4" eb="5">
      <t>ゲツ</t>
    </rPh>
    <rPh sb="5" eb="6">
      <t>ブン</t>
    </rPh>
    <rPh sb="7" eb="9">
      <t>セイキュウ</t>
    </rPh>
    <rPh sb="23" eb="24">
      <t>イロ</t>
    </rPh>
    <rPh sb="25" eb="26">
      <t>ワク</t>
    </rPh>
    <rPh sb="27" eb="28">
      <t>ナカ</t>
    </rPh>
    <rPh sb="31" eb="33">
      <t>ゲツブン</t>
    </rPh>
    <rPh sb="34" eb="36">
      <t>シヨウ</t>
    </rPh>
    <rPh sb="36" eb="38">
      <t>スイリョウ</t>
    </rPh>
    <rPh sb="39" eb="41">
      <t>ニュウリョク</t>
    </rPh>
    <phoneticPr fontId="2"/>
  </si>
  <si>
    <t>1か月分をご確認いただくには、ピンク色の枠の中に1か月分の使用水量を入力してください。</t>
    <rPh sb="2" eb="3">
      <t>ゲツ</t>
    </rPh>
    <rPh sb="6" eb="8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</si>
</sst>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20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vertAlign val="superscript"/>
      <sz val="11"/>
      <name val="Meiryo UI"/>
      <family val="3"/>
      <charset val="128"/>
    </font>
    <font>
      <vertAlign val="superscript"/>
      <sz val="10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Dashed">
        <color theme="3" tint="0.39994506668294322"/>
      </top>
      <bottom/>
      <diagonal/>
    </border>
    <border>
      <left/>
      <right/>
      <top style="mediumDashed">
        <color theme="3" tint="0.39991454817346722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2" borderId="5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7" fillId="2" borderId="8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176" fontId="3" fillId="2" borderId="7" xfId="0" applyNumberFormat="1" applyFont="1" applyFill="1" applyBorder="1" applyAlignment="1">
      <alignment vertical="center"/>
    </xf>
    <xf numFmtId="0" fontId="11" fillId="0" borderId="0" xfId="0" applyFont="1">
      <alignment vertical="center"/>
    </xf>
    <xf numFmtId="0" fontId="4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1" fillId="2" borderId="4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4" xfId="0" applyFont="1" applyFill="1" applyBorder="1">
      <alignment vertical="center"/>
    </xf>
    <xf numFmtId="0" fontId="16" fillId="2" borderId="6" xfId="0" applyFont="1" applyFill="1" applyBorder="1">
      <alignment vertical="center"/>
    </xf>
    <xf numFmtId="176" fontId="14" fillId="2" borderId="7" xfId="0" applyNumberFormat="1" applyFont="1" applyFill="1" applyBorder="1">
      <alignment vertical="center"/>
    </xf>
    <xf numFmtId="38" fontId="14" fillId="0" borderId="1" xfId="1" applyFont="1" applyFill="1" applyBorder="1" applyAlignment="1" applyProtection="1">
      <alignment vertical="center"/>
      <protection locked="0"/>
    </xf>
    <xf numFmtId="38" fontId="13" fillId="0" borderId="1" xfId="1" applyFont="1" applyFill="1" applyBorder="1" applyAlignment="1" applyProtection="1">
      <alignment vertical="center"/>
      <protection locked="0"/>
    </xf>
    <xf numFmtId="176" fontId="14" fillId="2" borderId="12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4" fillId="0" borderId="10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2" borderId="2" xfId="0" applyFont="1" applyFill="1" applyBorder="1" applyAlignment="1">
      <alignment horizontal="distributed" vertical="center" indent="3"/>
    </xf>
    <xf numFmtId="0" fontId="3" fillId="2" borderId="3" xfId="0" applyFont="1" applyFill="1" applyBorder="1" applyAlignment="1">
      <alignment horizontal="distributed" vertical="center" indent="3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top" wrapText="1"/>
    </xf>
    <xf numFmtId="0" fontId="11" fillId="2" borderId="2" xfId="0" applyFont="1" applyFill="1" applyBorder="1">
      <alignment vertical="center"/>
    </xf>
    <xf numFmtId="176" fontId="14" fillId="2" borderId="3" xfId="0" applyNumberFormat="1" applyFont="1" applyFill="1" applyBorder="1">
      <alignment vertical="center"/>
    </xf>
    <xf numFmtId="176" fontId="14" fillId="2" borderId="5" xfId="0" applyNumberFormat="1" applyFont="1" applyFill="1" applyBorder="1">
      <alignment vertical="center"/>
    </xf>
    <xf numFmtId="176" fontId="14" fillId="2" borderId="13" xfId="0" applyNumberFormat="1" applyFont="1" applyFill="1" applyBorder="1">
      <alignment vertical="center"/>
    </xf>
    <xf numFmtId="176" fontId="13" fillId="2" borderId="5" xfId="0" applyNumberFormat="1" applyFont="1" applyFill="1" applyBorder="1">
      <alignment vertical="center"/>
    </xf>
    <xf numFmtId="176" fontId="13" fillId="2" borderId="13" xfId="0" applyNumberFormat="1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12" fillId="0" borderId="0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6">
    <dxf>
      <font>
        <color theme="6" tint="-0.499984740745262"/>
      </font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99FF"/>
      <color rgb="FFFFFF99"/>
      <color rgb="FFFFFFCC"/>
      <color rgb="FF996633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workbookViewId="0">
      <selection activeCell="I4" sqref="I4"/>
    </sheetView>
  </sheetViews>
  <sheetFormatPr defaultColWidth="9" defaultRowHeight="15" x14ac:dyDescent="0.2"/>
  <cols>
    <col min="1" max="1" width="23.1796875" style="1" bestFit="1" customWidth="1"/>
    <col min="2" max="2" width="17.453125" style="2" bestFit="1" customWidth="1"/>
    <col min="3" max="9" width="2.6328125" style="1" customWidth="1"/>
    <col min="10" max="16384" width="9" style="1"/>
  </cols>
  <sheetData>
    <row r="1" spans="1:2" s="7" customFormat="1" ht="19.5" x14ac:dyDescent="0.2">
      <c r="A1" s="37" t="s">
        <v>31</v>
      </c>
      <c r="B1" s="37"/>
    </row>
    <row r="2" spans="1:2" s="7" customFormat="1" ht="19.5" x14ac:dyDescent="0.2">
      <c r="A2" s="38"/>
      <c r="B2" s="39" t="s">
        <v>32</v>
      </c>
    </row>
    <row r="3" spans="1:2" ht="8.15" customHeight="1" thickBot="1" x14ac:dyDescent="0.25"/>
    <row r="4" spans="1:2" s="6" customFormat="1" ht="16" customHeight="1" x14ac:dyDescent="0.2">
      <c r="A4" s="35" t="s">
        <v>1</v>
      </c>
      <c r="B4" s="36" t="s">
        <v>2</v>
      </c>
    </row>
    <row r="5" spans="1:2" ht="32.15" customHeight="1" x14ac:dyDescent="0.2">
      <c r="A5" s="14" t="s">
        <v>19</v>
      </c>
      <c r="B5" s="3">
        <v>500</v>
      </c>
    </row>
    <row r="6" spans="1:2" ht="16" customHeight="1" x14ac:dyDescent="0.2">
      <c r="A6" s="4" t="s">
        <v>20</v>
      </c>
      <c r="B6" s="3">
        <v>20</v>
      </c>
    </row>
    <row r="7" spans="1:2" ht="16" customHeight="1" x14ac:dyDescent="0.2">
      <c r="A7" s="4" t="s">
        <v>15</v>
      </c>
      <c r="B7" s="3">
        <v>100</v>
      </c>
    </row>
    <row r="8" spans="1:2" ht="16" customHeight="1" x14ac:dyDescent="0.2">
      <c r="A8" s="4" t="s">
        <v>16</v>
      </c>
      <c r="B8" s="3">
        <v>130</v>
      </c>
    </row>
    <row r="9" spans="1:2" ht="16" customHeight="1" x14ac:dyDescent="0.2">
      <c r="A9" s="4" t="s">
        <v>17</v>
      </c>
      <c r="B9" s="3">
        <v>155</v>
      </c>
    </row>
    <row r="10" spans="1:2" ht="16" customHeight="1" x14ac:dyDescent="0.2">
      <c r="A10" s="4" t="s">
        <v>18</v>
      </c>
      <c r="B10" s="3">
        <v>186</v>
      </c>
    </row>
    <row r="11" spans="1:2" ht="16" customHeight="1" x14ac:dyDescent="0.2">
      <c r="A11" s="4" t="s">
        <v>4</v>
      </c>
      <c r="B11" s="3">
        <v>219</v>
      </c>
    </row>
    <row r="12" spans="1:2" ht="16" customHeight="1" x14ac:dyDescent="0.2">
      <c r="A12" s="4" t="s">
        <v>12</v>
      </c>
      <c r="B12" s="3">
        <v>234</v>
      </c>
    </row>
    <row r="13" spans="1:2" ht="16" customHeight="1" x14ac:dyDescent="0.2">
      <c r="A13" s="4" t="s">
        <v>3</v>
      </c>
      <c r="B13" s="3">
        <v>249</v>
      </c>
    </row>
    <row r="14" spans="1:2" ht="16" customHeight="1" thickBot="1" x14ac:dyDescent="0.25">
      <c r="A14" s="10" t="s">
        <v>5</v>
      </c>
      <c r="B14" s="15">
        <v>265</v>
      </c>
    </row>
    <row r="15" spans="1:2" ht="16" customHeight="1" thickBot="1" x14ac:dyDescent="0.25"/>
    <row r="16" spans="1:2" ht="16" customHeight="1" x14ac:dyDescent="0.2">
      <c r="A16" s="17" t="s">
        <v>9</v>
      </c>
      <c r="B16" s="18"/>
    </row>
    <row r="17" spans="1:2" ht="16" customHeight="1" x14ac:dyDescent="0.2">
      <c r="A17" s="40" t="s">
        <v>33</v>
      </c>
      <c r="B17" s="40"/>
    </row>
    <row r="18" spans="1:2" ht="16" customHeight="1" x14ac:dyDescent="0.2">
      <c r="A18" s="40"/>
      <c r="B18" s="40"/>
    </row>
    <row r="19" spans="1:2" ht="16" customHeight="1" thickBot="1" x14ac:dyDescent="0.25">
      <c r="A19" s="40"/>
      <c r="B19" s="40"/>
    </row>
    <row r="20" spans="1:2" s="16" customFormat="1" ht="16" customHeight="1" thickBot="1" x14ac:dyDescent="0.25">
      <c r="A20" s="29" t="s">
        <v>6</v>
      </c>
      <c r="B20" s="26"/>
    </row>
    <row r="21" spans="1:2" s="16" customFormat="1" ht="8.15" customHeight="1" thickBot="1" x14ac:dyDescent="0.25">
      <c r="A21" s="30"/>
      <c r="B21" s="19"/>
    </row>
    <row r="22" spans="1:2" s="16" customFormat="1" ht="16" customHeight="1" x14ac:dyDescent="0.2">
      <c r="A22" s="41" t="s">
        <v>26</v>
      </c>
      <c r="B22" s="42" t="str">
        <f>IF($B$20="","",$B$5*2)</f>
        <v/>
      </c>
    </row>
    <row r="23" spans="1:2" s="16" customFormat="1" ht="16" customHeight="1" x14ac:dyDescent="0.2">
      <c r="A23" s="20" t="s">
        <v>27</v>
      </c>
      <c r="B23" s="43" t="str">
        <f>IF($B$20&lt;10,"",(MIN($B$20,20)-10)*$B$6)</f>
        <v/>
      </c>
    </row>
    <row r="24" spans="1:2" s="16" customFormat="1" ht="16" customHeight="1" x14ac:dyDescent="0.2">
      <c r="A24" s="20" t="s">
        <v>28</v>
      </c>
      <c r="B24" s="43" t="str">
        <f>IF($B$20&lt;21,"",(MIN($B$20,60)-20)*$B$7)</f>
        <v/>
      </c>
    </row>
    <row r="25" spans="1:2" s="16" customFormat="1" ht="16" customHeight="1" x14ac:dyDescent="0.2">
      <c r="A25" s="20" t="s">
        <v>29</v>
      </c>
      <c r="B25" s="43" t="str">
        <f>IF($B$20&lt;61,"",(MIN($B$20,100)-60)*$B$8)</f>
        <v/>
      </c>
    </row>
    <row r="26" spans="1:2" s="16" customFormat="1" ht="16" customHeight="1" x14ac:dyDescent="0.2">
      <c r="A26" s="20" t="s">
        <v>21</v>
      </c>
      <c r="B26" s="43" t="str">
        <f>IF($B$20&lt;101,"",(MIN($B$20,200)-100)*$B$9)</f>
        <v/>
      </c>
    </row>
    <row r="27" spans="1:2" s="16" customFormat="1" ht="16" customHeight="1" x14ac:dyDescent="0.2">
      <c r="A27" s="20" t="s">
        <v>22</v>
      </c>
      <c r="B27" s="43" t="str">
        <f>IF($B$20&lt;201,"",(MIN($B$20,400)-200)*$B$10)</f>
        <v/>
      </c>
    </row>
    <row r="28" spans="1:2" s="16" customFormat="1" ht="16" customHeight="1" x14ac:dyDescent="0.2">
      <c r="A28" s="20" t="s">
        <v>23</v>
      </c>
      <c r="B28" s="43" t="str">
        <f>IF($B$20&lt;401,"",(MIN($B$20,1000)-400)*$B$11)</f>
        <v/>
      </c>
    </row>
    <row r="29" spans="1:2" s="16" customFormat="1" ht="16" customHeight="1" x14ac:dyDescent="0.2">
      <c r="A29" s="20" t="s">
        <v>24</v>
      </c>
      <c r="B29" s="43" t="str">
        <f>IF($B$20&lt;1001,"",(MIN($B$20,2000)-1000)*$B$12)</f>
        <v/>
      </c>
    </row>
    <row r="30" spans="1:2" s="16" customFormat="1" ht="16" customHeight="1" x14ac:dyDescent="0.2">
      <c r="A30" s="20" t="s">
        <v>30</v>
      </c>
      <c r="B30" s="43" t="str">
        <f>IF($B$20&lt;2001,"",(MIN($B$20,4000)-2000)*$B$13)</f>
        <v/>
      </c>
    </row>
    <row r="31" spans="1:2" s="16" customFormat="1" ht="16" customHeight="1" thickBot="1" x14ac:dyDescent="0.25">
      <c r="A31" s="21" t="s">
        <v>25</v>
      </c>
      <c r="B31" s="44" t="str">
        <f>IF($B$20&lt;4001,"",($B$20-4000)*$B$14)</f>
        <v/>
      </c>
    </row>
    <row r="32" spans="1:2" s="16" customFormat="1" ht="16" customHeight="1" thickTop="1" x14ac:dyDescent="0.2">
      <c r="A32" s="22" t="s">
        <v>7</v>
      </c>
      <c r="B32" s="28" t="str">
        <f>IF($B$20="","",SUM(B22:B31))</f>
        <v/>
      </c>
    </row>
    <row r="33" spans="1:2" s="16" customFormat="1" ht="16" customHeight="1" x14ac:dyDescent="0.2">
      <c r="A33" s="23" t="s">
        <v>0</v>
      </c>
      <c r="B33" s="43" t="str">
        <f>IF($B$20="","",ROUNDDOWN(B32*0.1,0))</f>
        <v/>
      </c>
    </row>
    <row r="34" spans="1:2" s="16" customFormat="1" ht="16" customHeight="1" thickBot="1" x14ac:dyDescent="0.25">
      <c r="A34" s="24" t="s">
        <v>8</v>
      </c>
      <c r="B34" s="25" t="str">
        <f>IF($B$20="","",SUM(B32:B33))</f>
        <v/>
      </c>
    </row>
    <row r="35" spans="1:2" ht="16" customHeight="1" thickBot="1" x14ac:dyDescent="0.25">
      <c r="A35" s="2"/>
      <c r="B35" s="1"/>
    </row>
    <row r="36" spans="1:2" ht="16" customHeight="1" x14ac:dyDescent="0.2">
      <c r="A36" s="31" t="s">
        <v>10</v>
      </c>
      <c r="B36" s="32"/>
    </row>
    <row r="37" spans="1:2" ht="16" customHeight="1" x14ac:dyDescent="0.2">
      <c r="A37" s="48" t="s">
        <v>34</v>
      </c>
      <c r="B37" s="48"/>
    </row>
    <row r="38" spans="1:2" ht="16" customHeight="1" x14ac:dyDescent="0.2">
      <c r="A38" s="48"/>
      <c r="B38" s="48"/>
    </row>
    <row r="39" spans="1:2" ht="16" customHeight="1" thickBot="1" x14ac:dyDescent="0.25">
      <c r="A39" s="48"/>
      <c r="B39" s="48"/>
    </row>
    <row r="40" spans="1:2" ht="16" customHeight="1" thickBot="1" x14ac:dyDescent="0.25">
      <c r="A40" s="33" t="s">
        <v>11</v>
      </c>
      <c r="B40" s="27"/>
    </row>
    <row r="41" spans="1:2" ht="8.15" customHeight="1" thickBot="1" x14ac:dyDescent="0.25">
      <c r="A41" s="34"/>
      <c r="B41" s="5"/>
    </row>
    <row r="42" spans="1:2" ht="16" customHeight="1" x14ac:dyDescent="0.2">
      <c r="A42" s="47" t="s">
        <v>13</v>
      </c>
      <c r="B42" s="42" t="str">
        <f>IF($B$40="","",$B$5*1)</f>
        <v/>
      </c>
    </row>
    <row r="43" spans="1:2" ht="16" customHeight="1" x14ac:dyDescent="0.2">
      <c r="A43" s="8" t="s">
        <v>14</v>
      </c>
      <c r="B43" s="45" t="str">
        <f>IF($B$40&lt;6,"",(MIN($B$40,10)-5)*$B$6)</f>
        <v/>
      </c>
    </row>
    <row r="44" spans="1:2" ht="16" customHeight="1" x14ac:dyDescent="0.2">
      <c r="A44" s="4" t="s">
        <v>15</v>
      </c>
      <c r="B44" s="45" t="str">
        <f>IF($B$40&lt;11,"",(MIN($B$40,30)-10)*$B$7)</f>
        <v/>
      </c>
    </row>
    <row r="45" spans="1:2" ht="16" customHeight="1" x14ac:dyDescent="0.2">
      <c r="A45" s="4" t="s">
        <v>16</v>
      </c>
      <c r="B45" s="45" t="str">
        <f>IF($B$40&lt;31,"",(MIN($B$40,50)-30)*$B$8)</f>
        <v/>
      </c>
    </row>
    <row r="46" spans="1:2" ht="16" customHeight="1" x14ac:dyDescent="0.2">
      <c r="A46" s="4" t="s">
        <v>17</v>
      </c>
      <c r="B46" s="45" t="str">
        <f>IF($B$40&lt;51,"",(MIN($B$40,100)-50)*$B$9)</f>
        <v/>
      </c>
    </row>
    <row r="47" spans="1:2" ht="16" customHeight="1" x14ac:dyDescent="0.2">
      <c r="A47" s="4" t="s">
        <v>18</v>
      </c>
      <c r="B47" s="45" t="str">
        <f>IF($B$40&lt;101,"",(MIN($B$40,200)-100)*$B$10)</f>
        <v/>
      </c>
    </row>
    <row r="48" spans="1:2" ht="16" customHeight="1" x14ac:dyDescent="0.2">
      <c r="A48" s="4" t="s">
        <v>4</v>
      </c>
      <c r="B48" s="45" t="str">
        <f>IF($B$40&lt;201,"",(MIN($B$40,500)-200)*$B$11)</f>
        <v/>
      </c>
    </row>
    <row r="49" spans="1:2" ht="16" customHeight="1" x14ac:dyDescent="0.2">
      <c r="A49" s="4" t="s">
        <v>12</v>
      </c>
      <c r="B49" s="45" t="str">
        <f>IF($B$40&lt;501,"",(MIN($B$40,1000)-500)*$B$12)</f>
        <v/>
      </c>
    </row>
    <row r="50" spans="1:2" ht="16" customHeight="1" x14ac:dyDescent="0.2">
      <c r="A50" s="4" t="s">
        <v>3</v>
      </c>
      <c r="B50" s="45" t="str">
        <f>IF($B$40&lt;1001,"",(MIN($B$40,2000)-1000)*$B$13)</f>
        <v/>
      </c>
    </row>
    <row r="51" spans="1:2" ht="16" customHeight="1" thickBot="1" x14ac:dyDescent="0.25">
      <c r="A51" s="11" t="s">
        <v>5</v>
      </c>
      <c r="B51" s="46" t="str">
        <f>IF($B$40&lt;2001,"",($B$40-2000)*$B$14)</f>
        <v/>
      </c>
    </row>
    <row r="52" spans="1:2" ht="16" customHeight="1" thickTop="1" x14ac:dyDescent="0.2">
      <c r="A52" s="12" t="s">
        <v>7</v>
      </c>
      <c r="B52" s="28" t="str">
        <f>IF($B$40="","",SUM(B42:B51))</f>
        <v/>
      </c>
    </row>
    <row r="53" spans="1:2" ht="16" customHeight="1" x14ac:dyDescent="0.2">
      <c r="A53" s="9" t="s">
        <v>0</v>
      </c>
      <c r="B53" s="43" t="str">
        <f>IF($B$40="","",ROUNDDOWN(B52*0.1,0))</f>
        <v/>
      </c>
    </row>
    <row r="54" spans="1:2" ht="16" customHeight="1" thickBot="1" x14ac:dyDescent="0.25">
      <c r="A54" s="13" t="s">
        <v>8</v>
      </c>
      <c r="B54" s="25" t="str">
        <f>IF($B$40="","",SUM(B52:B53))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1:B1"/>
    <mergeCell ref="A17:B19"/>
    <mergeCell ref="A37:B39"/>
  </mergeCells>
  <phoneticPr fontId="2"/>
  <conditionalFormatting sqref="B40">
    <cfRule type="containsBlanks" dxfId="5" priority="3">
      <formula>LEN(TRIM(B40))=0</formula>
    </cfRule>
  </conditionalFormatting>
  <conditionalFormatting sqref="B20">
    <cfRule type="containsBlanks" dxfId="4" priority="4">
      <formula>LEN(TRIM(B20))=0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下水道使用料試算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2019-10-29T07:07:08Z</cp:lastPrinted>
  <dcterms:created xsi:type="dcterms:W3CDTF">2018-04-11T05:41:46Z</dcterms:created>
  <dcterms:modified xsi:type="dcterms:W3CDTF">2021-07-28T00:16:24Z</dcterms:modified>
</cp:coreProperties>
</file>