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KIKI01\Kiki_Share\Public2\02_危機対応担当\05_避難確保計画\23_CMS関係\20230804作業分\20230809_CMS編集\"/>
    </mc:Choice>
  </mc:AlternateContent>
  <bookViews>
    <workbookView xWindow="0" yWindow="600" windowWidth="28800" windowHeight="12340" tabRatio="786"/>
  </bookViews>
  <sheets>
    <sheet name="避難確保計画入力シート" sheetId="1" r:id="rId1"/>
    <sheet name="土砂出力シート" sheetId="17" r:id="rId2"/>
    <sheet name="洪水出力シート(100年に1度)" sheetId="18" r:id="rId3"/>
    <sheet name="洪水出力シート(1000年に1度)" sheetId="20" r:id="rId4"/>
    <sheet name="高潮出力シート" sheetId="19" r:id="rId5"/>
    <sheet name="避難確保計画作成（変更）報告書" sheetId="21" r:id="rId6"/>
    <sheet name="内水氾濫出力シート(3部提出) " sheetId="8" state="hidden" r:id="rId7"/>
    <sheet name="津波出力シート(3部提出)" sheetId="6" state="hidden" r:id="rId8"/>
  </sheets>
  <definedNames>
    <definedName name="_xlnm._FilterDatabase" localSheetId="0" hidden="1">避難確保計画入力シート!$A$6:$N$168</definedName>
    <definedName name="_xlnm.Print_Area" localSheetId="3">'洪水出力シート(1000年に1度)'!$A$1:$K$652</definedName>
    <definedName name="_xlnm.Print_Area" localSheetId="2">'洪水出力シート(100年に1度)'!$A$1:$K$751</definedName>
    <definedName name="_xlnm.Print_Area" localSheetId="4">高潮出力シート!$A$1:$K$751</definedName>
    <definedName name="_xlnm.Print_Area" localSheetId="7">'津波出力シート(3部提出)'!$A$1:$J$355</definedName>
    <definedName name="_xlnm.Print_Area" localSheetId="1">土砂出力シート!$A$1:$K$536</definedName>
    <definedName name="_xlnm.Print_Area" localSheetId="6">'内水氾濫出力シート(3部提出) '!$A$1:$J$361</definedName>
    <definedName name="_xlnm.Print_Area" localSheetId="5">'避難確保計画作成（変更）報告書'!$A$1:$AB$47</definedName>
    <definedName name="_xlnm.Print_Area" localSheetId="0">避難確保計画入力シート!$A$1:$T$647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2" i="21" l="1"/>
  <c r="R17" i="21"/>
  <c r="R15" i="21"/>
  <c r="R13" i="21"/>
  <c r="J24" i="21" l="1"/>
  <c r="J20" i="21"/>
  <c r="R10" i="21"/>
  <c r="R8" i="21"/>
  <c r="T4" i="21"/>
  <c r="B37" i="19"/>
  <c r="A301" i="19" l="1"/>
  <c r="A295" i="18"/>
  <c r="A301" i="17"/>
  <c r="H296" i="17"/>
  <c r="M731" i="19"/>
  <c r="C731" i="19" s="1"/>
  <c r="M632" i="20"/>
  <c r="C632" i="20" s="1"/>
  <c r="M727" i="19"/>
  <c r="C727" i="19" s="1"/>
  <c r="M628" i="20"/>
  <c r="C628" i="20" s="1"/>
  <c r="M731" i="18"/>
  <c r="C731" i="18" s="1"/>
  <c r="M727" i="18"/>
  <c r="C727" i="18" s="1"/>
  <c r="M388" i="19"/>
  <c r="D388" i="19" s="1"/>
  <c r="A335" i="19"/>
  <c r="A298" i="20"/>
  <c r="M402" i="19"/>
  <c r="A402" i="19" s="1"/>
  <c r="M357" i="20"/>
  <c r="A357" i="20" s="1"/>
  <c r="M402" i="18"/>
  <c r="A402" i="18" s="1"/>
  <c r="M398" i="17"/>
  <c r="D398" i="17" s="1"/>
  <c r="M352" i="20"/>
  <c r="D352" i="20" s="1"/>
  <c r="M397" i="18"/>
  <c r="D397" i="18" s="1"/>
  <c r="M349" i="20"/>
  <c r="D349" i="20" s="1"/>
  <c r="M394" i="18"/>
  <c r="D394" i="18" s="1"/>
  <c r="M346" i="20"/>
  <c r="D346" i="20" s="1"/>
  <c r="M391" i="18"/>
  <c r="D391" i="18" s="1"/>
  <c r="M395" i="17"/>
  <c r="D395" i="17" s="1"/>
  <c r="M392" i="17"/>
  <c r="D392" i="17" s="1"/>
  <c r="M397" i="19"/>
  <c r="D397" i="19" s="1"/>
  <c r="M394" i="19"/>
  <c r="D394" i="19" s="1"/>
  <c r="M391" i="19"/>
  <c r="D391" i="19" s="1"/>
  <c r="M343" i="20"/>
  <c r="D343" i="20" s="1"/>
  <c r="M388" i="18"/>
  <c r="D388" i="18" s="1"/>
  <c r="M385" i="19"/>
  <c r="D385" i="19" s="1"/>
  <c r="M340" i="20"/>
  <c r="D340" i="20" s="1"/>
  <c r="M385" i="18"/>
  <c r="D385" i="18" s="1"/>
  <c r="M389" i="17"/>
  <c r="D389" i="17" s="1"/>
  <c r="M386" i="17"/>
  <c r="D386" i="17" s="1"/>
  <c r="D618" i="20" l="1"/>
  <c r="D617" i="20"/>
  <c r="D609" i="20"/>
  <c r="D608" i="20"/>
  <c r="A604" i="20"/>
  <c r="H600" i="20"/>
  <c r="H290" i="19"/>
  <c r="H296" i="19"/>
  <c r="H284" i="19"/>
  <c r="H281" i="19"/>
  <c r="H281" i="17"/>
  <c r="H290" i="17"/>
  <c r="A431" i="19"/>
  <c r="A295" i="20" l="1"/>
  <c r="H438" i="20" l="1"/>
  <c r="E58" i="20"/>
  <c r="H546" i="20"/>
  <c r="H492" i="20"/>
  <c r="A386" i="20"/>
  <c r="H384" i="20"/>
  <c r="H330" i="20"/>
  <c r="G285" i="20"/>
  <c r="G281" i="20"/>
  <c r="H276" i="20"/>
  <c r="D237" i="20"/>
  <c r="D236" i="20"/>
  <c r="H229" i="20"/>
  <c r="I209" i="20"/>
  <c r="G209" i="20"/>
  <c r="E209" i="20"/>
  <c r="B209" i="20"/>
  <c r="I208" i="20"/>
  <c r="G208" i="20"/>
  <c r="E208" i="20"/>
  <c r="B208" i="20"/>
  <c r="I207" i="20"/>
  <c r="G207" i="20"/>
  <c r="E207" i="20"/>
  <c r="B207" i="20"/>
  <c r="I206" i="20"/>
  <c r="G206" i="20"/>
  <c r="E206" i="20"/>
  <c r="B206" i="20"/>
  <c r="I205" i="20"/>
  <c r="G205" i="20"/>
  <c r="E205" i="20"/>
  <c r="B205" i="20"/>
  <c r="I204" i="20"/>
  <c r="G204" i="20"/>
  <c r="E204" i="20"/>
  <c r="B204" i="20"/>
  <c r="I203" i="20"/>
  <c r="G203" i="20"/>
  <c r="E203" i="20"/>
  <c r="B203" i="20"/>
  <c r="I201" i="20"/>
  <c r="G201" i="20"/>
  <c r="E201" i="20"/>
  <c r="B201" i="20"/>
  <c r="I200" i="20"/>
  <c r="G200" i="20"/>
  <c r="E200" i="20"/>
  <c r="B200" i="20"/>
  <c r="I199" i="20"/>
  <c r="G199" i="20"/>
  <c r="E199" i="20"/>
  <c r="B199" i="20"/>
  <c r="I198" i="20"/>
  <c r="G198" i="20"/>
  <c r="E198" i="20"/>
  <c r="B198" i="20"/>
  <c r="I196" i="20"/>
  <c r="G196" i="20"/>
  <c r="E196" i="20"/>
  <c r="B196" i="20"/>
  <c r="I194" i="20"/>
  <c r="G194" i="20"/>
  <c r="E194" i="20"/>
  <c r="B194" i="20"/>
  <c r="I192" i="20"/>
  <c r="G192" i="20"/>
  <c r="E192" i="20"/>
  <c r="B192" i="20"/>
  <c r="I190" i="20"/>
  <c r="G190" i="20"/>
  <c r="E190" i="20"/>
  <c r="B190" i="20"/>
  <c r="H184" i="20"/>
  <c r="G168" i="20"/>
  <c r="G166" i="20"/>
  <c r="G164" i="20"/>
  <c r="G162" i="20"/>
  <c r="G158" i="20"/>
  <c r="G156" i="20"/>
  <c r="H138" i="20"/>
  <c r="H125" i="20"/>
  <c r="F122" i="20"/>
  <c r="H115" i="20"/>
  <c r="F112" i="20"/>
  <c r="H104" i="20"/>
  <c r="F101" i="20"/>
  <c r="A98" i="20"/>
  <c r="H94" i="20"/>
  <c r="A68" i="20"/>
  <c r="A67" i="20"/>
  <c r="A66" i="20"/>
  <c r="A61" i="20"/>
  <c r="E57" i="20"/>
  <c r="C56" i="20"/>
  <c r="C55" i="20"/>
  <c r="C53" i="20"/>
  <c r="H49" i="20"/>
  <c r="B41" i="20"/>
  <c r="B37" i="20"/>
  <c r="H2" i="20"/>
  <c r="I532" i="19"/>
  <c r="I532" i="18"/>
  <c r="E58" i="19"/>
  <c r="A61" i="19"/>
  <c r="H699" i="19"/>
  <c r="H645" i="19"/>
  <c r="H591" i="19"/>
  <c r="H537" i="19"/>
  <c r="H483" i="19"/>
  <c r="H429" i="19"/>
  <c r="H375" i="19"/>
  <c r="H321" i="19"/>
  <c r="H276" i="19"/>
  <c r="H229" i="19"/>
  <c r="H184" i="19"/>
  <c r="H138" i="19"/>
  <c r="H94" i="19"/>
  <c r="H2" i="18"/>
  <c r="H49" i="18"/>
  <c r="H2" i="19"/>
  <c r="H49" i="19"/>
  <c r="D717" i="19"/>
  <c r="D716" i="19"/>
  <c r="D708" i="19"/>
  <c r="D707" i="19"/>
  <c r="A703" i="19"/>
  <c r="D237" i="19"/>
  <c r="D236" i="19"/>
  <c r="I209" i="19"/>
  <c r="G209" i="19"/>
  <c r="E209" i="19"/>
  <c r="B209" i="19"/>
  <c r="I208" i="19"/>
  <c r="G208" i="19"/>
  <c r="E208" i="19"/>
  <c r="B208" i="19"/>
  <c r="I207" i="19"/>
  <c r="G207" i="19"/>
  <c r="E207" i="19"/>
  <c r="B207" i="19"/>
  <c r="I206" i="19"/>
  <c r="G206" i="19"/>
  <c r="E206" i="19"/>
  <c r="B206" i="19"/>
  <c r="I205" i="19"/>
  <c r="G205" i="19"/>
  <c r="E205" i="19"/>
  <c r="B205" i="19"/>
  <c r="I204" i="19"/>
  <c r="G204" i="19"/>
  <c r="E204" i="19"/>
  <c r="B204" i="19"/>
  <c r="I203" i="19"/>
  <c r="G203" i="19"/>
  <c r="E203" i="19"/>
  <c r="B203" i="19"/>
  <c r="I201" i="19"/>
  <c r="G201" i="19"/>
  <c r="E201" i="19"/>
  <c r="B201" i="19"/>
  <c r="I200" i="19"/>
  <c r="G200" i="19"/>
  <c r="E200" i="19"/>
  <c r="B200" i="19"/>
  <c r="I199" i="19"/>
  <c r="G199" i="19"/>
  <c r="E199" i="19"/>
  <c r="B199" i="19"/>
  <c r="I198" i="19"/>
  <c r="G198" i="19"/>
  <c r="E198" i="19"/>
  <c r="B198" i="19"/>
  <c r="I196" i="19"/>
  <c r="G196" i="19"/>
  <c r="E196" i="19"/>
  <c r="B196" i="19"/>
  <c r="I194" i="19"/>
  <c r="G194" i="19"/>
  <c r="E194" i="19"/>
  <c r="B194" i="19"/>
  <c r="I192" i="19"/>
  <c r="G192" i="19"/>
  <c r="E192" i="19"/>
  <c r="B192" i="19"/>
  <c r="I190" i="19"/>
  <c r="G190" i="19"/>
  <c r="E190" i="19"/>
  <c r="B190" i="19"/>
  <c r="G168" i="19"/>
  <c r="G166" i="19"/>
  <c r="G164" i="19"/>
  <c r="G162" i="19"/>
  <c r="G158" i="19"/>
  <c r="G156" i="19"/>
  <c r="H125" i="19"/>
  <c r="F122" i="19"/>
  <c r="H115" i="19"/>
  <c r="F112" i="19"/>
  <c r="H104" i="19"/>
  <c r="F101" i="19"/>
  <c r="A98" i="19"/>
  <c r="A68" i="19"/>
  <c r="A67" i="19"/>
  <c r="A66" i="19"/>
  <c r="E57" i="19"/>
  <c r="C56" i="19"/>
  <c r="C55" i="19"/>
  <c r="C53" i="19"/>
  <c r="B41" i="19"/>
  <c r="D717" i="18"/>
  <c r="D716" i="18"/>
  <c r="D708" i="18"/>
  <c r="D707" i="18"/>
  <c r="A703" i="18"/>
  <c r="H699" i="18"/>
  <c r="H645" i="18"/>
  <c r="H591" i="18"/>
  <c r="H537" i="18"/>
  <c r="H483" i="18"/>
  <c r="A420" i="17"/>
  <c r="A431" i="18"/>
  <c r="H429" i="18"/>
  <c r="H375" i="18"/>
  <c r="H321" i="18"/>
  <c r="A324" i="18"/>
  <c r="A67" i="18"/>
  <c r="A66" i="18"/>
  <c r="A65" i="18"/>
  <c r="E57" i="18"/>
  <c r="G285" i="18" l="1"/>
  <c r="G281" i="18"/>
  <c r="H276" i="18"/>
  <c r="D237" i="17"/>
  <c r="D236" i="17"/>
  <c r="D237" i="18"/>
  <c r="D236" i="18"/>
  <c r="H229" i="18"/>
  <c r="H184" i="18"/>
  <c r="H138" i="18"/>
  <c r="H94" i="18"/>
  <c r="A60" i="18"/>
  <c r="I209" i="18"/>
  <c r="G209" i="18"/>
  <c r="E209" i="18"/>
  <c r="B209" i="18"/>
  <c r="I208" i="18"/>
  <c r="G208" i="18"/>
  <c r="E208" i="18"/>
  <c r="B208" i="18"/>
  <c r="I207" i="18"/>
  <c r="G207" i="18"/>
  <c r="E207" i="18"/>
  <c r="B207" i="18"/>
  <c r="I206" i="18"/>
  <c r="G206" i="18"/>
  <c r="E206" i="18"/>
  <c r="B206" i="18"/>
  <c r="I205" i="18"/>
  <c r="G205" i="18"/>
  <c r="E205" i="18"/>
  <c r="B205" i="18"/>
  <c r="I204" i="18"/>
  <c r="G204" i="18"/>
  <c r="E204" i="18"/>
  <c r="B204" i="18"/>
  <c r="I203" i="18"/>
  <c r="G203" i="18"/>
  <c r="E203" i="18"/>
  <c r="B203" i="18"/>
  <c r="I201" i="18"/>
  <c r="G201" i="18"/>
  <c r="E201" i="18"/>
  <c r="B201" i="18"/>
  <c r="I200" i="18"/>
  <c r="G200" i="18"/>
  <c r="E200" i="18"/>
  <c r="B200" i="18"/>
  <c r="I199" i="18"/>
  <c r="G199" i="18"/>
  <c r="E199" i="18"/>
  <c r="B199" i="18"/>
  <c r="I198" i="18"/>
  <c r="G198" i="18"/>
  <c r="E198" i="18"/>
  <c r="B198" i="18"/>
  <c r="I196" i="18"/>
  <c r="G196" i="18"/>
  <c r="E196" i="18"/>
  <c r="B196" i="18"/>
  <c r="I194" i="18"/>
  <c r="G194" i="18"/>
  <c r="E194" i="18"/>
  <c r="B194" i="18"/>
  <c r="I192" i="18"/>
  <c r="G192" i="18"/>
  <c r="E192" i="18"/>
  <c r="B192" i="18"/>
  <c r="I190" i="18"/>
  <c r="G190" i="18"/>
  <c r="E190" i="18"/>
  <c r="B190" i="18"/>
  <c r="G168" i="18"/>
  <c r="G166" i="18"/>
  <c r="G164" i="18"/>
  <c r="G162" i="18"/>
  <c r="G158" i="18"/>
  <c r="G156" i="18"/>
  <c r="H125" i="18"/>
  <c r="F122" i="18"/>
  <c r="H115" i="18"/>
  <c r="F112" i="18"/>
  <c r="H104" i="18"/>
  <c r="F101" i="18"/>
  <c r="A98" i="18"/>
  <c r="C56" i="18"/>
  <c r="C55" i="18"/>
  <c r="C53" i="18"/>
  <c r="B41" i="18"/>
  <c r="B37" i="18"/>
  <c r="H484" i="17"/>
  <c r="I479" i="17"/>
  <c r="H430" i="17"/>
  <c r="H376" i="17"/>
  <c r="A342" i="17"/>
  <c r="H284" i="17"/>
  <c r="H322" i="17"/>
  <c r="H276" i="17"/>
  <c r="H229" i="17"/>
  <c r="I204" i="17"/>
  <c r="I205" i="17"/>
  <c r="I206" i="17"/>
  <c r="I207" i="17"/>
  <c r="I208" i="17"/>
  <c r="I209" i="17"/>
  <c r="I203" i="17"/>
  <c r="E204" i="17"/>
  <c r="G204" i="17"/>
  <c r="E205" i="17"/>
  <c r="G205" i="17"/>
  <c r="E206" i="17"/>
  <c r="G206" i="17"/>
  <c r="E207" i="17"/>
  <c r="G207" i="17"/>
  <c r="E208" i="17"/>
  <c r="G208" i="17"/>
  <c r="E209" i="17"/>
  <c r="G209" i="17"/>
  <c r="G203" i="17"/>
  <c r="E203" i="17"/>
  <c r="I199" i="17"/>
  <c r="I200" i="17"/>
  <c r="I201" i="17"/>
  <c r="I198" i="17"/>
  <c r="G199" i="17"/>
  <c r="G200" i="17"/>
  <c r="G201" i="17"/>
  <c r="G198" i="17"/>
  <c r="E199" i="17"/>
  <c r="E200" i="17"/>
  <c r="E201" i="17"/>
  <c r="E198" i="17"/>
  <c r="B204" i="17"/>
  <c r="B205" i="17"/>
  <c r="B206" i="17"/>
  <c r="B207" i="17"/>
  <c r="B208" i="17"/>
  <c r="B209" i="17"/>
  <c r="B203" i="17"/>
  <c r="B199" i="17"/>
  <c r="B200" i="17"/>
  <c r="B201" i="17"/>
  <c r="B198" i="17"/>
  <c r="I196" i="17"/>
  <c r="I194" i="17"/>
  <c r="I192" i="17"/>
  <c r="I190" i="17"/>
  <c r="G196" i="17"/>
  <c r="G194" i="17"/>
  <c r="G192" i="17"/>
  <c r="G190" i="17"/>
  <c r="E196" i="17"/>
  <c r="E194" i="17"/>
  <c r="E192" i="17"/>
  <c r="E190" i="17"/>
  <c r="B196" i="17"/>
  <c r="B194" i="17"/>
  <c r="B192" i="17"/>
  <c r="B190" i="17"/>
  <c r="H184" i="17"/>
  <c r="G168" i="17"/>
  <c r="G166" i="17"/>
  <c r="G164" i="17"/>
  <c r="G162" i="17"/>
  <c r="G158" i="17"/>
  <c r="G156" i="17"/>
  <c r="H49" i="17"/>
  <c r="H94" i="17"/>
  <c r="H138" i="17"/>
  <c r="H125" i="17"/>
  <c r="F122" i="17"/>
  <c r="H115" i="17"/>
  <c r="F112" i="17"/>
  <c r="H104" i="17"/>
  <c r="F101" i="17"/>
  <c r="A98" i="17"/>
  <c r="A66" i="17"/>
  <c r="A65" i="17"/>
  <c r="A64" i="17"/>
  <c r="A59" i="17"/>
  <c r="B37" i="17"/>
  <c r="C56" i="17"/>
  <c r="C55" i="17"/>
  <c r="C53" i="17"/>
  <c r="H2" i="17"/>
  <c r="B41" i="17"/>
  <c r="D255" i="6" l="1"/>
  <c r="D254" i="6"/>
  <c r="H244" i="8"/>
  <c r="D247" i="8"/>
  <c r="D246" i="8"/>
  <c r="A308" i="8" l="1"/>
  <c r="D135" i="8"/>
  <c r="D134" i="8"/>
  <c r="D248" i="8" l="1"/>
  <c r="D249" i="8"/>
  <c r="A304" i="8"/>
  <c r="F244" i="8" l="1"/>
  <c r="D244" i="8"/>
  <c r="B166" i="6" l="1"/>
  <c r="B144" i="8" l="1"/>
  <c r="B167" i="8"/>
  <c r="B151" i="8"/>
  <c r="L297" i="8" l="1"/>
  <c r="B297" i="8" s="1"/>
  <c r="L293" i="8"/>
  <c r="D293" i="8" s="1"/>
  <c r="L291" i="8"/>
  <c r="D291" i="8" s="1"/>
  <c r="L289" i="8"/>
  <c r="D289" i="8" s="1"/>
  <c r="L285" i="8"/>
  <c r="D285" i="8" s="1"/>
  <c r="L282" i="8"/>
  <c r="D282" i="8" s="1"/>
  <c r="C190" i="8"/>
  <c r="C189" i="8"/>
  <c r="A169" i="8"/>
  <c r="D133" i="8"/>
  <c r="D68" i="8"/>
  <c r="B68" i="8"/>
  <c r="H67" i="8"/>
  <c r="F67" i="8"/>
  <c r="D66" i="8"/>
  <c r="B66" i="8"/>
  <c r="A31" i="8"/>
  <c r="U64" i="1" l="1"/>
  <c r="U50" i="1"/>
  <c r="A145" i="8" l="1"/>
  <c r="A170" i="8"/>
  <c r="A153" i="8"/>
  <c r="U52" i="1"/>
  <c r="U66" i="1"/>
  <c r="V64" i="1"/>
  <c r="V50" i="1"/>
  <c r="D253" i="6"/>
  <c r="D252" i="6"/>
  <c r="D137" i="6"/>
  <c r="D136" i="6"/>
  <c r="D135" i="6"/>
  <c r="A31" i="6"/>
  <c r="H252" i="6"/>
  <c r="L285" i="6"/>
  <c r="L283" i="6"/>
  <c r="L281" i="6"/>
  <c r="L277" i="6"/>
  <c r="L274" i="6"/>
  <c r="D62" i="6"/>
  <c r="U54" i="1" l="1"/>
  <c r="V52" i="1"/>
  <c r="A147" i="8"/>
  <c r="V66" i="1"/>
  <c r="A172" i="8"/>
  <c r="A155" i="8"/>
  <c r="A146" i="8"/>
  <c r="U68" i="1"/>
  <c r="V54" i="1" l="1"/>
  <c r="U56" i="1"/>
  <c r="V68" i="1"/>
  <c r="A174" i="8"/>
  <c r="A157" i="8"/>
  <c r="A148" i="8"/>
  <c r="U70" i="1"/>
  <c r="V70" i="1" l="1"/>
  <c r="A176" i="8"/>
  <c r="A159" i="8"/>
  <c r="U72" i="1"/>
  <c r="D256" i="6"/>
  <c r="A178" i="8" l="1"/>
  <c r="A161" i="8"/>
  <c r="V72" i="1"/>
  <c r="U74" i="1"/>
  <c r="A180" i="8" l="1"/>
  <c r="A163" i="8"/>
  <c r="A37" i="8" l="1"/>
  <c r="F252" i="6"/>
  <c r="D257" i="6"/>
  <c r="C192" i="6"/>
  <c r="C193" i="6"/>
  <c r="A296" i="6" l="1"/>
  <c r="A292" i="6" l="1"/>
  <c r="D285" i="6"/>
  <c r="D283" i="6"/>
  <c r="D281" i="6"/>
  <c r="D274" i="6"/>
  <c r="A62" i="6"/>
  <c r="A61" i="6"/>
  <c r="A60" i="6"/>
  <c r="H75" i="6"/>
  <c r="F75" i="6"/>
  <c r="D76" i="6"/>
  <c r="B76" i="6"/>
  <c r="D74" i="6"/>
  <c r="B74" i="6"/>
  <c r="A160" i="6" l="1"/>
  <c r="A37" i="6" l="1"/>
  <c r="D277" i="6" l="1"/>
</calcChain>
</file>

<file path=xl/sharedStrings.xml><?xml version="1.0" encoding="utf-8"?>
<sst xmlns="http://schemas.openxmlformats.org/spreadsheetml/2006/main" count="1516" uniqueCount="641">
  <si>
    <t>入力セル</t>
  </si>
  <si>
    <t>入力例</t>
  </si>
  <si>
    <t xml:space="preserve">1．計画の目的 </t>
  </si>
  <si>
    <t>体制確立の判断時期</t>
  </si>
  <si>
    <t>活動内容</t>
  </si>
  <si>
    <t>対応要員</t>
  </si>
  <si>
    <t>以下のいずれかに該当する場合</t>
  </si>
  <si>
    <t>情報収集伝達要員</t>
  </si>
  <si>
    <t>使用する資器材の準備</t>
  </si>
  <si>
    <t>避難誘導要員</t>
  </si>
  <si>
    <t>保護者への事前連絡</t>
  </si>
  <si>
    <t>周辺住民への事前協力依頼</t>
  </si>
  <si>
    <t>要配慮者の避難誘導</t>
  </si>
  <si>
    <t>施設内全体の避難誘導</t>
  </si>
  <si>
    <t>収集する情報</t>
  </si>
  <si>
    <t>収集方法</t>
  </si>
  <si>
    <t>(2)避難経路</t>
  </si>
  <si>
    <t>避難確保資器材等一覧</t>
  </si>
  <si>
    <t>情報収集・伝達</t>
  </si>
  <si>
    <t>　　　　　　　　　　　　　　　　　</t>
  </si>
  <si>
    <t>.</t>
    <phoneticPr fontId="9"/>
  </si>
  <si>
    <t>以下のいずれかに該当する場合</t>
    <phoneticPr fontId="9"/>
  </si>
  <si>
    <r>
      <t>Ø</t>
    </r>
    <r>
      <rPr>
        <sz val="7"/>
        <color theme="1"/>
        <rFont val="Times New Roman"/>
        <family val="1"/>
      </rPr>
      <t xml:space="preserve"> </t>
    </r>
    <phoneticPr fontId="9"/>
  </si>
  <si>
    <t>インターネット</t>
    <phoneticPr fontId="9"/>
  </si>
  <si>
    <r>
      <t>(2)</t>
    </r>
    <r>
      <rPr>
        <sz val="7"/>
        <color theme="1"/>
        <rFont val="ＭＳ ゴシック"/>
        <family val="3"/>
        <charset val="128"/>
      </rPr>
      <t xml:space="preserve">      </t>
    </r>
    <r>
      <rPr>
        <sz val="14"/>
        <color theme="1"/>
        <rFont val="ＭＳ ゴシック"/>
        <family val="3"/>
        <charset val="128"/>
      </rPr>
      <t>情報伝達</t>
    </r>
  </si>
  <si>
    <t>（教育・訓練に関する情報）</t>
    <rPh sb="1" eb="3">
      <t>キョウイク</t>
    </rPh>
    <rPh sb="4" eb="6">
      <t>クンレン</t>
    </rPh>
    <rPh sb="7" eb="8">
      <t>カン</t>
    </rPh>
    <rPh sb="10" eb="12">
      <t>ジョウホウ</t>
    </rPh>
    <phoneticPr fontId="9"/>
  </si>
  <si>
    <t>（河川に係る情報）</t>
    <rPh sb="1" eb="3">
      <t>カセン</t>
    </rPh>
    <rPh sb="4" eb="5">
      <t>カカ</t>
    </rPh>
    <rPh sb="6" eb="8">
      <t>ジョウホウ</t>
    </rPh>
    <phoneticPr fontId="9"/>
  </si>
  <si>
    <t>年</t>
    <rPh sb="0" eb="1">
      <t>ネン</t>
    </rPh>
    <phoneticPr fontId="9"/>
  </si>
  <si>
    <t>日</t>
    <rPh sb="0" eb="1">
      <t>ニチ</t>
    </rPh>
    <phoneticPr fontId="9"/>
  </si>
  <si>
    <t>気象情報</t>
    <phoneticPr fontId="9"/>
  </si>
  <si>
    <r>
      <t>Ø</t>
    </r>
    <r>
      <rPr>
        <sz val="14"/>
        <color theme="1"/>
        <rFont val="Times New Roman"/>
        <family val="1"/>
      </rPr>
      <t xml:space="preserve"> </t>
    </r>
    <phoneticPr fontId="9"/>
  </si>
  <si>
    <t>※</t>
    <phoneticPr fontId="9"/>
  </si>
  <si>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</si>
  <si>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</si>
  <si>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</si>
  <si>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</si>
  <si>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</si>
  <si>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</si>
  <si>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</si>
  <si>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</si>
  <si>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</si>
  <si>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</si>
  <si>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</si>
  <si>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</si>
  <si>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</si>
  <si>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</si>
  <si>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</si>
  <si>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</si>
  <si>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</si>
  <si>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</si>
  <si>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</si>
  <si>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</si>
  <si>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</si>
  <si>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</si>
  <si>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</si>
  <si>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</si>
  <si>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</si>
  <si>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</si>
  <si>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</si>
  <si>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昼間</t>
    <rPh sb="0" eb="2">
      <t>チュウカン</t>
    </rPh>
    <phoneticPr fontId="9"/>
  </si>
  <si>
    <t>避難場所の住所</t>
  </si>
  <si>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</si>
  <si>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</si>
  <si>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</si>
  <si>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</si>
  <si>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</si>
  <si>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</si>
  <si>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</si>
  <si>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</si>
  <si>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</si>
  <si>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</si>
  <si>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【注意！】</t>
    <rPh sb="1" eb="3">
      <t>チュウイ</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</si>
  <si>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</si>
  <si>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</si>
  <si>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</si>
  <si>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</si>
  <si>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</si>
  <si>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</si>
  <si>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</si>
  <si>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</si>
  <si>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</si>
  <si>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</si>
  <si>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</si>
  <si>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</si>
  <si>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</si>
  <si>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</si>
  <si>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</si>
  <si>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</si>
  <si>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</si>
  <si>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</si>
  <si>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</si>
  <si>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</si>
  <si>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</si>
  <si>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</si>
  <si>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</si>
  <si>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</si>
  <si>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</si>
  <si>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</si>
  <si>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</si>
  <si>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</si>
  <si>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</si>
  <si>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</si>
  <si>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</si>
  <si>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</si>
  <si>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</si>
  <si>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</si>
  <si>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</si>
  <si>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</si>
  <si>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</si>
  <si>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</si>
  <si>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</si>
  <si>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</si>
  <si>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</si>
  <si>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</si>
  <si>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</si>
  <si>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</si>
  <si>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</si>
  <si>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</si>
  <si>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</si>
  <si>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</si>
  <si>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</si>
  <si>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</si>
  <si>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</si>
  <si>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</si>
  <si>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</si>
  <si>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</si>
  <si>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</si>
  <si>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</si>
  <si>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</si>
  <si>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</si>
  <si>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</si>
  <si>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施設の収容人数の状況</t>
    <rPh sb="1" eb="3">
      <t>シセツ</t>
    </rPh>
    <rPh sb="4" eb="6">
      <t>シュウヨウ</t>
    </rPh>
    <rPh sb="6" eb="8">
      <t>ニンズウ</t>
    </rPh>
    <rPh sb="9" eb="11">
      <t>ジョウキョウ</t>
    </rPh>
    <phoneticPr fontId="9"/>
  </si>
  <si>
    <t>施設名</t>
  </si>
  <si>
    <t>住所</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</si>
  <si>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</si>
  <si>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</si>
  <si>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</si>
  <si>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</si>
  <si>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</si>
  <si>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</si>
  <si>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　表内の事項のほか、統括管理者の指揮命令に従うものとする。</t>
    <rPh sb="2" eb="3">
      <t>ナイ</t>
    </rPh>
    <rPh sb="4" eb="6">
      <t>ジコウ</t>
    </rPh>
    <phoneticPr fontId="9"/>
  </si>
  <si>
    <t>テレビ・ラジオ</t>
    <phoneticPr fontId="9"/>
  </si>
  <si>
    <t>避難情報等の情報収集</t>
    <rPh sb="0" eb="2">
      <t>ヒナン</t>
    </rPh>
    <rPh sb="2" eb="4">
      <t>ジョウホウ</t>
    </rPh>
    <phoneticPr fontId="9"/>
  </si>
  <si>
    <t>①「施設内緊急連絡網」に基づき、また館内放送や掲示板を用いて、体制の確立状況、気象情報、避難情報等の情報を施設内関係者間で共有する。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rPh sb="44" eb="46">
      <t>ヒナン</t>
    </rPh>
    <rPh sb="46" eb="48">
      <t>ジョウホウ</t>
    </rPh>
    <phoneticPr fontId="9"/>
  </si>
  <si>
    <t>名古屋市水防システム
(http://www.bousaikisyou.city.nagoya.jp/)</t>
    <rPh sb="3" eb="4">
      <t>シ</t>
    </rPh>
    <rPh sb="4" eb="6">
      <t>スイボウ</t>
    </rPh>
    <phoneticPr fontId="9"/>
  </si>
  <si>
    <t>同報無線（防災スピーカー）
広報車等の広報等</t>
    <rPh sb="0" eb="2">
      <t>ドウホウ</t>
    </rPh>
    <rPh sb="5" eb="7">
      <t>ボウサイ</t>
    </rPh>
    <rPh sb="14" eb="17">
      <t>コウホウシャ</t>
    </rPh>
    <rPh sb="17" eb="18">
      <t>トウ</t>
    </rPh>
    <rPh sb="19" eb="21">
      <t>コウホウ</t>
    </rPh>
    <rPh sb="21" eb="22">
      <t>トウ</t>
    </rPh>
    <phoneticPr fontId="9"/>
  </si>
  <si>
    <t>名古屋市の避難情報に係る緊急速報メール</t>
    <rPh sb="0" eb="4">
      <t>ナゴヤシ</t>
    </rPh>
    <rPh sb="5" eb="7">
      <t>ヒナン</t>
    </rPh>
    <rPh sb="7" eb="9">
      <t>ジョウホウ</t>
    </rPh>
    <rPh sb="10" eb="11">
      <t>カカワ</t>
    </rPh>
    <rPh sb="12" eb="14">
      <t>キンキュウ</t>
    </rPh>
    <rPh sb="14" eb="16">
      <t>ソクホウ</t>
    </rPh>
    <phoneticPr fontId="9"/>
  </si>
  <si>
    <t>ＳＮＳ（フェイスブック、ツイッター）</t>
    <phoneticPr fontId="9"/>
  </si>
  <si>
    <t>電子メール（きずなネット防災情報）</t>
    <rPh sb="0" eb="2">
      <t>デンシ</t>
    </rPh>
    <rPh sb="12" eb="14">
      <t>ボウサイ</t>
    </rPh>
    <rPh sb="14" eb="16">
      <t>ジョウホウ</t>
    </rPh>
    <phoneticPr fontId="9"/>
  </si>
  <si>
    <t>②名古屋市から利用者の避難状況や安否情報の提供を求められる場合があるため、情報を整理しておく。</t>
    <rPh sb="1" eb="5">
      <t>ナゴヤシ</t>
    </rPh>
    <rPh sb="7" eb="10">
      <t>リヨウシャ</t>
    </rPh>
    <rPh sb="11" eb="13">
      <t>ヒナン</t>
    </rPh>
    <rPh sb="13" eb="15">
      <t>ジョウキョウ</t>
    </rPh>
    <rPh sb="16" eb="18">
      <t>アンピ</t>
    </rPh>
    <rPh sb="18" eb="20">
      <t>ジョウホウ</t>
    </rPh>
    <rPh sb="21" eb="23">
      <t>テイキョウ</t>
    </rPh>
    <rPh sb="24" eb="25">
      <t>モト</t>
    </rPh>
    <rPh sb="29" eb="31">
      <t>バアイ</t>
    </rPh>
    <rPh sb="37" eb="39">
      <t>ジョウホウ</t>
    </rPh>
    <rPh sb="40" eb="42">
      <t>セイリ</t>
    </rPh>
    <phoneticPr fontId="9"/>
  </si>
  <si>
    <t xml:space="preserve">5．情報収集及び伝達 </t>
    <phoneticPr fontId="9"/>
  </si>
  <si>
    <t xml:space="preserve">6．避難誘導 </t>
    <phoneticPr fontId="9"/>
  </si>
  <si>
    <t>特別養護老人ホーム○○</t>
    <rPh sb="0" eb="2">
      <t>トクベツ</t>
    </rPh>
    <rPh sb="2" eb="4">
      <t>ヨウゴ</t>
    </rPh>
    <rPh sb="4" eb="6">
      <t>ロウジン</t>
    </rPh>
    <phoneticPr fontId="9"/>
  </si>
  <si>
    <t>名城小学校</t>
    <rPh sb="0" eb="2">
      <t>メイジョウ</t>
    </rPh>
    <rPh sb="2" eb="5">
      <t>ショウガッコウ</t>
    </rPh>
    <phoneticPr fontId="9"/>
  </si>
  <si>
    <t>丸の内三丁目3-35</t>
    <rPh sb="0" eb="1">
      <t>マル</t>
    </rPh>
    <rPh sb="2" eb="3">
      <t>ウチ</t>
    </rPh>
    <rPh sb="3" eb="6">
      <t>サンチョウメ</t>
    </rPh>
    <phoneticPr fontId="9"/>
  </si>
  <si>
    <t>名古屋市サイト(http://www.city.nagoya.jp/)</t>
    <rPh sb="0" eb="4">
      <t>ナゴヤシ</t>
    </rPh>
    <phoneticPr fontId="9"/>
  </si>
  <si>
    <t>提供される情報に加えて、雨の降り方、施設周辺の水路や道路の状況、斜面に危険な前兆が無いか等、施設内から確認を行う。</t>
    <phoneticPr fontId="9"/>
  </si>
  <si>
    <t>情報収集等に用いる機材として位置付ける場合、「有」を選択し、その台数等を記載します。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19" eb="21">
      <t>バアイ</t>
    </rPh>
    <rPh sb="23" eb="24">
      <t>アリ</t>
    </rPh>
    <rPh sb="26" eb="28">
      <t>センタク</t>
    </rPh>
    <rPh sb="32" eb="34">
      <t>ダイスウ</t>
    </rPh>
    <rPh sb="34" eb="35">
      <t>トウ</t>
    </rPh>
    <rPh sb="36" eb="38">
      <t>キサイ</t>
    </rPh>
    <rPh sb="43" eb="44">
      <t>ヒダリ</t>
    </rPh>
    <rPh sb="44" eb="46">
      <t>キサイ</t>
    </rPh>
    <rPh sb="47" eb="49">
      <t>キザイ</t>
    </rPh>
    <rPh sb="49" eb="51">
      <t>イガイ</t>
    </rPh>
    <rPh sb="60" eb="61">
      <t>タ</t>
    </rPh>
    <rPh sb="63" eb="64">
      <t>ラン</t>
    </rPh>
    <rPh sb="65" eb="67">
      <t>キザイ</t>
    </rPh>
    <rPh sb="67" eb="68">
      <t>メイ</t>
    </rPh>
    <rPh sb="69" eb="71">
      <t>ダイスウ</t>
    </rPh>
    <rPh sb="72" eb="73">
      <t>レイ</t>
    </rPh>
    <rPh sb="82" eb="83">
      <t>ダイ</t>
    </rPh>
    <rPh sb="88" eb="91">
      <t>ジュウデンキ</t>
    </rPh>
    <rPh sb="92" eb="93">
      <t>キ</t>
    </rPh>
    <rPh sb="95" eb="97">
      <t>キサイ</t>
    </rPh>
    <rPh sb="99" eb="100">
      <t>クダ</t>
    </rPh>
    <phoneticPr fontId="9"/>
  </si>
  <si>
    <t>気象庁HP（http://www.jma.go.jp/）</t>
    <phoneticPr fontId="9"/>
  </si>
  <si>
    <t>事業所内における避難場所</t>
    <rPh sb="0" eb="3">
      <t>ジギョウショ</t>
    </rPh>
    <rPh sb="3" eb="4">
      <t>ナイ</t>
    </rPh>
    <rPh sb="8" eb="10">
      <t>ヒナン</t>
    </rPh>
    <rPh sb="10" eb="12">
      <t>バショ</t>
    </rPh>
    <phoneticPr fontId="9"/>
  </si>
  <si>
    <t>停電時は、ラジオ、タブレット、携帯電話を活用して情報を収集するものとし、これに備えて、乾電池、バッテリー等を備蓄する。</t>
    <phoneticPr fontId="9"/>
  </si>
  <si>
    <r>
      <t>　避難場所及び屋内安全確保を図る場所は下表のとおりとする。また、悪天候の中の避難や、夜間の避難は危険を伴うことから、</t>
    </r>
    <r>
      <rPr>
        <sz val="14"/>
        <rFont val="ＭＳ ゴシック"/>
        <family val="3"/>
        <charset val="128"/>
      </rPr>
      <t>建物が堅牢で家屋倒壊のおそれがなく、想定浸水深よりも高い避難場所がある場合には、</t>
    </r>
    <r>
      <rPr>
        <sz val="14"/>
        <color theme="1"/>
        <rFont val="ＭＳ ゴシック"/>
        <family val="3"/>
        <charset val="128"/>
      </rPr>
      <t>屋内安全確保を図るものとする。その場合は、備蓄物資を用意する。</t>
    </r>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98" eb="100">
      <t>オクナイ</t>
    </rPh>
    <rPh sb="100" eb="102">
      <t>アンゼン</t>
    </rPh>
    <rPh sb="102" eb="104">
      <t>カクホ</t>
    </rPh>
    <rPh sb="105" eb="106">
      <t>ハカ</t>
    </rPh>
    <rPh sb="115" eb="117">
      <t>バアイ</t>
    </rPh>
    <rPh sb="119" eb="121">
      <t>ビチク</t>
    </rPh>
    <rPh sb="121" eb="123">
      <t>ブッシ</t>
    </rPh>
    <rPh sb="124" eb="126">
      <t>ヨウイ</t>
    </rPh>
    <phoneticPr fontId="9"/>
  </si>
  <si>
    <t>名称</t>
    <rPh sb="0" eb="2">
      <t>メイショウ</t>
    </rPh>
    <phoneticPr fontId="9"/>
  </si>
  <si>
    <t>住所</t>
    <rPh sb="0" eb="2">
      <t>ジュウショ</t>
    </rPh>
    <phoneticPr fontId="9"/>
  </si>
  <si>
    <t>名古屋市に大雨特別警報(ﾚﾍﾞﾙ5相当)の発表</t>
    <rPh sb="0" eb="4">
      <t>ナゴヤシ</t>
    </rPh>
    <rPh sb="5" eb="7">
      <t>オオアメ</t>
    </rPh>
    <rPh sb="7" eb="9">
      <t>トクベツ</t>
    </rPh>
    <rPh sb="9" eb="11">
      <t>ケイホウ</t>
    </rPh>
    <rPh sb="17" eb="19">
      <t>ソウトウ</t>
    </rPh>
    <rPh sb="21" eb="23">
      <t>ハッピョウ</t>
    </rPh>
    <phoneticPr fontId="9"/>
  </si>
  <si>
    <t>　</t>
    <phoneticPr fontId="9"/>
  </si>
  <si>
    <t>.</t>
    <phoneticPr fontId="9"/>
  </si>
  <si>
    <t>インターネット</t>
    <phoneticPr fontId="9"/>
  </si>
  <si>
    <t>気象庁HP（http://www.jma.go.jp/）</t>
    <phoneticPr fontId="9"/>
  </si>
  <si>
    <t>テレビ・ラジオ</t>
    <phoneticPr fontId="9"/>
  </si>
  <si>
    <t>ＳＮＳ（フェイスブック、ツイッター）</t>
    <phoneticPr fontId="9"/>
  </si>
  <si>
    <t>※</t>
    <phoneticPr fontId="9"/>
  </si>
  <si>
    <t>停電時は、ラジオ、タブレット、携帯電話を活用して情報を収集するものとし、これに備えて、乾電池、バッテリー等を備蓄する。</t>
  </si>
  <si>
    <t>公表方法</t>
    <rPh sb="0" eb="2">
      <t>コウヒョウ</t>
    </rPh>
    <rPh sb="2" eb="4">
      <t>ホウホウ</t>
    </rPh>
    <phoneticPr fontId="9"/>
  </si>
  <si>
    <t>施設内における掲示</t>
    <rPh sb="0" eb="2">
      <t>シセツ</t>
    </rPh>
    <rPh sb="2" eb="3">
      <t>ナイ</t>
    </rPh>
    <rPh sb="7" eb="9">
      <t>ケイジ</t>
    </rPh>
    <phoneticPr fontId="9"/>
  </si>
  <si>
    <t>複数選択可</t>
    <rPh sb="0" eb="2">
      <t>フクスウ</t>
    </rPh>
    <rPh sb="2" eb="4">
      <t>センタク</t>
    </rPh>
    <rPh sb="4" eb="5">
      <t>カ</t>
    </rPh>
    <phoneticPr fontId="9"/>
  </si>
  <si>
    <t>津波防災地域づくりに関する法律に基づき、避難確保計画を公表する必要があります。
施設における公表方法を選択、記入してください。</t>
    <rPh sb="0" eb="2">
      <t>ツナミ</t>
    </rPh>
    <rPh sb="2" eb="4">
      <t>ボウサイ</t>
    </rPh>
    <rPh sb="4" eb="6">
      <t>チイキ</t>
    </rPh>
    <rPh sb="10" eb="11">
      <t>カン</t>
    </rPh>
    <rPh sb="13" eb="15">
      <t>ホウリツ</t>
    </rPh>
    <rPh sb="16" eb="17">
      <t>モト</t>
    </rPh>
    <rPh sb="20" eb="22">
      <t>ヒナン</t>
    </rPh>
    <rPh sb="22" eb="24">
      <t>カクホ</t>
    </rPh>
    <rPh sb="24" eb="26">
      <t>ケイカク</t>
    </rPh>
    <rPh sb="27" eb="29">
      <t>コウヒョウ</t>
    </rPh>
    <rPh sb="31" eb="33">
      <t>ヒツヨウ</t>
    </rPh>
    <rPh sb="40" eb="42">
      <t>シセツ</t>
    </rPh>
    <rPh sb="46" eb="48">
      <t>コウヒョウ</t>
    </rPh>
    <rPh sb="48" eb="50">
      <t>ホウホウ</t>
    </rPh>
    <rPh sb="51" eb="53">
      <t>センタク</t>
    </rPh>
    <rPh sb="54" eb="56">
      <t>キニュウ</t>
    </rPh>
    <phoneticPr fontId="9"/>
  </si>
  <si>
    <t>施設ホームページに掲載</t>
    <rPh sb="0" eb="2">
      <t>シセツ</t>
    </rPh>
    <rPh sb="9" eb="11">
      <t>ケイサイ</t>
    </rPh>
    <phoneticPr fontId="9"/>
  </si>
  <si>
    <t>その他を選択の場合、方法を記載（例：施設利用者にチラシを配布など）</t>
    <rPh sb="2" eb="3">
      <t>タ</t>
    </rPh>
    <rPh sb="4" eb="6">
      <t>センタク</t>
    </rPh>
    <rPh sb="7" eb="9">
      <t>バアイ</t>
    </rPh>
    <rPh sb="10" eb="12">
      <t>ホウホウ</t>
    </rPh>
    <rPh sb="13" eb="15">
      <t>キサイ</t>
    </rPh>
    <rPh sb="16" eb="17">
      <t>レイ</t>
    </rPh>
    <rPh sb="18" eb="20">
      <t>シセツ</t>
    </rPh>
    <rPh sb="20" eb="23">
      <t>リヨウシャ</t>
    </rPh>
    <rPh sb="28" eb="30">
      <t>ハイフ</t>
    </rPh>
    <phoneticPr fontId="9"/>
  </si>
  <si>
    <t>避難場所を設定し、設定した場所や避難ルートが避難時に、橋の落橋などで通行困難とならないことを確認してください。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7" eb="28">
      <t>ハシ</t>
    </rPh>
    <rPh sb="29" eb="31">
      <t>ラッキョウ</t>
    </rPh>
    <rPh sb="34" eb="36">
      <t>ツウコウ</t>
    </rPh>
    <rPh sb="36" eb="38">
      <t>コンナン</t>
    </rPh>
    <rPh sb="46" eb="48">
      <t>カクニ</t>
    </rPh>
    <phoneticPr fontId="9"/>
  </si>
  <si>
    <t>津波発生時の避難確保計画</t>
    <rPh sb="0" eb="2">
      <t>ツナミ</t>
    </rPh>
    <rPh sb="2" eb="4">
      <t>ハッセイ</t>
    </rPh>
    <rPh sb="4" eb="5">
      <t>ジ</t>
    </rPh>
    <phoneticPr fontId="9"/>
  </si>
  <si>
    <t>　計画を作成及び必要に応じて見直し・修正をしたときは、遅滞なく、当該計画を市町村長へ報告する。</t>
    <rPh sb="1" eb="3">
      <t>ケイカク</t>
    </rPh>
    <rPh sb="4" eb="6">
      <t>サクセイ</t>
    </rPh>
    <rPh sb="6" eb="7">
      <t>オヨ</t>
    </rPh>
    <rPh sb="8" eb="10">
      <t>ヒツヨウ</t>
    </rPh>
    <rPh sb="11" eb="12">
      <t>オウ</t>
    </rPh>
    <rPh sb="14" eb="16">
      <t>ミナオ</t>
    </rPh>
    <rPh sb="18" eb="20">
      <t>シュウセイ</t>
    </rPh>
    <rPh sb="27" eb="29">
      <t>チタイ</t>
    </rPh>
    <rPh sb="32" eb="34">
      <t>トウガイ</t>
    </rPh>
    <rPh sb="34" eb="36">
      <t>ケイカク</t>
    </rPh>
    <rPh sb="37" eb="41">
      <t>シチョウソンチョウ</t>
    </rPh>
    <rPh sb="42" eb="44">
      <t>ホウコク</t>
    </rPh>
    <phoneticPr fontId="9"/>
  </si>
  <si>
    <t>3．計画の公表</t>
    <rPh sb="5" eb="7">
      <t>コウヒョウ</t>
    </rPh>
    <phoneticPr fontId="9"/>
  </si>
  <si>
    <t>　作成した計画は下記の方法により利用者等へ公表する。</t>
    <rPh sb="1" eb="3">
      <t>サクセイ</t>
    </rPh>
    <rPh sb="8" eb="10">
      <t>カキ</t>
    </rPh>
    <rPh sb="11" eb="13">
      <t>ホウホウ</t>
    </rPh>
    <rPh sb="16" eb="19">
      <t>リヨウシャ</t>
    </rPh>
    <rPh sb="19" eb="20">
      <t>トウ</t>
    </rPh>
    <rPh sb="21" eb="23">
      <t>コウヒョウ</t>
    </rPh>
    <phoneticPr fontId="9"/>
  </si>
  <si>
    <t>（</t>
    <phoneticPr fontId="9"/>
  </si>
  <si>
    <t>）</t>
    <phoneticPr fontId="9"/>
  </si>
  <si>
    <t xml:space="preserve">4．計画の適用範囲 </t>
    <phoneticPr fontId="9"/>
  </si>
  <si>
    <t>別紙１</t>
    <phoneticPr fontId="9"/>
  </si>
  <si>
    <t xml:space="preserve">5．防災体制 </t>
    <phoneticPr fontId="9"/>
  </si>
  <si>
    <t>津波情報等の情報収集</t>
    <rPh sb="0" eb="2">
      <t>ツナミ</t>
    </rPh>
    <rPh sb="2" eb="4">
      <t>ジョウホウ</t>
    </rPh>
    <rPh sb="4" eb="5">
      <t>トウ</t>
    </rPh>
    <rPh sb="6" eb="8">
      <t>ジョウホウ</t>
    </rPh>
    <rPh sb="8" eb="10">
      <t>シュウシュウ</t>
    </rPh>
    <phoneticPr fontId="9"/>
  </si>
  <si>
    <t>情報収集伝達要員</t>
    <rPh sb="0" eb="2">
      <t>ジョウホウ</t>
    </rPh>
    <rPh sb="2" eb="4">
      <t>シュウシュウ</t>
    </rPh>
    <rPh sb="4" eb="6">
      <t>デンタツ</t>
    </rPh>
    <rPh sb="6" eb="8">
      <t>ヨウイン</t>
    </rPh>
    <phoneticPr fontId="9"/>
  </si>
  <si>
    <r>
      <t>Ø</t>
    </r>
    <r>
      <rPr>
        <sz val="14"/>
        <rFont val="Times New Roman"/>
        <family val="1"/>
      </rPr>
      <t xml:space="preserve"> </t>
    </r>
    <phoneticPr fontId="9"/>
  </si>
  <si>
    <t>緊急地震速報</t>
    <rPh sb="0" eb="2">
      <t>キンキュウ</t>
    </rPh>
    <rPh sb="2" eb="4">
      <t>ジシン</t>
    </rPh>
    <rPh sb="4" eb="6">
      <t>ソクホウ</t>
    </rPh>
    <phoneticPr fontId="9"/>
  </si>
  <si>
    <t>　　　　　　　　　　　※１</t>
    <phoneticPr fontId="9"/>
  </si>
  <si>
    <t>保護者等家族への事前連絡</t>
    <rPh sb="3" eb="4">
      <t>トウ</t>
    </rPh>
    <rPh sb="4" eb="6">
      <t>カゾク</t>
    </rPh>
    <phoneticPr fontId="9"/>
  </si>
  <si>
    <t>　　　　　　　　　　　※１</t>
    <phoneticPr fontId="9"/>
  </si>
  <si>
    <t>避難誘導</t>
    <rPh sb="0" eb="2">
      <t>ヒナン</t>
    </rPh>
    <rPh sb="2" eb="4">
      <t>ユウドウ</t>
    </rPh>
    <phoneticPr fontId="9"/>
  </si>
  <si>
    <t>避難誘導要員</t>
    <rPh sb="0" eb="2">
      <t>ヒナン</t>
    </rPh>
    <rPh sb="2" eb="4">
      <t>ユウドウ</t>
    </rPh>
    <rPh sb="4" eb="6">
      <t>ヨウイン</t>
    </rPh>
    <phoneticPr fontId="9"/>
  </si>
  <si>
    <r>
      <t>Ø</t>
    </r>
    <r>
      <rPr>
        <sz val="14"/>
        <rFont val="Times New Roman"/>
        <family val="1"/>
      </rPr>
      <t xml:space="preserve"> </t>
    </r>
    <phoneticPr fontId="9"/>
  </si>
  <si>
    <t>伊勢・三河湾に津波警報、津波特別警報（大津波警報）の発表</t>
    <rPh sb="0" eb="2">
      <t>イセ</t>
    </rPh>
    <rPh sb="3" eb="5">
      <t>ミカワ</t>
    </rPh>
    <rPh sb="5" eb="6">
      <t>ワン</t>
    </rPh>
    <rPh sb="7" eb="9">
      <t>ツナミ</t>
    </rPh>
    <rPh sb="9" eb="11">
      <t>ケイホウ</t>
    </rPh>
    <rPh sb="12" eb="14">
      <t>ツナミ</t>
    </rPh>
    <rPh sb="14" eb="16">
      <t>トクベツ</t>
    </rPh>
    <rPh sb="16" eb="18">
      <t>ケイホウ</t>
    </rPh>
    <rPh sb="19" eb="20">
      <t>オオ</t>
    </rPh>
    <rPh sb="20" eb="22">
      <t>ツナミ</t>
    </rPh>
    <rPh sb="22" eb="24">
      <t>ケイホウ</t>
    </rPh>
    <rPh sb="26" eb="28">
      <t>ハッピョウ</t>
    </rPh>
    <phoneticPr fontId="9"/>
  </si>
  <si>
    <t>危険の前兆を確認　等</t>
    <rPh sb="0" eb="2">
      <t>キケン</t>
    </rPh>
    <rPh sb="3" eb="5">
      <t>ゼンチョウ</t>
    </rPh>
    <rPh sb="6" eb="8">
      <t>カクニン</t>
    </rPh>
    <rPh sb="9" eb="10">
      <t>トウ</t>
    </rPh>
    <phoneticPr fontId="9"/>
  </si>
  <si>
    <t>　　　　　　　　※１　※２</t>
    <phoneticPr fontId="9"/>
  </si>
  <si>
    <t>※１</t>
    <phoneticPr fontId="9"/>
  </si>
  <si>
    <t>南海トラフ地震臨時情報（巨大地震警戒・巨大地震注意）が発表された場合には、南海トラフ地震発生の可能性が通常よりも高まっていることを踏まえ、施設の状況に応じ、地震発生による津波等から利用者の安全を確保するための体制を確立することが重要である。</t>
    <rPh sb="0" eb="2">
      <t>ナンカイ</t>
    </rPh>
    <rPh sb="5" eb="7">
      <t>ジシン</t>
    </rPh>
    <rPh sb="7" eb="9">
      <t>リンジ</t>
    </rPh>
    <rPh sb="9" eb="11">
      <t>ジョウホウ</t>
    </rPh>
    <rPh sb="12" eb="14">
      <t>キョダイ</t>
    </rPh>
    <rPh sb="14" eb="16">
      <t>ジシン</t>
    </rPh>
    <rPh sb="16" eb="18">
      <t>ケイカイ</t>
    </rPh>
    <rPh sb="19" eb="21">
      <t>キョダイ</t>
    </rPh>
    <rPh sb="21" eb="23">
      <t>ジシン</t>
    </rPh>
    <rPh sb="23" eb="25">
      <t>チュウイ</t>
    </rPh>
    <rPh sb="27" eb="29">
      <t>ハッピョウ</t>
    </rPh>
    <rPh sb="32" eb="34">
      <t>バアイ</t>
    </rPh>
    <rPh sb="37" eb="39">
      <t>ナンカイ</t>
    </rPh>
    <rPh sb="42" eb="44">
      <t>ジシン</t>
    </rPh>
    <rPh sb="44" eb="46">
      <t>ハッセイ</t>
    </rPh>
    <rPh sb="47" eb="50">
      <t>カノウセイ</t>
    </rPh>
    <rPh sb="51" eb="53">
      <t>ツウジョウ</t>
    </rPh>
    <rPh sb="56" eb="57">
      <t>タカ</t>
    </rPh>
    <rPh sb="65" eb="66">
      <t>フ</t>
    </rPh>
    <rPh sb="69" eb="71">
      <t>シセツ</t>
    </rPh>
    <rPh sb="72" eb="74">
      <t>ジョウキョウ</t>
    </rPh>
    <rPh sb="75" eb="76">
      <t>オウ</t>
    </rPh>
    <rPh sb="78" eb="80">
      <t>ジシン</t>
    </rPh>
    <rPh sb="80" eb="82">
      <t>ハッセイ</t>
    </rPh>
    <rPh sb="85" eb="87">
      <t>ツナミ</t>
    </rPh>
    <rPh sb="87" eb="88">
      <t>トウ</t>
    </rPh>
    <rPh sb="90" eb="93">
      <t>リヨウシャ</t>
    </rPh>
    <rPh sb="94" eb="96">
      <t>アンゼン</t>
    </rPh>
    <rPh sb="97" eb="99">
      <t>カクホ</t>
    </rPh>
    <rPh sb="104" eb="106">
      <t>タイセイ</t>
    </rPh>
    <rPh sb="107" eb="109">
      <t>カクリツ</t>
    </rPh>
    <rPh sb="114" eb="116">
      <t>ジュウヨウ</t>
    </rPh>
    <phoneticPr fontId="9"/>
  </si>
  <si>
    <t>※２</t>
    <phoneticPr fontId="9"/>
  </si>
  <si>
    <t xml:space="preserve">6．情報収集及び伝達 </t>
    <phoneticPr fontId="9"/>
  </si>
  <si>
    <r>
      <t>(1)</t>
    </r>
    <r>
      <rPr>
        <sz val="7"/>
        <rFont val="Times New Roman"/>
        <family val="1"/>
      </rPr>
      <t xml:space="preserve">    </t>
    </r>
    <r>
      <rPr>
        <sz val="14"/>
        <rFont val="ＭＳ ゴシック"/>
        <family val="3"/>
        <charset val="128"/>
      </rPr>
      <t>情報収集</t>
    </r>
  </si>
  <si>
    <t>津波情報</t>
    <rPh sb="0" eb="2">
      <t>ツナミ</t>
    </rPh>
    <phoneticPr fontId="9"/>
  </si>
  <si>
    <r>
      <t>Ø</t>
    </r>
    <r>
      <rPr>
        <sz val="7"/>
        <rFont val="Times New Roman"/>
        <family val="1"/>
      </rPr>
      <t xml:space="preserve"> </t>
    </r>
    <phoneticPr fontId="9"/>
  </si>
  <si>
    <t>インターネット</t>
    <phoneticPr fontId="9"/>
  </si>
  <si>
    <t>提供される情報に加えて、施設周辺の道路の状況、斜面に危険な前兆が無いか等、施設内から確認を行う。</t>
    <phoneticPr fontId="9"/>
  </si>
  <si>
    <r>
      <t>(2)</t>
    </r>
    <r>
      <rPr>
        <sz val="7"/>
        <rFont val="ＭＳ ゴシック"/>
        <family val="3"/>
        <charset val="128"/>
      </rPr>
      <t xml:space="preserve">      </t>
    </r>
    <r>
      <rPr>
        <sz val="14"/>
        <rFont val="ＭＳ ゴシック"/>
        <family val="3"/>
        <charset val="128"/>
      </rPr>
      <t>情報伝達</t>
    </r>
  </si>
  <si>
    <t>①「施設内緊急連絡網」に基づき、また館内放送や掲示板を用いて、体制の確立状況、津波情報、避難情報等の情報を施設内関係者間で共有する。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rPh sb="39" eb="41">
      <t>ツナミ</t>
    </rPh>
    <rPh sb="44" eb="46">
      <t>ヒナン</t>
    </rPh>
    <rPh sb="46" eb="48">
      <t>ジョウホウ</t>
    </rPh>
    <phoneticPr fontId="9"/>
  </si>
  <si>
    <t xml:space="preserve">7．避難誘導 </t>
    <phoneticPr fontId="9"/>
  </si>
  <si>
    <t>(3)避難誘導</t>
    <phoneticPr fontId="9"/>
  </si>
  <si>
    <t>　避難先までの移動手段は、以下のとおりとする。</t>
    <rPh sb="1" eb="3">
      <t>ヒナン</t>
    </rPh>
    <rPh sb="3" eb="4">
      <t>サキ</t>
    </rPh>
    <rPh sb="7" eb="9">
      <t>イドウ</t>
    </rPh>
    <rPh sb="9" eb="11">
      <t>シュダン</t>
    </rPh>
    <rPh sb="13" eb="15">
      <t>イカ</t>
    </rPh>
    <phoneticPr fontId="9"/>
  </si>
  <si>
    <t xml:space="preserve">8．避難の確保を図るための施設の整備 </t>
    <phoneticPr fontId="9"/>
  </si>
  <si>
    <t xml:space="preserve"> これらの資器材等については、日頃からその維持管理に努めるものとする。</t>
    <phoneticPr fontId="9"/>
  </si>
  <si>
    <t>避難誘導</t>
    <phoneticPr fontId="9"/>
  </si>
  <si>
    <t>そのほか</t>
    <phoneticPr fontId="9"/>
  </si>
  <si>
    <t>9．防災教育及び避難訓練の実施</t>
    <rPh sb="2" eb="4">
      <t>ボウサイ</t>
    </rPh>
    <rPh sb="4" eb="6">
      <t>キョウイク</t>
    </rPh>
    <rPh sb="6" eb="7">
      <t>オヨ</t>
    </rPh>
    <rPh sb="8" eb="10">
      <t>ヒナン</t>
    </rPh>
    <rPh sb="10" eb="12">
      <t>クンレン</t>
    </rPh>
    <rPh sb="13" eb="15">
      <t>ジッシ</t>
    </rPh>
    <phoneticPr fontId="9"/>
  </si>
  <si>
    <t>■避難訓練</t>
    <rPh sb="1" eb="3">
      <t>ヒナン</t>
    </rPh>
    <rPh sb="3" eb="5">
      <t>クンレン</t>
    </rPh>
    <phoneticPr fontId="9"/>
  </si>
  <si>
    <t>■避難訓練の実施報告</t>
    <rPh sb="1" eb="3">
      <t>ヒナン</t>
    </rPh>
    <rPh sb="3" eb="5">
      <t>クンレン</t>
    </rPh>
    <rPh sb="6" eb="8">
      <t>ジッシ</t>
    </rPh>
    <rPh sb="8" eb="10">
      <t>ホウコク</t>
    </rPh>
    <phoneticPr fontId="9"/>
  </si>
  <si>
    <t>　避難訓練を実施した場合には、津波地域づくり法７１条第２項に基づき、実施結果を市町村長に報告する。</t>
    <rPh sb="1" eb="3">
      <t>ヒナン</t>
    </rPh>
    <rPh sb="3" eb="5">
      <t>クンレン</t>
    </rPh>
    <rPh sb="6" eb="8">
      <t>ジッシ</t>
    </rPh>
    <rPh sb="10" eb="12">
      <t>バアイ</t>
    </rPh>
    <rPh sb="15" eb="17">
      <t>ツナミ</t>
    </rPh>
    <rPh sb="17" eb="19">
      <t>チイキ</t>
    </rPh>
    <rPh sb="22" eb="23">
      <t>ホウ</t>
    </rPh>
    <rPh sb="25" eb="26">
      <t>ジョウ</t>
    </rPh>
    <rPh sb="26" eb="27">
      <t>ダイ</t>
    </rPh>
    <rPh sb="28" eb="29">
      <t>コウ</t>
    </rPh>
    <rPh sb="30" eb="31">
      <t>モト</t>
    </rPh>
    <rPh sb="34" eb="36">
      <t>ジッシ</t>
    </rPh>
    <rPh sb="36" eb="38">
      <t>ケッカ</t>
    </rPh>
    <rPh sb="39" eb="41">
      <t>シチョウ</t>
    </rPh>
    <rPh sb="41" eb="43">
      <t>ソンチョウ</t>
    </rPh>
    <phoneticPr fontId="9"/>
  </si>
  <si>
    <t>共　通</t>
    <rPh sb="0" eb="1">
      <t>トモ</t>
    </rPh>
    <rPh sb="2" eb="3">
      <t>ツウ</t>
    </rPh>
    <phoneticPr fontId="9"/>
  </si>
  <si>
    <t>土　砂　災　害</t>
    <rPh sb="0" eb="1">
      <t>ツチ</t>
    </rPh>
    <rPh sb="2" eb="3">
      <t>スナ</t>
    </rPh>
    <rPh sb="4" eb="5">
      <t>サイ</t>
    </rPh>
    <rPh sb="6" eb="7">
      <t>ガイ</t>
    </rPh>
    <phoneticPr fontId="9"/>
  </si>
  <si>
    <t>区分</t>
    <rPh sb="0" eb="2">
      <t>クブン</t>
    </rPh>
    <phoneticPr fontId="9"/>
  </si>
  <si>
    <t>（計画の公表）</t>
    <rPh sb="1" eb="3">
      <t>ケイカク</t>
    </rPh>
    <rPh sb="4" eb="6">
      <t>コウヒョウ</t>
    </rPh>
    <phoneticPr fontId="9"/>
  </si>
  <si>
    <t>伊勢・三河湾に津波注意報の発表</t>
    <rPh sb="0" eb="2">
      <t>イセ</t>
    </rPh>
    <rPh sb="3" eb="5">
      <t>ミカワ</t>
    </rPh>
    <rPh sb="5" eb="6">
      <t>ワン</t>
    </rPh>
    <rPh sb="7" eb="9">
      <t>ツナミ</t>
    </rPh>
    <rPh sb="9" eb="12">
      <t>チュウイホウ</t>
    </rPh>
    <rPh sb="13" eb="15">
      <t>ハッピョウ</t>
    </rPh>
    <phoneticPr fontId="9"/>
  </si>
  <si>
    <t>（避難場所が</t>
    <phoneticPr fontId="9"/>
  </si>
  <si>
    <t>　指定緊急避難場所以外の場合に入力）</t>
    <rPh sb="1" eb="5">
      <t>シテイキンキュウ</t>
    </rPh>
    <rPh sb="5" eb="9">
      <t>ヒナンバショ</t>
    </rPh>
    <rPh sb="9" eb="11">
      <t>イガイ</t>
    </rPh>
    <rPh sb="12" eb="14">
      <t>バアイ</t>
    </rPh>
    <rPh sb="15" eb="17">
      <t>ニュウリョク</t>
    </rPh>
    <phoneticPr fontId="9"/>
  </si>
  <si>
    <t>（避難先が避難了解済み）</t>
    <rPh sb="1" eb="3">
      <t>ヒナン</t>
    </rPh>
    <rPh sb="3" eb="4">
      <t>サキ</t>
    </rPh>
    <rPh sb="5" eb="7">
      <t>ヒナン</t>
    </rPh>
    <rPh sb="7" eb="9">
      <t>リョウカイ</t>
    </rPh>
    <rPh sb="9" eb="10">
      <t>ズ</t>
    </rPh>
    <phoneticPr fontId="9"/>
  </si>
  <si>
    <t>避難場所は原則として市立小中学校などの指定緊急避難場所となります。それ以外の施設へ避難する場合、あらかじめ避難先に避難が可能であることを確認してください。</t>
    <rPh sb="0" eb="2">
      <t>ヒナン</t>
    </rPh>
    <rPh sb="2" eb="4">
      <t>バショ</t>
    </rPh>
    <rPh sb="5" eb="7">
      <t>ゲンソク</t>
    </rPh>
    <rPh sb="10" eb="12">
      <t>シリツ</t>
    </rPh>
    <rPh sb="12" eb="16">
      <t>ショウチュウガッコウ</t>
    </rPh>
    <rPh sb="19" eb="27">
      <t>シテイキンキュウヒナンバショ</t>
    </rPh>
    <rPh sb="35" eb="37">
      <t>イガイ</t>
    </rPh>
    <rPh sb="38" eb="40">
      <t>シセツ</t>
    </rPh>
    <rPh sb="41" eb="43">
      <t>ヒナン</t>
    </rPh>
    <rPh sb="45" eb="47">
      <t>バアイ</t>
    </rPh>
    <rPh sb="53" eb="56">
      <t>ヒナンサキ</t>
    </rPh>
    <rPh sb="57" eb="59">
      <t>ヒナン</t>
    </rPh>
    <rPh sb="60" eb="62">
      <t>カノウ</t>
    </rPh>
    <rPh sb="68" eb="70">
      <t>カクニン</t>
    </rPh>
    <phoneticPr fontId="9"/>
  </si>
  <si>
    <t>３階建</t>
    <rPh sb="1" eb="2">
      <t>カイ</t>
    </rPh>
    <rPh sb="2" eb="3">
      <t>ダ</t>
    </rPh>
    <phoneticPr fontId="9"/>
  </si>
  <si>
    <t>避難場所を設定し、設定した場所や避難ルートが避難時に浸水や土砂災害などで通行困難とならないことを確認してください。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29" eb="31">
      <t>ドシャ</t>
    </rPh>
    <rPh sb="31" eb="33">
      <t>サイガイ</t>
    </rPh>
    <rPh sb="36" eb="38">
      <t>ツウコウ</t>
    </rPh>
    <rPh sb="38" eb="40">
      <t>コンナン</t>
    </rPh>
    <rPh sb="48" eb="50">
      <t>カクニ</t>
    </rPh>
    <phoneticPr fontId="9"/>
  </si>
  <si>
    <t>建物全体の階数</t>
    <rPh sb="0" eb="4">
      <t>タテモノゼンタイ</t>
    </rPh>
    <rPh sb="5" eb="7">
      <t>カイスウ</t>
    </rPh>
    <phoneticPr fontId="9"/>
  </si>
  <si>
    <t>建物全体の階数</t>
    <phoneticPr fontId="9"/>
  </si>
  <si>
    <t>施設の３階／空欄</t>
    <rPh sb="0" eb="2">
      <t>シセツ</t>
    </rPh>
    <rPh sb="4" eb="5">
      <t>カイ</t>
    </rPh>
    <rPh sb="6" eb="8">
      <t>クウラン</t>
    </rPh>
    <phoneticPr fontId="9"/>
  </si>
  <si>
    <t>名</t>
    <rPh sb="0" eb="1">
      <t>メイ</t>
    </rPh>
    <phoneticPr fontId="9"/>
  </si>
  <si>
    <t>台</t>
    <rPh sb="0" eb="1">
      <t>ダイ</t>
    </rPh>
    <phoneticPr fontId="9"/>
  </si>
  <si>
    <t>無／有　100個</t>
    <rPh sb="0" eb="1">
      <t>ナシ</t>
    </rPh>
    <rPh sb="2" eb="3">
      <t>アリ</t>
    </rPh>
    <rPh sb="7" eb="8">
      <t>コ</t>
    </rPh>
    <phoneticPr fontId="9"/>
  </si>
  <si>
    <t>施設周辺で浸水を引き起こす恐れのある河川を選択してください。
該当する河川については、名古屋市からご案内を確認するほか、名古屋市地域防災計画に示しておりますのでご確認ください。</t>
    <rPh sb="0" eb="2">
      <t>シセツ</t>
    </rPh>
    <rPh sb="2" eb="4">
      <t>シュウヘン</t>
    </rPh>
    <rPh sb="5" eb="7">
      <t>シンスイ</t>
    </rPh>
    <rPh sb="8" eb="9">
      <t>ヒ</t>
    </rPh>
    <rPh sb="10" eb="11">
      <t>オ</t>
    </rPh>
    <rPh sb="13" eb="14">
      <t>オソ</t>
    </rPh>
    <rPh sb="18" eb="20">
      <t>カセン</t>
    </rPh>
    <rPh sb="21" eb="23">
      <t>センタク</t>
    </rPh>
    <rPh sb="31" eb="33">
      <t>ガイトウ</t>
    </rPh>
    <rPh sb="35" eb="37">
      <t>カセン</t>
    </rPh>
    <rPh sb="43" eb="47">
      <t>ナゴヤシ</t>
    </rPh>
    <rPh sb="50" eb="52">
      <t>アンナイ</t>
    </rPh>
    <rPh sb="53" eb="55">
      <t>カクニン</t>
    </rPh>
    <rPh sb="60" eb="64">
      <t>ナゴヤシ</t>
    </rPh>
    <rPh sb="64" eb="66">
      <t>チイキ</t>
    </rPh>
    <rPh sb="66" eb="68">
      <t>ボウサイ</t>
    </rPh>
    <rPh sb="68" eb="70">
      <t>ケイカク</t>
    </rPh>
    <rPh sb="71" eb="72">
      <t>シメ</t>
    </rPh>
    <rPh sb="81" eb="83">
      <t>カクニン</t>
    </rPh>
    <phoneticPr fontId="9"/>
  </si>
  <si>
    <t>庄内川</t>
    <phoneticPr fontId="9"/>
  </si>
  <si>
    <t>矢田川</t>
    <phoneticPr fontId="9"/>
  </si>
  <si>
    <t>木曽川</t>
    <phoneticPr fontId="9"/>
  </si>
  <si>
    <t>新川</t>
    <phoneticPr fontId="9"/>
  </si>
  <si>
    <t>天白川</t>
    <phoneticPr fontId="9"/>
  </si>
  <si>
    <t>日光川</t>
    <phoneticPr fontId="9"/>
  </si>
  <si>
    <t>山崎川</t>
    <phoneticPr fontId="9"/>
  </si>
  <si>
    <t>扇川</t>
    <phoneticPr fontId="9"/>
  </si>
  <si>
    <t>蟹江川</t>
    <phoneticPr fontId="9"/>
  </si>
  <si>
    <t>福田川</t>
    <phoneticPr fontId="9"/>
  </si>
  <si>
    <t>大山川</t>
    <phoneticPr fontId="9"/>
  </si>
  <si>
    <t>八田川</t>
    <phoneticPr fontId="9"/>
  </si>
  <si>
    <t>五条川</t>
    <phoneticPr fontId="9"/>
  </si>
  <si>
    <t>香流川</t>
    <phoneticPr fontId="9"/>
  </si>
  <si>
    <t>矢田川（県）</t>
    <phoneticPr fontId="9"/>
  </si>
  <si>
    <t>内津川</t>
    <phoneticPr fontId="9"/>
  </si>
  <si>
    <t>※「矢田川」と「矢田川（県）」は取り扱いが異なりますので注意してください。</t>
    <rPh sb="2" eb="4">
      <t>ヤダ</t>
    </rPh>
    <rPh sb="4" eb="5">
      <t>ガワ</t>
    </rPh>
    <rPh sb="8" eb="11">
      <t>ヤダガワ</t>
    </rPh>
    <rPh sb="12" eb="13">
      <t>ケン</t>
    </rPh>
    <rPh sb="16" eb="17">
      <t>ト</t>
    </rPh>
    <rPh sb="18" eb="19">
      <t>アツカ</t>
    </rPh>
    <rPh sb="21" eb="22">
      <t>コト</t>
    </rPh>
    <rPh sb="28" eb="30">
      <t>チュウイ</t>
    </rPh>
    <phoneticPr fontId="9"/>
  </si>
  <si>
    <t>（該当する河川に○をつける）</t>
    <rPh sb="1" eb="3">
      <t>ガイトウ</t>
    </rPh>
    <rPh sb="5" eb="7">
      <t>カセン</t>
    </rPh>
    <phoneticPr fontId="9"/>
  </si>
  <si>
    <t>浸水想定区域の河川</t>
    <phoneticPr fontId="9"/>
  </si>
  <si>
    <t>【水位周知河川】</t>
    <rPh sb="1" eb="3">
      <t>スイイ</t>
    </rPh>
    <rPh sb="3" eb="5">
      <t>シュウチ</t>
    </rPh>
    <rPh sb="5" eb="7">
      <t>カセン</t>
    </rPh>
    <phoneticPr fontId="9"/>
  </si>
  <si>
    <t>【洪水予報河川】</t>
    <phoneticPr fontId="9"/>
  </si>
  <si>
    <t>※右記参照</t>
    <rPh sb="1" eb="3">
      <t>ウキ</t>
    </rPh>
    <rPh sb="3" eb="5">
      <t>サンショウ</t>
    </rPh>
    <phoneticPr fontId="9"/>
  </si>
  <si>
    <t>　この計画は、津波防災地域づくりに関する法律第71条の第1項に基づくものであり、本施設の利用者の津波の発生時の円滑かつ迅速な避難の確保を図ることを目的とする。</t>
    <rPh sb="7" eb="9">
      <t>ツナミ</t>
    </rPh>
    <rPh sb="9" eb="11">
      <t>ボウサイ</t>
    </rPh>
    <rPh sb="11" eb="13">
      <t>チイキ</t>
    </rPh>
    <rPh sb="17" eb="18">
      <t>カン</t>
    </rPh>
    <rPh sb="20" eb="22">
      <t>ホウリツ</t>
    </rPh>
    <rPh sb="40" eb="41">
      <t>ホン</t>
    </rPh>
    <rPh sb="41" eb="43">
      <t>シセツ</t>
    </rPh>
    <rPh sb="44" eb="47">
      <t>リヨウシャ</t>
    </rPh>
    <rPh sb="48" eb="50">
      <t>ツナミ</t>
    </rPh>
    <rPh sb="51" eb="53">
      <t>ハッセイ</t>
    </rPh>
    <rPh sb="53" eb="54">
      <t>ジ</t>
    </rPh>
    <rPh sb="55" eb="57">
      <t>エンカツ</t>
    </rPh>
    <rPh sb="59" eb="61">
      <t>ジンソク</t>
    </rPh>
    <rPh sb="62" eb="64">
      <t>ヒナン</t>
    </rPh>
    <rPh sb="65" eb="67">
      <t>カクホ</t>
    </rPh>
    <rPh sb="68" eb="69">
      <t>ハカ</t>
    </rPh>
    <rPh sb="73" eb="75">
      <t>モクテキ</t>
    </rPh>
    <phoneticPr fontId="9"/>
  </si>
  <si>
    <t>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</si>
  <si>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　情報収集・伝達及び避難誘導の際に使用する施設及び資器材については、下表「避難確保資器材等一覧」に示すとおりである。</t>
    <phoneticPr fontId="9"/>
  </si>
  <si>
    <t>　これらの資器材等については、日頃からその維持管理に努めるものとする。</t>
    <phoneticPr fontId="9"/>
  </si>
  <si>
    <t>　従業員、施設利用者等への防災教育及び訓練は、以下のとおり実施する。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9" eb="31">
      <t>ジッシ</t>
    </rPh>
    <phoneticPr fontId="9"/>
  </si>
  <si>
    <t>　連絡体制及び防災体制は、以下のとおりとする。</t>
    <rPh sb="1" eb="3">
      <t>レンラク</t>
    </rPh>
    <rPh sb="3" eb="5">
      <t>タイセイ</t>
    </rPh>
    <rPh sb="5" eb="6">
      <t>オヨ</t>
    </rPh>
    <rPh sb="7" eb="9">
      <t>ボウサイ</t>
    </rPh>
    <rPh sb="9" eb="11">
      <t>タイセイ</t>
    </rPh>
    <rPh sb="13" eb="15">
      <t>イカ</t>
    </rPh>
    <phoneticPr fontId="9"/>
  </si>
  <si>
    <r>
      <rPr>
        <sz val="7"/>
        <color theme="1"/>
        <rFont val="ＭＳ ゴシック"/>
        <family val="3"/>
        <charset val="128"/>
      </rPr>
      <t>　</t>
    </r>
    <r>
      <rPr>
        <sz val="7"/>
        <color theme="1"/>
        <rFont val="Times New Roman"/>
        <family val="1"/>
      </rPr>
      <t xml:space="preserve"> </t>
    </r>
    <r>
      <rPr>
        <sz val="14"/>
        <color theme="1"/>
        <rFont val="ＭＳ ゴシック"/>
        <family val="3"/>
        <charset val="128"/>
      </rPr>
      <t>収集する主な情報及び収集方法は、以下のとおりとする。</t>
    </r>
    <phoneticPr fontId="9"/>
  </si>
  <si>
    <t>　避難先までの避難経路については、「別紙１　避難経路図」のとおりとする。</t>
    <rPh sb="1" eb="3">
      <t>ヒナン</t>
    </rPh>
    <rPh sb="3" eb="4">
      <t>サキ</t>
    </rPh>
    <rPh sb="7" eb="9">
      <t>ヒナン</t>
    </rPh>
    <rPh sb="9" eb="11">
      <t>ケイロ</t>
    </rPh>
    <rPh sb="18" eb="20">
      <t>ベッシ</t>
    </rPh>
    <rPh sb="22" eb="24">
      <t>ヒナン</t>
    </rPh>
    <rPh sb="24" eb="26">
      <t>ケイロ</t>
    </rPh>
    <rPh sb="26" eb="27">
      <t>ズ</t>
    </rPh>
    <phoneticPr fontId="9"/>
  </si>
  <si>
    <t>　収集する主な情報及び収集方法は、以下のとおりとする。</t>
    <phoneticPr fontId="9"/>
  </si>
  <si>
    <t>高　潮</t>
    <rPh sb="0" eb="1">
      <t>コウ</t>
    </rPh>
    <rPh sb="2" eb="3">
      <t>シオ</t>
    </rPh>
    <phoneticPr fontId="9"/>
  </si>
  <si>
    <t>名古屋市に記録的短時間大雨情報の発表</t>
    <rPh sb="0" eb="4">
      <t>ナゴヤシ</t>
    </rPh>
    <rPh sb="5" eb="8">
      <t>キロクテキ</t>
    </rPh>
    <rPh sb="8" eb="11">
      <t>タンジカン</t>
    </rPh>
    <rPh sb="11" eb="13">
      <t>オオアメ</t>
    </rPh>
    <rPh sb="13" eb="15">
      <t>ジョウホウ</t>
    </rPh>
    <rPh sb="16" eb="18">
      <t>ハッピョウ</t>
    </rPh>
    <phoneticPr fontId="9"/>
  </si>
  <si>
    <t>気象情報等の情報収集</t>
    <rPh sb="0" eb="2">
      <t>キショウ</t>
    </rPh>
    <rPh sb="2" eb="4">
      <t>ジョウホウ</t>
    </rPh>
    <phoneticPr fontId="9"/>
  </si>
  <si>
    <t>高齢者等避難
避難指示
緊急安全確保</t>
    <rPh sb="12" eb="14">
      <t>キンキュウ</t>
    </rPh>
    <rPh sb="14" eb="16">
      <t>アンゼン</t>
    </rPh>
    <rPh sb="16" eb="18">
      <t>カクホ</t>
    </rPh>
    <phoneticPr fontId="9"/>
  </si>
  <si>
    <t>強い揺れ又は長時間ゆっくりとした揺れを感じた場合には、市からの避難情報等の発令や気象庁の津波警報等の発表前であっても、施設の被害状況や周辺状況などを踏まえ、自発的かつ速やかに立ち退き避難をすることが重要である。</t>
    <rPh sb="19" eb="20">
      <t>カン</t>
    </rPh>
    <rPh sb="22" eb="24">
      <t>バアイ</t>
    </rPh>
    <rPh sb="27" eb="28">
      <t>シ</t>
    </rPh>
    <rPh sb="31" eb="33">
      <t>ヒナン</t>
    </rPh>
    <rPh sb="33" eb="35">
      <t>ジョウホウ</t>
    </rPh>
    <rPh sb="35" eb="36">
      <t>トウ</t>
    </rPh>
    <rPh sb="37" eb="39">
      <t>ハツレイ</t>
    </rPh>
    <rPh sb="40" eb="43">
      <t>キショウチョウ</t>
    </rPh>
    <rPh sb="44" eb="46">
      <t>ツナミ</t>
    </rPh>
    <rPh sb="46" eb="48">
      <t>ケイホウ</t>
    </rPh>
    <rPh sb="48" eb="49">
      <t>トウ</t>
    </rPh>
    <rPh sb="50" eb="52">
      <t>ハッピョウ</t>
    </rPh>
    <rPh sb="52" eb="53">
      <t>マエ</t>
    </rPh>
    <rPh sb="59" eb="61">
      <t>シセツ</t>
    </rPh>
    <rPh sb="62" eb="64">
      <t>ヒガイ</t>
    </rPh>
    <rPh sb="64" eb="66">
      <t>ジョウキョウ</t>
    </rPh>
    <rPh sb="67" eb="69">
      <t>シュウヘン</t>
    </rPh>
    <rPh sb="69" eb="71">
      <t>ジョウキョウ</t>
    </rPh>
    <rPh sb="74" eb="75">
      <t>フ</t>
    </rPh>
    <rPh sb="78" eb="81">
      <t>ジハツテキ</t>
    </rPh>
    <rPh sb="83" eb="84">
      <t>スミ</t>
    </rPh>
    <rPh sb="87" eb="88">
      <t>タ</t>
    </rPh>
    <rPh sb="89" eb="90">
      <t>ノ</t>
    </rPh>
    <rPh sb="91" eb="93">
      <t>ヒナン</t>
    </rPh>
    <rPh sb="99" eb="101">
      <t>ジュウヨウ</t>
    </rPh>
    <phoneticPr fontId="9"/>
  </si>
  <si>
    <t>　実施結果の報告は、「別紙２　避難訓練実施報告書」により行う。</t>
    <rPh sb="1" eb="3">
      <t>ジッシ</t>
    </rPh>
    <rPh sb="3" eb="5">
      <t>ケッカ</t>
    </rPh>
    <rPh sb="6" eb="8">
      <t>ホウコク</t>
    </rPh>
    <rPh sb="11" eb="13">
      <t>ベッシ</t>
    </rPh>
    <rPh sb="15" eb="17">
      <t>ヒナン</t>
    </rPh>
    <rPh sb="17" eb="19">
      <t>クンレン</t>
    </rPh>
    <rPh sb="19" eb="21">
      <t>ジッシ</t>
    </rPh>
    <rPh sb="21" eb="24">
      <t>ホウコクショ</t>
    </rPh>
    <rPh sb="28" eb="29">
      <t>オコナ</t>
    </rPh>
    <phoneticPr fontId="9"/>
  </si>
  <si>
    <r>
      <t>(1)</t>
    </r>
    <r>
      <rPr>
        <sz val="7"/>
        <color theme="1"/>
        <rFont val="Times New Roman"/>
        <family val="1"/>
      </rPr>
      <t xml:space="preserve">    </t>
    </r>
    <r>
      <rPr>
        <sz val="14"/>
        <color theme="1"/>
        <rFont val="ＭＳ ゴシック"/>
        <family val="3"/>
        <charset val="128"/>
      </rPr>
      <t>情報収集</t>
    </r>
    <phoneticPr fontId="9"/>
  </si>
  <si>
    <t>雨量情報</t>
    <rPh sb="0" eb="2">
      <t>ウリョウ</t>
    </rPh>
    <rPh sb="2" eb="4">
      <t>ジョウホウ</t>
    </rPh>
    <phoneticPr fontId="9"/>
  </si>
  <si>
    <t xml:space="preserve">避難指示
</t>
    <phoneticPr fontId="9"/>
  </si>
  <si>
    <t>　津波時の避難先は、「なごやハザードマップ防災ガイドブック」を確認し、以下の場所とする。
　※「なごやハザードマップ防災ガイドブック」は名古屋市ホームページ参照</t>
    <rPh sb="1" eb="3">
      <t>ツナミ</t>
    </rPh>
    <phoneticPr fontId="9"/>
  </si>
  <si>
    <r>
      <rPr>
        <sz val="12"/>
        <color rgb="FFFF0000"/>
        <rFont val="ＭＳ ゴシック"/>
        <family val="3"/>
        <charset val="128"/>
      </rPr>
      <t>指定緊急</t>
    </r>
    <r>
      <rPr>
        <sz val="12"/>
        <color theme="1"/>
        <rFont val="ＭＳ ゴシック"/>
        <family val="3"/>
        <charset val="128"/>
      </rPr>
      <t>避難場所名</t>
    </r>
    <r>
      <rPr>
        <sz val="12"/>
        <color rgb="FFFF0000"/>
        <rFont val="ＭＳ ゴシック"/>
        <family val="3"/>
        <charset val="128"/>
      </rPr>
      <t>（津波避難ビル）</t>
    </r>
    <rPh sb="0" eb="2">
      <t>シテイ</t>
    </rPh>
    <rPh sb="2" eb="4">
      <t>キンキュウ</t>
    </rPh>
    <rPh sb="4" eb="6">
      <t>ヒナン</t>
    </rPh>
    <rPh sb="6" eb="8">
      <t>バショ</t>
    </rPh>
    <rPh sb="8" eb="9">
      <t>メイ</t>
    </rPh>
    <rPh sb="10" eb="12">
      <t>ツナミ</t>
    </rPh>
    <rPh sb="12" eb="14">
      <t>ヒナン</t>
    </rPh>
    <phoneticPr fontId="9"/>
  </si>
  <si>
    <t>指定緊急避難場所以外の避難場所</t>
    <rPh sb="0" eb="2">
      <t>シテイ</t>
    </rPh>
    <rPh sb="2" eb="4">
      <t>キンキュウ</t>
    </rPh>
    <rPh sb="4" eb="8">
      <t>ヒナンバショ</t>
    </rPh>
    <rPh sb="8" eb="10">
      <t>イガイ</t>
    </rPh>
    <rPh sb="11" eb="15">
      <t>ヒナンバショ</t>
    </rPh>
    <phoneticPr fontId="9"/>
  </si>
  <si>
    <t>系列の施設</t>
    <rPh sb="0" eb="2">
      <t>ケイレツ</t>
    </rPh>
    <rPh sb="3" eb="5">
      <t>シセツ</t>
    </rPh>
    <phoneticPr fontId="9"/>
  </si>
  <si>
    <r>
      <rPr>
        <sz val="12"/>
        <color rgb="FFFF0000"/>
        <rFont val="ＭＳ Ｐゴシック"/>
        <family val="3"/>
        <charset val="128"/>
      </rPr>
      <t>指定緊急</t>
    </r>
    <r>
      <rPr>
        <sz val="12"/>
        <color theme="1"/>
        <rFont val="ＭＳ Ｐゴシック"/>
        <family val="3"/>
        <charset val="128"/>
      </rPr>
      <t>避難場所</t>
    </r>
    <rPh sb="0" eb="2">
      <t>シテイ</t>
    </rPh>
    <rPh sb="2" eb="4">
      <t>キンキュウ</t>
    </rPh>
    <rPh sb="4" eb="6">
      <t>ヒナン</t>
    </rPh>
    <rPh sb="6" eb="7">
      <t>バ</t>
    </rPh>
    <phoneticPr fontId="9"/>
  </si>
  <si>
    <r>
      <rPr>
        <sz val="12"/>
        <color rgb="FFFF0000"/>
        <rFont val="ＭＳ Ｐゴシック"/>
        <family val="3"/>
        <charset val="128"/>
      </rPr>
      <t>指定緊急</t>
    </r>
    <r>
      <rPr>
        <sz val="12"/>
        <color theme="1"/>
        <rFont val="ＭＳ Ｐゴシック"/>
        <family val="3"/>
        <charset val="128"/>
      </rPr>
      <t xml:space="preserve">避難場所
</t>
    </r>
    <r>
      <rPr>
        <sz val="12"/>
        <color rgb="FFFF0000"/>
        <rFont val="ＭＳ Ｐゴシック"/>
        <family val="3"/>
        <charset val="128"/>
      </rPr>
      <t>（津波避難ビル）</t>
    </r>
    <rPh sb="0" eb="2">
      <t>シテイ</t>
    </rPh>
    <rPh sb="2" eb="4">
      <t>キンキュウ</t>
    </rPh>
    <rPh sb="4" eb="6">
      <t>ヒナン</t>
    </rPh>
    <rPh sb="6" eb="7">
      <t>バ</t>
    </rPh>
    <rPh sb="10" eb="12">
      <t>ツナミ</t>
    </rPh>
    <rPh sb="12" eb="14">
      <t>ヒナン</t>
    </rPh>
    <phoneticPr fontId="9"/>
  </si>
  <si>
    <r>
      <t>　</t>
    </r>
    <r>
      <rPr>
        <strike/>
        <sz val="12"/>
        <color rgb="FFFF0000"/>
        <rFont val="ＭＳ ゴシック"/>
        <family val="3"/>
        <charset val="128"/>
      </rPr>
      <t>屋内</t>
    </r>
    <r>
      <rPr>
        <sz val="12"/>
        <color theme="1"/>
        <rFont val="ＭＳ ゴシック"/>
        <family val="3"/>
        <charset val="128"/>
      </rPr>
      <t>安全確保を図る場所</t>
    </r>
    <rPh sb="1" eb="3">
      <t>オクナイ</t>
    </rPh>
    <rPh sb="3" eb="5">
      <t>アンゼン</t>
    </rPh>
    <rPh sb="5" eb="7">
      <t>カクホ</t>
    </rPh>
    <rPh sb="8" eb="9">
      <t>ハカ</t>
    </rPh>
    <rPh sb="10" eb="12">
      <t>バショ</t>
    </rPh>
    <phoneticPr fontId="9"/>
  </si>
  <si>
    <r>
      <t>　避難場所及び</t>
    </r>
    <r>
      <rPr>
        <strike/>
        <sz val="14"/>
        <color rgb="FFFF0000"/>
        <rFont val="ＭＳ ゴシック"/>
        <family val="3"/>
        <charset val="128"/>
      </rPr>
      <t>屋内</t>
    </r>
    <r>
      <rPr>
        <sz val="14"/>
        <color theme="1"/>
        <rFont val="ＭＳ ゴシック"/>
        <family val="3"/>
        <charset val="128"/>
      </rPr>
      <t>安全確保を図る場所は下表のとおりとする。
　浸水想定区域外への避難が間に合わない場合には、避難場所への避難を原則とする。
　ただし、津波の到達時間や利用者の健康状態等により避難場所への避難が困難</t>
    </r>
    <r>
      <rPr>
        <strike/>
        <sz val="14"/>
        <color rgb="FFFF0000"/>
        <rFont val="ＭＳ ゴシック"/>
        <family val="3"/>
        <charset val="128"/>
      </rPr>
      <t>な</t>
    </r>
    <r>
      <rPr>
        <sz val="14"/>
        <color rgb="FFFF0000"/>
        <rFont val="ＭＳ ゴシック"/>
        <family val="3"/>
        <charset val="128"/>
      </rPr>
      <t>といったやむを得ない</t>
    </r>
    <r>
      <rPr>
        <sz val="14"/>
        <color theme="1"/>
        <rFont val="ＭＳ ゴシック"/>
        <family val="3"/>
        <charset val="128"/>
      </rPr>
      <t>場合において、建物が堅牢で家屋倒壊のおそれがなく、想定浸水深（基準水位）よりも高い避難場所がある場合には、</t>
    </r>
    <r>
      <rPr>
        <strike/>
        <sz val="14"/>
        <color rgb="FFFF0000"/>
        <rFont val="ＭＳ ゴシック"/>
        <family val="3"/>
        <charset val="128"/>
      </rPr>
      <t>屋内</t>
    </r>
    <r>
      <rPr>
        <sz val="14"/>
        <color theme="1"/>
        <rFont val="ＭＳ ゴシック"/>
        <family val="3"/>
        <charset val="128"/>
      </rPr>
      <t>安全確保を図るものとする。その場合は、備蓄物資を用意する。</t>
    </r>
    <rPh sb="1" eb="3">
      <t>ヒナン</t>
    </rPh>
    <rPh sb="3" eb="5">
      <t>バショ</t>
    </rPh>
    <rPh sb="5" eb="6">
      <t>オヨ</t>
    </rPh>
    <rPh sb="7" eb="9">
      <t>オクナイ</t>
    </rPh>
    <rPh sb="9" eb="11">
      <t>アンゼン</t>
    </rPh>
    <rPh sb="11" eb="13">
      <t>カクホ</t>
    </rPh>
    <rPh sb="14" eb="15">
      <t>ハカ</t>
    </rPh>
    <rPh sb="16" eb="18">
      <t>バショ</t>
    </rPh>
    <rPh sb="19" eb="21">
      <t>カヒョウ</t>
    </rPh>
    <rPh sb="31" eb="33">
      <t>シンスイ</t>
    </rPh>
    <rPh sb="33" eb="35">
      <t>ソウテイ</t>
    </rPh>
    <rPh sb="35" eb="37">
      <t>クイキ</t>
    </rPh>
    <rPh sb="37" eb="38">
      <t>ガイ</t>
    </rPh>
    <rPh sb="40" eb="42">
      <t>ヒナン</t>
    </rPh>
    <rPh sb="43" eb="44">
      <t>マ</t>
    </rPh>
    <rPh sb="45" eb="46">
      <t>ア</t>
    </rPh>
    <rPh sb="49" eb="51">
      <t>バアイ</t>
    </rPh>
    <rPh sb="54" eb="56">
      <t>ヒナン</t>
    </rPh>
    <rPh sb="56" eb="58">
      <t>バショ</t>
    </rPh>
    <rPh sb="60" eb="62">
      <t>ヒナン</t>
    </rPh>
    <rPh sb="63" eb="65">
      <t>ゲンソク</t>
    </rPh>
    <rPh sb="75" eb="77">
      <t>ツナミ</t>
    </rPh>
    <rPh sb="78" eb="80">
      <t>トウタツ</t>
    </rPh>
    <rPh sb="80" eb="82">
      <t>ジカン</t>
    </rPh>
    <rPh sb="83" eb="86">
      <t>リヨウシャ</t>
    </rPh>
    <rPh sb="87" eb="89">
      <t>ケンコウ</t>
    </rPh>
    <rPh sb="89" eb="91">
      <t>ジョウタイ</t>
    </rPh>
    <rPh sb="91" eb="92">
      <t>トウ</t>
    </rPh>
    <rPh sb="95" eb="97">
      <t>ヒナン</t>
    </rPh>
    <rPh sb="97" eb="99">
      <t>バショ</t>
    </rPh>
    <rPh sb="101" eb="103">
      <t>ヒナン</t>
    </rPh>
    <rPh sb="104" eb="106">
      <t>コンナン</t>
    </rPh>
    <rPh sb="114" eb="115">
      <t>エ</t>
    </rPh>
    <rPh sb="117" eb="119">
      <t>バアイ</t>
    </rPh>
    <rPh sb="124" eb="126">
      <t>タテモノ</t>
    </rPh>
    <rPh sb="127" eb="129">
      <t>ケンロウ</t>
    </rPh>
    <rPh sb="130" eb="132">
      <t>カオク</t>
    </rPh>
    <rPh sb="132" eb="134">
      <t>トウカイ</t>
    </rPh>
    <rPh sb="142" eb="144">
      <t>ソウテイ</t>
    </rPh>
    <rPh sb="144" eb="146">
      <t>シンスイ</t>
    </rPh>
    <rPh sb="146" eb="147">
      <t>シン</t>
    </rPh>
    <rPh sb="148" eb="150">
      <t>キジュン</t>
    </rPh>
    <rPh sb="150" eb="152">
      <t>スイイ</t>
    </rPh>
    <rPh sb="156" eb="157">
      <t>タカ</t>
    </rPh>
    <rPh sb="158" eb="160">
      <t>ヒナン</t>
    </rPh>
    <rPh sb="160" eb="162">
      <t>バショ</t>
    </rPh>
    <rPh sb="165" eb="167">
      <t>バアイ</t>
    </rPh>
    <rPh sb="170" eb="172">
      <t>オクナイ</t>
    </rPh>
    <rPh sb="172" eb="174">
      <t>アンゼン</t>
    </rPh>
    <rPh sb="174" eb="176">
      <t>カクホ</t>
    </rPh>
    <rPh sb="177" eb="178">
      <t>ハカ</t>
    </rPh>
    <rPh sb="187" eb="189">
      <t>バアイ</t>
    </rPh>
    <rPh sb="191" eb="193">
      <t>ビチク</t>
    </rPh>
    <rPh sb="193" eb="195">
      <t>ブッシ</t>
    </rPh>
    <rPh sb="196" eb="198">
      <t>ヨウイ</t>
    </rPh>
    <phoneticPr fontId="9"/>
  </si>
  <si>
    <r>
      <t xml:space="preserve">屋内安全確保
</t>
    </r>
    <r>
      <rPr>
        <sz val="14"/>
        <color rgb="FFFF0000"/>
        <rFont val="ＭＳ Ｐゴシック"/>
        <family val="3"/>
        <charset val="128"/>
      </rPr>
      <t>（自施設）</t>
    </r>
    <rPh sb="0" eb="2">
      <t>オクナイ</t>
    </rPh>
    <rPh sb="2" eb="4">
      <t>アンゼン</t>
    </rPh>
    <rPh sb="4" eb="6">
      <t>カクホ</t>
    </rPh>
    <rPh sb="8" eb="11">
      <t>ジシセツ</t>
    </rPh>
    <phoneticPr fontId="9"/>
  </si>
  <si>
    <r>
      <rPr>
        <strike/>
        <sz val="14"/>
        <color rgb="FFFF0000"/>
        <rFont val="ＭＳ Ｐゴシック"/>
        <family val="3"/>
        <charset val="128"/>
      </rPr>
      <t>屋内</t>
    </r>
    <r>
      <rPr>
        <sz val="14"/>
        <color theme="1"/>
        <rFont val="ＭＳ Ｐゴシック"/>
        <family val="3"/>
        <charset val="128"/>
      </rPr>
      <t xml:space="preserve">安全確保
</t>
    </r>
    <r>
      <rPr>
        <sz val="14"/>
        <color rgb="FFFF0000"/>
        <rFont val="ＭＳ Ｐゴシック"/>
        <family val="3"/>
        <charset val="128"/>
      </rPr>
      <t>（自施設）</t>
    </r>
    <rPh sb="0" eb="2">
      <t>オクナイ</t>
    </rPh>
    <rPh sb="2" eb="4">
      <t>アンゼン</t>
    </rPh>
    <rPh sb="4" eb="6">
      <t>カクホ</t>
    </rPh>
    <rPh sb="8" eb="11">
      <t>ジシセツ</t>
    </rPh>
    <phoneticPr fontId="9"/>
  </si>
  <si>
    <t>雨水出水（内水氾濫）時の避難確保計画</t>
    <rPh sb="0" eb="4">
      <t>ウスイシュッスイ</t>
    </rPh>
    <rPh sb="5" eb="7">
      <t>ナイスイ</t>
    </rPh>
    <rPh sb="7" eb="9">
      <t>ハンラン</t>
    </rPh>
    <phoneticPr fontId="9"/>
  </si>
  <si>
    <r>
      <t xml:space="preserve">　雨水出水（内水氾濫）時の避難先は、「なごやハザードマップ防災ガイドブック」を確認し、以下の場所とする。
</t>
    </r>
    <r>
      <rPr>
        <sz val="12"/>
        <color theme="1"/>
        <rFont val="ＭＳ ゴシック"/>
        <family val="3"/>
        <charset val="128"/>
      </rPr>
      <t>　※「なごやハザードマップ防災ガイドブック」は名古屋市ホームページ参照</t>
    </r>
    <rPh sb="1" eb="5">
      <t>ウスイシュッスイ</t>
    </rPh>
    <rPh sb="6" eb="8">
      <t>ナイスイ</t>
    </rPh>
    <rPh sb="8" eb="10">
      <t>ハンラン</t>
    </rPh>
    <rPh sb="11" eb="12">
      <t>ジ</t>
    </rPh>
    <rPh sb="13" eb="15">
      <t>ヒナン</t>
    </rPh>
    <rPh sb="15" eb="16">
      <t>サキ</t>
    </rPh>
    <rPh sb="29" eb="31">
      <t>ボウサイ</t>
    </rPh>
    <rPh sb="39" eb="41">
      <t>カクニン</t>
    </rPh>
    <rPh sb="43" eb="45">
      <t>イカ</t>
    </rPh>
    <rPh sb="46" eb="48">
      <t>バショ</t>
    </rPh>
    <rPh sb="66" eb="68">
      <t>ボウサイ</t>
    </rPh>
    <rPh sb="76" eb="80">
      <t>ナゴヤシ</t>
    </rPh>
    <rPh sb="86" eb="88">
      <t>サンショウ</t>
    </rPh>
    <phoneticPr fontId="9"/>
  </si>
  <si>
    <t>洪　水（100年に一度）</t>
    <phoneticPr fontId="9"/>
  </si>
  <si>
    <t>　組織図</t>
    <rPh sb="1" eb="4">
      <t>ソシキズ</t>
    </rPh>
    <phoneticPr fontId="9"/>
  </si>
  <si>
    <t>指揮班</t>
    <rPh sb="0" eb="3">
      <t>シキハン</t>
    </rPh>
    <phoneticPr fontId="9"/>
  </si>
  <si>
    <t>情報収集班</t>
    <rPh sb="0" eb="5">
      <t>ジョウホウシュウシュウハン</t>
    </rPh>
    <phoneticPr fontId="9"/>
  </si>
  <si>
    <t>班長</t>
    <rPh sb="0" eb="2">
      <t>ハンチョウ</t>
    </rPh>
    <phoneticPr fontId="9"/>
  </si>
  <si>
    <t>関西電力</t>
  </si>
  <si>
    <t>大阪ガス</t>
  </si>
  <si>
    <t>神戸市水道局</t>
  </si>
  <si>
    <t>ＮＴＴ西日本</t>
  </si>
  <si>
    <t>協力機関</t>
  </si>
  <si>
    <t>機関名</t>
    <rPh sb="0" eb="3">
      <t>キカンメイ</t>
    </rPh>
    <phoneticPr fontId="9"/>
  </si>
  <si>
    <t>電話番号</t>
    <rPh sb="0" eb="4">
      <t>デンワバンゴウ</t>
    </rPh>
    <phoneticPr fontId="9"/>
  </si>
  <si>
    <t>FAX番号</t>
    <rPh sb="3" eb="5">
      <t>バンゴウ</t>
    </rPh>
    <phoneticPr fontId="9"/>
  </si>
  <si>
    <t>防災行政機関</t>
    <phoneticPr fontId="9"/>
  </si>
  <si>
    <t>備考</t>
    <rPh sb="0" eb="2">
      <t>ビコウ</t>
    </rPh>
    <phoneticPr fontId="9"/>
  </si>
  <si>
    <t>事前休業の有無</t>
    <rPh sb="0" eb="4">
      <t>ジゼンキュウギョウ</t>
    </rPh>
    <rPh sb="5" eb="7">
      <t>ウム</t>
    </rPh>
    <phoneticPr fontId="9"/>
  </si>
  <si>
    <t>事前休業の判断基準</t>
    <rPh sb="0" eb="4">
      <t>ジゼンキュウギョウ</t>
    </rPh>
    <rPh sb="5" eb="9">
      <t>ハンダンキジュン</t>
    </rPh>
    <phoneticPr fontId="9"/>
  </si>
  <si>
    <t>　緊急安全確保を図る場所</t>
    <rPh sb="1" eb="3">
      <t>キンキュウ</t>
    </rPh>
    <rPh sb="3" eb="5">
      <t>アンゼン</t>
    </rPh>
    <rPh sb="5" eb="7">
      <t>カクホ</t>
    </rPh>
    <rPh sb="8" eb="9">
      <t>ハカ</t>
    </rPh>
    <rPh sb="10" eb="12">
      <t>バショ</t>
    </rPh>
    <phoneticPr fontId="9"/>
  </si>
  <si>
    <t>緊急安全確保を図る場所</t>
    <rPh sb="0" eb="2">
      <t>キンキュウ</t>
    </rPh>
    <rPh sb="2" eb="4">
      <t>アンゼン</t>
    </rPh>
    <rPh sb="4" eb="6">
      <t>カクホ</t>
    </rPh>
    <rPh sb="7" eb="8">
      <t>ハカ</t>
    </rPh>
    <rPh sb="9" eb="11">
      <t>バショ</t>
    </rPh>
    <phoneticPr fontId="9"/>
  </si>
  <si>
    <t>洪水　
高潮</t>
    <rPh sb="0" eb="1">
      <t>コウ</t>
    </rPh>
    <rPh sb="1" eb="2">
      <t>ミズ</t>
    </rPh>
    <rPh sb="4" eb="6">
      <t>タカシオ</t>
    </rPh>
    <phoneticPr fontId="9"/>
  </si>
  <si>
    <t>電池式照明器具</t>
    <rPh sb="0" eb="7">
      <t>デンチシキショウメイキグ</t>
    </rPh>
    <phoneticPr fontId="9"/>
  </si>
  <si>
    <t>車いす</t>
    <rPh sb="0" eb="1">
      <t>クルマ</t>
    </rPh>
    <phoneticPr fontId="9"/>
  </si>
  <si>
    <t>常備薬</t>
    <rPh sb="0" eb="3">
      <t>ジョウビヤク</t>
    </rPh>
    <phoneticPr fontId="9"/>
  </si>
  <si>
    <t>式</t>
    <rPh sb="0" eb="1">
      <t>シキ</t>
    </rPh>
    <phoneticPr fontId="9"/>
  </si>
  <si>
    <t>下記の訓練を行う回数</t>
    <rPh sb="0" eb="2">
      <t>カキ</t>
    </rPh>
    <rPh sb="3" eb="5">
      <t>クンレン</t>
    </rPh>
    <rPh sb="6" eb="7">
      <t>オコナ</t>
    </rPh>
    <rPh sb="8" eb="10">
      <t>カイスウ</t>
    </rPh>
    <phoneticPr fontId="9"/>
  </si>
  <si>
    <t>中央区加納町６丁目５番１号</t>
    <rPh sb="0" eb="2">
      <t>チュウオウ</t>
    </rPh>
    <rPh sb="2" eb="3">
      <t>ク</t>
    </rPh>
    <rPh sb="3" eb="6">
      <t>カノウチョウ</t>
    </rPh>
    <rPh sb="7" eb="9">
      <t>チョウメ</t>
    </rPh>
    <rPh sb="10" eb="11">
      <t>バン</t>
    </rPh>
    <rPh sb="12" eb="13">
      <t>ゴウ</t>
    </rPh>
    <phoneticPr fontId="9"/>
  </si>
  <si>
    <t>　事前休業の判断について</t>
    <rPh sb="1" eb="5">
      <t>ジゼンキュウギョウ</t>
    </rPh>
    <rPh sb="6" eb="8">
      <t>ハンダン</t>
    </rPh>
    <phoneticPr fontId="9"/>
  </si>
  <si>
    <t>指定緊急避難場所へ避難開始する前に、あらかじめ、各区役所（防災担当）へ架電し、避難者の受け入れ可否について確認してください。</t>
    <rPh sb="0" eb="8">
      <t>シテイキンキュウヒナンバショ</t>
    </rPh>
    <rPh sb="9" eb="11">
      <t>ヒナン</t>
    </rPh>
    <rPh sb="11" eb="13">
      <t>カイシ</t>
    </rPh>
    <rPh sb="15" eb="16">
      <t>マエ</t>
    </rPh>
    <rPh sb="24" eb="25">
      <t>カク</t>
    </rPh>
    <rPh sb="25" eb="28">
      <t>クヤクショ</t>
    </rPh>
    <rPh sb="29" eb="33">
      <t>ボウサイタントウ</t>
    </rPh>
    <rPh sb="35" eb="37">
      <t>カデン</t>
    </rPh>
    <rPh sb="39" eb="42">
      <t>ヒナンシャ</t>
    </rPh>
    <rPh sb="43" eb="44">
      <t>ウ</t>
    </rPh>
    <rPh sb="45" eb="46">
      <t>イ</t>
    </rPh>
    <rPh sb="47" eb="49">
      <t>カヒ</t>
    </rPh>
    <rPh sb="53" eb="55">
      <t>カクニン</t>
    </rPh>
    <phoneticPr fontId="9"/>
  </si>
  <si>
    <t>〇〇小学校など</t>
    <rPh sb="2" eb="5">
      <t>ショウガッコウ</t>
    </rPh>
    <phoneticPr fontId="9"/>
  </si>
  <si>
    <t>系列の施設など</t>
    <rPh sb="0" eb="2">
      <t>ケイレツ</t>
    </rPh>
    <rPh sb="3" eb="5">
      <t>シセツ</t>
    </rPh>
    <phoneticPr fontId="9"/>
  </si>
  <si>
    <t>指定緊急避難場所まで立ち退き避難が困難な場合</t>
    <rPh sb="10" eb="11">
      <t>タ</t>
    </rPh>
    <rPh sb="12" eb="13">
      <t>ノ</t>
    </rPh>
    <rPh sb="14" eb="16">
      <t>ヒナン</t>
    </rPh>
    <rPh sb="17" eb="19">
      <t>コンナン</t>
    </rPh>
    <rPh sb="20" eb="22">
      <t>バアイ</t>
    </rPh>
    <phoneticPr fontId="9"/>
  </si>
  <si>
    <t>住所</t>
    <phoneticPr fontId="9"/>
  </si>
  <si>
    <t>屋外への立ち退き避難が危険又は困難な場合、屋内安全確保を図る場所を設定してください。</t>
    <rPh sb="0" eb="2">
      <t>オクガイ</t>
    </rPh>
    <rPh sb="4" eb="5">
      <t>タ</t>
    </rPh>
    <rPh sb="6" eb="7">
      <t>ノ</t>
    </rPh>
    <rPh sb="8" eb="10">
      <t>ヒナン</t>
    </rPh>
    <rPh sb="11" eb="13">
      <t>キケン</t>
    </rPh>
    <rPh sb="13" eb="14">
      <t>マタ</t>
    </rPh>
    <rPh sb="15" eb="17">
      <t>コンナン</t>
    </rPh>
    <rPh sb="18" eb="20">
      <t>バアイ</t>
    </rPh>
    <rPh sb="21" eb="23">
      <t>オクナイ</t>
    </rPh>
    <rPh sb="23" eb="25">
      <t>アンゼン</t>
    </rPh>
    <rPh sb="25" eb="27">
      <t>カクホ</t>
    </rPh>
    <rPh sb="28" eb="29">
      <t>ハカ</t>
    </rPh>
    <rPh sb="30" eb="32">
      <t>バショ</t>
    </rPh>
    <rPh sb="33" eb="35">
      <t>セッテイ</t>
    </rPh>
    <phoneticPr fontId="9"/>
  </si>
  <si>
    <t>指定緊急避難場所名</t>
    <rPh sb="4" eb="6">
      <t>ヒナン</t>
    </rPh>
    <rPh sb="6" eb="8">
      <t>バショ</t>
    </rPh>
    <rPh sb="8" eb="9">
      <t>メイ</t>
    </rPh>
    <phoneticPr fontId="9"/>
  </si>
  <si>
    <t>神戸市中央区加納町６丁目５番１号</t>
    <rPh sb="0" eb="3">
      <t>コウベシ</t>
    </rPh>
    <rPh sb="3" eb="5">
      <t>チュウオウ</t>
    </rPh>
    <rPh sb="5" eb="6">
      <t>ク</t>
    </rPh>
    <rPh sb="6" eb="9">
      <t>カノウチョウ</t>
    </rPh>
    <rPh sb="10" eb="12">
      <t>チョウメ</t>
    </rPh>
    <rPh sb="13" eb="14">
      <t>バン</t>
    </rPh>
    <rPh sb="15" eb="16">
      <t>ゴウ</t>
    </rPh>
    <phoneticPr fontId="9"/>
  </si>
  <si>
    <t>屋外への立ち退き避難が危険又は困難な場合、建物の高層階など、屋内安全確保を図る場所を設定してください。</t>
    <rPh sb="0" eb="2">
      <t>オクガイ</t>
    </rPh>
    <rPh sb="4" eb="5">
      <t>タ</t>
    </rPh>
    <rPh sb="6" eb="7">
      <t>ノ</t>
    </rPh>
    <rPh sb="8" eb="10">
      <t>ヒナン</t>
    </rPh>
    <rPh sb="11" eb="13">
      <t>キケン</t>
    </rPh>
    <rPh sb="13" eb="14">
      <t>マタ</t>
    </rPh>
    <rPh sb="15" eb="17">
      <t>コンナン</t>
    </rPh>
    <rPh sb="18" eb="20">
      <t>バアイ</t>
    </rPh>
    <rPh sb="21" eb="23">
      <t>タテモノ</t>
    </rPh>
    <rPh sb="24" eb="27">
      <t>コウソウカイ</t>
    </rPh>
    <rPh sb="30" eb="32">
      <t>オクナイ</t>
    </rPh>
    <rPh sb="32" eb="34">
      <t>アンゼン</t>
    </rPh>
    <rPh sb="34" eb="36">
      <t>カクホ</t>
    </rPh>
    <rPh sb="37" eb="38">
      <t>ハカ</t>
    </rPh>
    <rPh sb="39" eb="41">
      <t>バショ</t>
    </rPh>
    <rPh sb="42" eb="44">
      <t>セッテイ</t>
    </rPh>
    <phoneticPr fontId="9"/>
  </si>
  <si>
    <t>入力項目</t>
    <phoneticPr fontId="9"/>
  </si>
  <si>
    <t>中央区加納町６丁目５番１号</t>
    <phoneticPr fontId="9"/>
  </si>
  <si>
    <t>・新規採用職員の研修及び訓練
・年度途中の新規採用者の研修及び訓練
・全職員を対象とした情報収集・伝達及び避難誘導訓練</t>
    <rPh sb="16" eb="20">
      <t>ネンドトチュウ</t>
    </rPh>
    <rPh sb="21" eb="26">
      <t>シンキサイヨウシャ</t>
    </rPh>
    <rPh sb="27" eb="29">
      <t>ケンシュウ</t>
    </rPh>
    <rPh sb="29" eb="30">
      <t>オヨ</t>
    </rPh>
    <rPh sb="31" eb="33">
      <t>クンレン</t>
    </rPh>
    <rPh sb="35" eb="38">
      <t>ゼンショクイン</t>
    </rPh>
    <rPh sb="39" eb="41">
      <t>タイショウ</t>
    </rPh>
    <rPh sb="44" eb="48">
      <t>ジョウホウシュウシュウ</t>
    </rPh>
    <rPh sb="49" eb="51">
      <t>デンタツ</t>
    </rPh>
    <rPh sb="51" eb="52">
      <t>オヨ</t>
    </rPh>
    <rPh sb="53" eb="59">
      <t>ヒナンユウドウクンレン</t>
    </rPh>
    <phoneticPr fontId="9"/>
  </si>
  <si>
    <t>全職員を対象とした訓練については、原則として出水期（６月）前までに行ってください。</t>
    <rPh sb="0" eb="3">
      <t>ゼンショクイン</t>
    </rPh>
    <rPh sb="4" eb="6">
      <t>タイショウ</t>
    </rPh>
    <rPh sb="9" eb="11">
      <t>クンレン</t>
    </rPh>
    <rPh sb="17" eb="19">
      <t>ゲンソク</t>
    </rPh>
    <rPh sb="22" eb="25">
      <t>シュッスイキ</t>
    </rPh>
    <rPh sb="27" eb="28">
      <t>ツキ</t>
    </rPh>
    <rPh sb="29" eb="30">
      <t>マエ</t>
    </rPh>
    <rPh sb="33" eb="34">
      <t>オコナ</t>
    </rPh>
    <phoneticPr fontId="9"/>
  </si>
  <si>
    <t>回</t>
    <rPh sb="0" eb="1">
      <t>カイ</t>
    </rPh>
    <phoneticPr fontId="9"/>
  </si>
  <si>
    <t>避難完了までに要する時間</t>
    <rPh sb="0" eb="4">
      <t>ヒナンカンリョウ</t>
    </rPh>
    <rPh sb="7" eb="8">
      <t>ヨウ</t>
    </rPh>
    <rPh sb="10" eb="12">
      <t>ジカン</t>
    </rPh>
    <phoneticPr fontId="9"/>
  </si>
  <si>
    <t>分</t>
    <rPh sb="0" eb="1">
      <t>フン</t>
    </rPh>
    <phoneticPr fontId="9"/>
  </si>
  <si>
    <t>早期注意情報（警報級の可能性）の「中」または「高」が発表されている場合や大型台風の襲来が予想される場合、公共交通機関の計画的な運休が予定される場合等における事前休業の有無及び判断基準について記載してください。</t>
    <phoneticPr fontId="9"/>
  </si>
  <si>
    <t>&lt;指揮班の役割&gt;
施設管理者を支援し、各班へ必要な事項を指示する。</t>
    <phoneticPr fontId="9"/>
  </si>
  <si>
    <t>避難確保計画　入力シート</t>
    <rPh sb="0" eb="6">
      <t>ヒナンカクホケイカク</t>
    </rPh>
    <rPh sb="7" eb="9">
      <t>ニュウリョク</t>
    </rPh>
    <phoneticPr fontId="9"/>
  </si>
  <si>
    <t>&lt;情報収集班の役割&gt;
テレビ、ラジオ、インターネットなどを活用した積極的な情報収集を行い、指揮班、避難誘導班に必要事項を報告・伝達する。</t>
    <rPh sb="1" eb="6">
      <t>ジョウホウシュウシュウハン</t>
    </rPh>
    <rPh sb="7" eb="9">
      <t>ヤクワリ</t>
    </rPh>
    <rPh sb="42" eb="43">
      <t>オコナ</t>
    </rPh>
    <phoneticPr fontId="9"/>
  </si>
  <si>
    <t>統括指揮者</t>
    <phoneticPr fontId="9"/>
  </si>
  <si>
    <t>施設所有者又は管理者の名称</t>
    <rPh sb="0" eb="5">
      <t>シセツショユウシャ</t>
    </rPh>
    <rPh sb="5" eb="6">
      <t>マタ</t>
    </rPh>
    <rPh sb="7" eb="10">
      <t>カンリシャ</t>
    </rPh>
    <rPh sb="11" eb="13">
      <t>メイショウ</t>
    </rPh>
    <phoneticPr fontId="9"/>
  </si>
  <si>
    <t>　避難誘導等</t>
    <rPh sb="1" eb="5">
      <t>ヒナンユウドウ</t>
    </rPh>
    <rPh sb="5" eb="6">
      <t>ナド</t>
    </rPh>
    <phoneticPr fontId="9"/>
  </si>
  <si>
    <t>洪　水（100年に一度）</t>
  </si>
  <si>
    <t>洪　水（1000年に一度）</t>
    <phoneticPr fontId="9"/>
  </si>
  <si>
    <t xml:space="preserve">  施設の情報</t>
    <rPh sb="2" eb="4">
      <t>シセツ</t>
    </rPh>
    <rPh sb="5" eb="7">
      <t>ジョウホウ</t>
    </rPh>
    <phoneticPr fontId="9"/>
  </si>
  <si>
    <t>　関係機関緊急時連絡先</t>
    <rPh sb="1" eb="5">
      <t>カンケイキカン</t>
    </rPh>
    <rPh sb="5" eb="8">
      <t>キンキュウジ</t>
    </rPh>
    <rPh sb="8" eb="11">
      <t>レンラクサキ</t>
    </rPh>
    <phoneticPr fontId="9"/>
  </si>
  <si>
    <t>高　　潮</t>
    <rPh sb="0" eb="1">
      <t>コウ</t>
    </rPh>
    <rPh sb="3" eb="4">
      <t>シオ</t>
    </rPh>
    <phoneticPr fontId="9"/>
  </si>
  <si>
    <t>土　砂　災　害</t>
    <rPh sb="0" eb="1">
      <t>ド</t>
    </rPh>
    <rPh sb="2" eb="3">
      <t>スナ</t>
    </rPh>
    <rPh sb="4" eb="5">
      <t>サイ</t>
    </rPh>
    <rPh sb="6" eb="7">
      <t>ガイ</t>
    </rPh>
    <phoneticPr fontId="9"/>
  </si>
  <si>
    <t>平時より関係性があり、緊急時においても協力を仰ぐことができる施設名など（病院、自治会、防災福祉コミュニティなど）をご記入ください。</t>
    <phoneticPr fontId="9"/>
  </si>
  <si>
    <t>施設の上階</t>
    <rPh sb="0" eb="2">
      <t>シセツ</t>
    </rPh>
    <rPh sb="3" eb="5">
      <t>ジョウカイ</t>
    </rPh>
    <phoneticPr fontId="9"/>
  </si>
  <si>
    <t>建物内の高層階で山と反対側のスペース</t>
    <rPh sb="0" eb="2">
      <t>タテモノ</t>
    </rPh>
    <rPh sb="2" eb="3">
      <t>ナイ</t>
    </rPh>
    <rPh sb="4" eb="7">
      <t>コウソウカイ</t>
    </rPh>
    <rPh sb="8" eb="9">
      <t>ヤマ</t>
    </rPh>
    <rPh sb="10" eb="12">
      <t>ハンタイ</t>
    </rPh>
    <rPh sb="12" eb="13">
      <t>ガワ</t>
    </rPh>
    <phoneticPr fontId="9"/>
  </si>
  <si>
    <t>施設の上階</t>
    <rPh sb="0" eb="2">
      <t>シセツ</t>
    </rPh>
    <rPh sb="3" eb="4">
      <t>ウエ</t>
    </rPh>
    <rPh sb="4" eb="5">
      <t>カイ</t>
    </rPh>
    <phoneticPr fontId="9"/>
  </si>
  <si>
    <t>避難誘導に用いる機材として位置付ける場合、「有」を選択し、その個数等を記載します。
左記載の機材以外については、「その他」の欄に機材名と台数を記載して下さい。</t>
    <rPh sb="0" eb="4">
      <t>ヒナンユウドウ</t>
    </rPh>
    <rPh sb="5" eb="6">
      <t>モチ</t>
    </rPh>
    <rPh sb="8" eb="10">
      <t>キザイ</t>
    </rPh>
    <rPh sb="13" eb="16">
      <t>イチヅ</t>
    </rPh>
    <rPh sb="18" eb="20">
      <t>バアイ</t>
    </rPh>
    <rPh sb="22" eb="23">
      <t>アリ</t>
    </rPh>
    <rPh sb="25" eb="27">
      <t>センタク</t>
    </rPh>
    <rPh sb="33" eb="34">
      <t>トウ</t>
    </rPh>
    <rPh sb="35" eb="37">
      <t>キサイ</t>
    </rPh>
    <rPh sb="42" eb="43">
      <t>ヒダリ</t>
    </rPh>
    <rPh sb="43" eb="45">
      <t>キサイ</t>
    </rPh>
    <rPh sb="46" eb="48">
      <t>キザイ</t>
    </rPh>
    <rPh sb="48" eb="50">
      <t>イガイ</t>
    </rPh>
    <rPh sb="59" eb="60">
      <t>タ</t>
    </rPh>
    <rPh sb="62" eb="63">
      <t>ラン</t>
    </rPh>
    <rPh sb="64" eb="66">
      <t>キザイ</t>
    </rPh>
    <rPh sb="66" eb="67">
      <t>メイ</t>
    </rPh>
    <rPh sb="68" eb="70">
      <t>ダイスウ</t>
    </rPh>
    <rPh sb="71" eb="73">
      <t>キサイ</t>
    </rPh>
    <rPh sb="75" eb="76">
      <t>クダ</t>
    </rPh>
    <phoneticPr fontId="9"/>
  </si>
  <si>
    <t>　施設利用者に係る物品等</t>
    <rPh sb="1" eb="3">
      <t>シセツ</t>
    </rPh>
    <rPh sb="3" eb="6">
      <t>リヨウシャ</t>
    </rPh>
    <rPh sb="7" eb="8">
      <t>カカ</t>
    </rPh>
    <rPh sb="9" eb="11">
      <t>ブッピン</t>
    </rPh>
    <rPh sb="11" eb="12">
      <t>トウ</t>
    </rPh>
    <phoneticPr fontId="9"/>
  </si>
  <si>
    <t>　屋内安全確保に係る物品等</t>
    <rPh sb="1" eb="3">
      <t>オクナイ</t>
    </rPh>
    <rPh sb="3" eb="5">
      <t>アンゼン</t>
    </rPh>
    <rPh sb="5" eb="7">
      <t>カクホ</t>
    </rPh>
    <rPh sb="8" eb="9">
      <t>カカ</t>
    </rPh>
    <rPh sb="10" eb="12">
      <t>ブッピン</t>
    </rPh>
    <rPh sb="12" eb="13">
      <t>トウ</t>
    </rPh>
    <phoneticPr fontId="9"/>
  </si>
  <si>
    <t>　その他の物品等</t>
    <rPh sb="3" eb="4">
      <t>タ</t>
    </rPh>
    <rPh sb="5" eb="7">
      <t>ブッピン</t>
    </rPh>
    <rPh sb="7" eb="8">
      <t>トウ</t>
    </rPh>
    <phoneticPr fontId="9"/>
  </si>
  <si>
    <t>　浸水を防ぐための資材等</t>
    <rPh sb="1" eb="3">
      <t>シンスイ</t>
    </rPh>
    <rPh sb="4" eb="5">
      <t>フセ</t>
    </rPh>
    <rPh sb="9" eb="11">
      <t>シザイ</t>
    </rPh>
    <rPh sb="11" eb="12">
      <t>トウ</t>
    </rPh>
    <phoneticPr fontId="9"/>
  </si>
  <si>
    <t>施設利用者に係る物品として位置付ける場合、「有」を選択し、その個数等を記載します。
左記載の物品以外については、「その他」の欄に物品名と台数を記載して下さい。</t>
    <rPh sb="0" eb="5">
      <t>シセツリヨウシャ</t>
    </rPh>
    <rPh sb="6" eb="7">
      <t>カカ</t>
    </rPh>
    <rPh sb="8" eb="10">
      <t>ブッピン</t>
    </rPh>
    <rPh sb="13" eb="16">
      <t>イチヅ</t>
    </rPh>
    <rPh sb="18" eb="20">
      <t>バアイ</t>
    </rPh>
    <rPh sb="22" eb="23">
      <t>アリ</t>
    </rPh>
    <rPh sb="25" eb="27">
      <t>センタク</t>
    </rPh>
    <rPh sb="33" eb="34">
      <t>トウ</t>
    </rPh>
    <rPh sb="35" eb="37">
      <t>キサイ</t>
    </rPh>
    <rPh sb="42" eb="43">
      <t>ヒダリ</t>
    </rPh>
    <rPh sb="43" eb="45">
      <t>キサイ</t>
    </rPh>
    <rPh sb="46" eb="48">
      <t>ブッピン</t>
    </rPh>
    <rPh sb="48" eb="50">
      <t>イガイ</t>
    </rPh>
    <rPh sb="59" eb="60">
      <t>タ</t>
    </rPh>
    <rPh sb="62" eb="63">
      <t>ラン</t>
    </rPh>
    <rPh sb="64" eb="66">
      <t>ブッピン</t>
    </rPh>
    <rPh sb="66" eb="67">
      <t>メイ</t>
    </rPh>
    <rPh sb="68" eb="70">
      <t>ダイスウ</t>
    </rPh>
    <rPh sb="71" eb="73">
      <t>キサイ</t>
    </rPh>
    <rPh sb="75" eb="76">
      <t>クダ</t>
    </rPh>
    <phoneticPr fontId="9"/>
  </si>
  <si>
    <t>屋内安全確保に用いる物品として位置付ける場合、「有」を選択し、その個数等を記載します。
左記載の物品以外については、「その他」の欄に物品名と台数を記載して下さい。</t>
    <rPh sb="0" eb="6">
      <t>オクナイアンゼンカクホ</t>
    </rPh>
    <rPh sb="7" eb="8">
      <t>モチ</t>
    </rPh>
    <rPh sb="10" eb="12">
      <t>ブッピン</t>
    </rPh>
    <rPh sb="15" eb="18">
      <t>イチヅ</t>
    </rPh>
    <rPh sb="20" eb="22">
      <t>バアイ</t>
    </rPh>
    <rPh sb="24" eb="25">
      <t>アリ</t>
    </rPh>
    <rPh sb="27" eb="29">
      <t>センタク</t>
    </rPh>
    <rPh sb="35" eb="36">
      <t>トウ</t>
    </rPh>
    <rPh sb="37" eb="39">
      <t>キサイ</t>
    </rPh>
    <rPh sb="44" eb="45">
      <t>ヒダリ</t>
    </rPh>
    <rPh sb="45" eb="47">
      <t>キサイ</t>
    </rPh>
    <rPh sb="48" eb="50">
      <t>ブッピン</t>
    </rPh>
    <rPh sb="50" eb="52">
      <t>イガイ</t>
    </rPh>
    <rPh sb="61" eb="62">
      <t>タ</t>
    </rPh>
    <rPh sb="64" eb="65">
      <t>ラン</t>
    </rPh>
    <rPh sb="66" eb="68">
      <t>ブッピン</t>
    </rPh>
    <rPh sb="68" eb="69">
      <t>メイ</t>
    </rPh>
    <rPh sb="70" eb="72">
      <t>ダイスウ</t>
    </rPh>
    <rPh sb="73" eb="75">
      <t>キサイ</t>
    </rPh>
    <rPh sb="77" eb="78">
      <t>クダ</t>
    </rPh>
    <phoneticPr fontId="9"/>
  </si>
  <si>
    <t>その他の物品として位置付ける場合、「有」を選択し、その個数等を記載します。
左記載の物品以外については、「その他」の欄に物品名と台数を記載して下さい。</t>
    <rPh sb="2" eb="3">
      <t>タ</t>
    </rPh>
    <rPh sb="4" eb="6">
      <t>ブッピン</t>
    </rPh>
    <rPh sb="9" eb="12">
      <t>イチヅ</t>
    </rPh>
    <rPh sb="14" eb="16">
      <t>バアイ</t>
    </rPh>
    <rPh sb="18" eb="19">
      <t>アリ</t>
    </rPh>
    <rPh sb="21" eb="23">
      <t>センタク</t>
    </rPh>
    <rPh sb="29" eb="30">
      <t>トウ</t>
    </rPh>
    <rPh sb="31" eb="33">
      <t>キサイ</t>
    </rPh>
    <rPh sb="38" eb="39">
      <t>ヒダリ</t>
    </rPh>
    <rPh sb="39" eb="41">
      <t>キサイ</t>
    </rPh>
    <rPh sb="42" eb="44">
      <t>ブッピン</t>
    </rPh>
    <rPh sb="44" eb="46">
      <t>イガイ</t>
    </rPh>
    <rPh sb="55" eb="56">
      <t>タ</t>
    </rPh>
    <rPh sb="58" eb="59">
      <t>ラン</t>
    </rPh>
    <rPh sb="60" eb="62">
      <t>ブッピン</t>
    </rPh>
    <rPh sb="62" eb="63">
      <t>メイ</t>
    </rPh>
    <rPh sb="64" eb="66">
      <t>ダイスウ</t>
    </rPh>
    <rPh sb="67" eb="69">
      <t>キサイ</t>
    </rPh>
    <rPh sb="71" eb="72">
      <t>クダ</t>
    </rPh>
    <phoneticPr fontId="9"/>
  </si>
  <si>
    <t>浸水防止対策等に用いる資材として位置付ける場合、「有」を選択し、その個数等を記載します。</t>
    <rPh sb="0" eb="2">
      <t>シンスイ</t>
    </rPh>
    <rPh sb="2" eb="4">
      <t>ボウシ</t>
    </rPh>
    <rPh sb="4" eb="6">
      <t>タイサク</t>
    </rPh>
    <rPh sb="11" eb="13">
      <t>シザイ</t>
    </rPh>
    <rPh sb="34" eb="36">
      <t>コスウ</t>
    </rPh>
    <phoneticPr fontId="9"/>
  </si>
  <si>
    <t>洪　水
（1000年に一度）</t>
    <phoneticPr fontId="9"/>
  </si>
  <si>
    <t>管理権限者</t>
    <rPh sb="0" eb="5">
      <t>カンリケンゲンシャ</t>
    </rPh>
    <phoneticPr fontId="9"/>
  </si>
  <si>
    <t>代行者</t>
    <rPh sb="0" eb="3">
      <t>ダイコウシャ</t>
    </rPh>
    <phoneticPr fontId="9"/>
  </si>
  <si>
    <t>総括・情報班</t>
    <rPh sb="0" eb="2">
      <t>ソウカツ</t>
    </rPh>
    <rPh sb="3" eb="5">
      <t>ジョウホウ</t>
    </rPh>
    <rPh sb="5" eb="6">
      <t>ハン</t>
    </rPh>
    <phoneticPr fontId="9"/>
  </si>
  <si>
    <t>避難誘導班</t>
    <rPh sb="0" eb="2">
      <t>ヒナン</t>
    </rPh>
    <rPh sb="2" eb="4">
      <t>ユウドウ</t>
    </rPh>
    <rPh sb="4" eb="5">
      <t>ハン</t>
    </rPh>
    <phoneticPr fontId="9"/>
  </si>
  <si>
    <t>≪任務≫
・避難誘導の実施
・未避難者、要救助者の確認</t>
    <phoneticPr fontId="9"/>
  </si>
  <si>
    <t>≪任務≫
・自衛水防活動の指揮統制、状況の把握、情報内容の記録
・館内放送等による避難の呼び掛け
・洪水予報等の情報の収集
・関係者及び関係機関との連絡</t>
    <phoneticPr fontId="9"/>
  </si>
  <si>
    <t>別表１　自衛水防組織の編成と任務</t>
    <rPh sb="0" eb="2">
      <t>ベッピョウ</t>
    </rPh>
    <rPh sb="4" eb="6">
      <t>ジエイ</t>
    </rPh>
    <rPh sb="6" eb="8">
      <t>スイボウ</t>
    </rPh>
    <rPh sb="8" eb="10">
      <t>ソシキ</t>
    </rPh>
    <rPh sb="11" eb="13">
      <t>ヘンセイ</t>
    </rPh>
    <rPh sb="14" eb="16">
      <t>ニンム</t>
    </rPh>
    <phoneticPr fontId="9"/>
  </si>
  <si>
    <t>別表２　自衛水防組織装備品リスト</t>
    <rPh sb="0" eb="2">
      <t>ベッピョウ</t>
    </rPh>
    <rPh sb="4" eb="6">
      <t>ジエイ</t>
    </rPh>
    <rPh sb="6" eb="8">
      <t>スイボウ</t>
    </rPh>
    <rPh sb="8" eb="10">
      <t>ソシキ</t>
    </rPh>
    <rPh sb="10" eb="13">
      <t>ソウビヒン</t>
    </rPh>
    <phoneticPr fontId="9"/>
  </si>
  <si>
    <t>・統括・情報班</t>
    <rPh sb="1" eb="3">
      <t>トウカツ</t>
    </rPh>
    <rPh sb="4" eb="6">
      <t>ジョウホウ</t>
    </rPh>
    <rPh sb="6" eb="7">
      <t>ハン</t>
    </rPh>
    <phoneticPr fontId="9"/>
  </si>
  <si>
    <t>・避難誘導班</t>
    <rPh sb="1" eb="3">
      <t>ヒナン</t>
    </rPh>
    <rPh sb="3" eb="5">
      <t>ユウドウ</t>
    </rPh>
    <rPh sb="5" eb="6">
      <t>ハン</t>
    </rPh>
    <phoneticPr fontId="9"/>
  </si>
  <si>
    <t xml:space="preserve">施設の所管部署を１箇所記載してください。
（所管部署が分からない場合は、平常時の連絡窓口になっている部署を記載してください。）
連絡先は、ホームページやくらしの防災ガイド等で調べてください。
</t>
    <phoneticPr fontId="9"/>
  </si>
  <si>
    <t>（例） 
 ・高齢者等避難
　　・暴風警報又は特別警報
　　・大雨警報又は特別警報
　　・洪水警報</t>
    <phoneticPr fontId="9"/>
  </si>
  <si>
    <t>急激に災害が切迫することにより、上記指定緊急避難場所への避難、屋内安全確保による避難が過酷な事象に遭遇した場合、緊急安全確保を図る場所を設定してください。</t>
    <phoneticPr fontId="9"/>
  </si>
  <si>
    <t>共　通</t>
    <rPh sb="0" eb="1">
      <t>トモ</t>
    </rPh>
    <rPh sb="2" eb="3">
      <t>ツウ</t>
    </rPh>
    <phoneticPr fontId="9"/>
  </si>
  <si>
    <t>自衛水防組織を設置する場合のみ入力してください</t>
    <rPh sb="15" eb="17">
      <t>ニュウリョク</t>
    </rPh>
    <phoneticPr fontId="9"/>
  </si>
  <si>
    <t>急激に災害が切迫することにより、上記指定緊急避難場所への避難、屋内安全確保による避難が過酷な事象に遭遇した場合に備え、緊急安全確保を図る場所を設定してください。</t>
    <rPh sb="56" eb="57">
      <t>ソナ</t>
    </rPh>
    <rPh sb="59" eb="65">
      <t>キンキュウアンゼンカクホ</t>
    </rPh>
    <rPh sb="66" eb="67">
      <t>ハカ</t>
    </rPh>
    <rPh sb="68" eb="70">
      <t>バショ</t>
    </rPh>
    <rPh sb="71" eb="73">
      <t>セッテイ</t>
    </rPh>
    <phoneticPr fontId="9"/>
  </si>
  <si>
    <t>急激に災害が切迫することにより、上記指定緊急避難場所への避難、屋内安全確保による避難が過酷な事象に遭遇した場合に備え、緊急安全確保を図る場所を設定してください。</t>
    <phoneticPr fontId="9"/>
  </si>
  <si>
    <t>ライフライン等</t>
    <phoneticPr fontId="9"/>
  </si>
  <si>
    <t>建物内の高層階で川と反対側のスペース</t>
    <rPh sb="0" eb="2">
      <t>タテモノ</t>
    </rPh>
    <rPh sb="2" eb="3">
      <t>ナイ</t>
    </rPh>
    <rPh sb="4" eb="7">
      <t>コウソウカイ</t>
    </rPh>
    <rPh sb="8" eb="9">
      <t>カワ</t>
    </rPh>
    <rPh sb="10" eb="12">
      <t>ハンタイ</t>
    </rPh>
    <rPh sb="12" eb="13">
      <t>ガワ</t>
    </rPh>
    <phoneticPr fontId="9"/>
  </si>
  <si>
    <t>建物内の高層階で海と反対側のスペース</t>
    <rPh sb="0" eb="2">
      <t>タテモノ</t>
    </rPh>
    <rPh sb="2" eb="3">
      <t>ナイ</t>
    </rPh>
    <rPh sb="4" eb="7">
      <t>コウソウカイ</t>
    </rPh>
    <rPh sb="8" eb="9">
      <t>ウミ</t>
    </rPh>
    <rPh sb="10" eb="12">
      <t>ハンタイ</t>
    </rPh>
    <rPh sb="12" eb="13">
      <t>ガワ</t>
    </rPh>
    <phoneticPr fontId="9"/>
  </si>
  <si>
    <t>緊急安全確保のための避難経路図</t>
    <rPh sb="0" eb="2">
      <t>キンキュウ</t>
    </rPh>
    <rPh sb="2" eb="6">
      <t>アンゼンカクホ</t>
    </rPh>
    <rPh sb="10" eb="12">
      <t>ヒナン</t>
    </rPh>
    <rPh sb="12" eb="14">
      <t>ケイロ</t>
    </rPh>
    <rPh sb="14" eb="15">
      <t>ズ</t>
    </rPh>
    <phoneticPr fontId="9"/>
  </si>
  <si>
    <t>施設内での避難経路図</t>
    <rPh sb="0" eb="2">
      <t>シセツ</t>
    </rPh>
    <rPh sb="2" eb="3">
      <t>ナイ</t>
    </rPh>
    <rPh sb="5" eb="7">
      <t>ヒナン</t>
    </rPh>
    <rPh sb="7" eb="9">
      <t>ケイロ</t>
    </rPh>
    <rPh sb="9" eb="10">
      <t>ズ</t>
    </rPh>
    <phoneticPr fontId="9"/>
  </si>
  <si>
    <t>緊急避難場所への避難経路図</t>
    <rPh sb="0" eb="2">
      <t>キンキュウ</t>
    </rPh>
    <rPh sb="2" eb="4">
      <t>ヒナン</t>
    </rPh>
    <rPh sb="4" eb="6">
      <t>バショ</t>
    </rPh>
    <rPh sb="8" eb="10">
      <t>ヒナン</t>
    </rPh>
    <rPh sb="10" eb="12">
      <t>ケイロ</t>
    </rPh>
    <rPh sb="12" eb="13">
      <t>ズ</t>
    </rPh>
    <phoneticPr fontId="9"/>
  </si>
  <si>
    <t>計画作成（更新）年月日</t>
    <rPh sb="5" eb="7">
      <t>コウシン</t>
    </rPh>
    <phoneticPr fontId="9"/>
  </si>
  <si>
    <t>統括指揮者</t>
    <rPh sb="0" eb="5">
      <t>トウカツシキシャ</t>
    </rPh>
    <phoneticPr fontId="9"/>
  </si>
  <si>
    <t>３階建て</t>
    <rPh sb="1" eb="3">
      <t>カイダ</t>
    </rPh>
    <phoneticPr fontId="9"/>
  </si>
  <si>
    <t>氏名を記載</t>
    <phoneticPr fontId="9"/>
  </si>
  <si>
    <t>施設内での避難先までの避難ルートを貼り付けて下さい。</t>
    <phoneticPr fontId="9"/>
  </si>
  <si>
    <t>班員</t>
    <rPh sb="0" eb="2">
      <t>ハンイン</t>
    </rPh>
    <phoneticPr fontId="9"/>
  </si>
  <si>
    <t>&lt;避難誘導班の役割&gt;
高齢者等避難や緊急安全確保の情報が発令された場合、がけ崩れ等の前兆現象や溢水などを発見した場合に、利用者等を安全な場所へ避難誘導する。</t>
    <phoneticPr fontId="9"/>
  </si>
  <si>
    <t>緊急避難場所に関すること</t>
    <phoneticPr fontId="9"/>
  </si>
  <si>
    <t>施設の運営等に関すること</t>
    <phoneticPr fontId="9"/>
  </si>
  <si>
    <t>災害・傷病者等に関すること</t>
    <phoneticPr fontId="9"/>
  </si>
  <si>
    <t>事件・事故等に関すること</t>
    <phoneticPr fontId="9"/>
  </si>
  <si>
    <t>有の場合→</t>
    <rPh sb="2" eb="4">
      <t>バアイ</t>
    </rPh>
    <phoneticPr fontId="9"/>
  </si>
  <si>
    <t>年間合計</t>
    <rPh sb="0" eb="4">
      <t>ネンカンゴウケイ</t>
    </rPh>
    <phoneticPr fontId="9"/>
  </si>
  <si>
    <t>氏名を入力（例）神戸太郎</t>
    <rPh sb="0" eb="2">
      <t>シメイ</t>
    </rPh>
    <rPh sb="3" eb="5">
      <t>ニュウリョク</t>
    </rPh>
    <phoneticPr fontId="9"/>
  </si>
  <si>
    <t>班員氏名を列記してください。
（例）
神戸太郎、三宮太郎、神戸一郎</t>
    <rPh sb="0" eb="2">
      <t>ハンイン</t>
    </rPh>
    <rPh sb="2" eb="4">
      <t>シメイ</t>
    </rPh>
    <rPh sb="5" eb="7">
      <t>レッキ</t>
    </rPh>
    <rPh sb="16" eb="17">
      <t>レイ</t>
    </rPh>
    <phoneticPr fontId="9"/>
  </si>
  <si>
    <t>管理権限者</t>
    <phoneticPr fontId="9"/>
  </si>
  <si>
    <t>代行者</t>
    <phoneticPr fontId="9"/>
  </si>
  <si>
    <t>班長</t>
    <phoneticPr fontId="9"/>
  </si>
  <si>
    <t>氏名を入力（例）神戸花子</t>
    <rPh sb="0" eb="2">
      <t>シメイ</t>
    </rPh>
    <rPh sb="3" eb="5">
      <t>ニュウリョク</t>
    </rPh>
    <rPh sb="10" eb="12">
      <t>ハナコ</t>
    </rPh>
    <phoneticPr fontId="9"/>
  </si>
  <si>
    <t>班員氏名を列記してください。
（例）
中央太郎、三宮花子、東灘一郎</t>
    <rPh sb="0" eb="2">
      <t>ハンイン</t>
    </rPh>
    <rPh sb="2" eb="4">
      <t>シメイ</t>
    </rPh>
    <rPh sb="5" eb="7">
      <t>レッキ</t>
    </rPh>
    <rPh sb="17" eb="18">
      <t>レイ</t>
    </rPh>
    <rPh sb="20" eb="22">
      <t>チュウオウ</t>
    </rPh>
    <rPh sb="27" eb="29">
      <t>ハナコ</t>
    </rPh>
    <rPh sb="30" eb="32">
      <t>ヒガシナダ</t>
    </rPh>
    <phoneticPr fontId="9"/>
  </si>
  <si>
    <t>氏名を入力（例）中央花子</t>
    <rPh sb="0" eb="2">
      <t>シメイ</t>
    </rPh>
    <rPh sb="3" eb="5">
      <t>ニュウリョク</t>
    </rPh>
    <rPh sb="8" eb="10">
      <t>チュウオウ</t>
    </rPh>
    <rPh sb="10" eb="12">
      <t>ハナコ</t>
    </rPh>
    <phoneticPr fontId="9"/>
  </si>
  <si>
    <t>班員氏名を列記してください。
（例）
須磨太郎、長田花子、垂水一郎</t>
    <rPh sb="0" eb="2">
      <t>ハンイン</t>
    </rPh>
    <rPh sb="2" eb="4">
      <t>シメイ</t>
    </rPh>
    <rPh sb="5" eb="7">
      <t>レッキ</t>
    </rPh>
    <rPh sb="17" eb="18">
      <t>レイ</t>
    </rPh>
    <rPh sb="20" eb="22">
      <t>スマ</t>
    </rPh>
    <rPh sb="25" eb="27">
      <t>ナガタ</t>
    </rPh>
    <rPh sb="27" eb="29">
      <t>ハナコ</t>
    </rPh>
    <rPh sb="30" eb="32">
      <t>タルミ</t>
    </rPh>
    <phoneticPr fontId="9"/>
  </si>
  <si>
    <t>氏名を入力（例）学園太郎</t>
    <rPh sb="0" eb="2">
      <t>シメイ</t>
    </rPh>
    <rPh sb="3" eb="5">
      <t>ニュウリョク</t>
    </rPh>
    <rPh sb="8" eb="10">
      <t>ガクエン</t>
    </rPh>
    <phoneticPr fontId="9"/>
  </si>
  <si>
    <t>班員氏名を列記してください。
（例）
元町太郎、東灘太郎、神戸一郎</t>
    <rPh sb="0" eb="2">
      <t>ハンイン</t>
    </rPh>
    <rPh sb="2" eb="4">
      <t>シメイ</t>
    </rPh>
    <rPh sb="5" eb="7">
      <t>レッキ</t>
    </rPh>
    <rPh sb="17" eb="18">
      <t>レイ</t>
    </rPh>
    <rPh sb="20" eb="22">
      <t>モトマチ</t>
    </rPh>
    <rPh sb="25" eb="27">
      <t>ヒガシナダ</t>
    </rPh>
    <phoneticPr fontId="9"/>
  </si>
  <si>
    <t>想定される施設の浸水深</t>
    <phoneticPr fontId="9"/>
  </si>
  <si>
    <t>想定される施設の浸水継続時間</t>
    <phoneticPr fontId="9"/>
  </si>
  <si>
    <t>0.5m～3.0m未満</t>
    <rPh sb="9" eb="11">
      <t>ミマン</t>
    </rPh>
    <phoneticPr fontId="9"/>
  </si>
  <si>
    <t>１日～３日未満</t>
    <rPh sb="1" eb="2">
      <t>ニチ</t>
    </rPh>
    <rPh sb="4" eb="5">
      <t>ニチ</t>
    </rPh>
    <rPh sb="5" eb="7">
      <t>ミマン</t>
    </rPh>
    <phoneticPr fontId="9"/>
  </si>
  <si>
    <t>兵庫県CGハザードマップ（http://www.hazardmap.pref.hyogo.jp/）でご確認をお願いします。
※「洪水（100年に一度）」については、浸水継続時間の記載は不要です。</t>
    <rPh sb="0" eb="3">
      <t>ヒョウゴケン</t>
    </rPh>
    <rPh sb="51" eb="53">
      <t>カクニン</t>
    </rPh>
    <rPh sb="55" eb="56">
      <t>ネガ</t>
    </rPh>
    <rPh sb="65" eb="67">
      <t>コウズイ</t>
    </rPh>
    <rPh sb="71" eb="72">
      <t>ネン</t>
    </rPh>
    <rPh sb="73" eb="75">
      <t>イチド</t>
    </rPh>
    <rPh sb="83" eb="89">
      <t>シンスイケイゾクジカン</t>
    </rPh>
    <rPh sb="90" eb="92">
      <t>キサイ</t>
    </rPh>
    <rPh sb="93" eb="95">
      <t>フヨウ</t>
    </rPh>
    <phoneticPr fontId="9"/>
  </si>
  <si>
    <t>共　通</t>
    <rPh sb="0" eb="1">
      <t>トモ</t>
    </rPh>
    <rPh sb="2" eb="3">
      <t>ツウ</t>
    </rPh>
    <phoneticPr fontId="9"/>
  </si>
  <si>
    <t>洪水
高潮</t>
    <phoneticPr fontId="9"/>
  </si>
  <si>
    <t xml:space="preserve">  浸水深及び浸水継続時間</t>
    <rPh sb="2" eb="4">
      <t>シンスイ</t>
    </rPh>
    <rPh sb="4" eb="5">
      <t>フカ</t>
    </rPh>
    <rPh sb="5" eb="6">
      <t>オヨ</t>
    </rPh>
    <rPh sb="7" eb="9">
      <t>シンスイ</t>
    </rPh>
    <rPh sb="9" eb="13">
      <t>ケイゾクジカン</t>
    </rPh>
    <phoneticPr fontId="9"/>
  </si>
  <si>
    <t>統括指揮者は災害時に各班を指揮する役割ですので、原則として施設で勤務する方を選定してください。</t>
    <phoneticPr fontId="9"/>
  </si>
  <si>
    <t>土砂災害防止法に基づく</t>
    <rPh sb="0" eb="7">
      <t>ドシャサイガイボウシホウ</t>
    </rPh>
    <rPh sb="8" eb="9">
      <t>モト</t>
    </rPh>
    <phoneticPr fontId="9"/>
  </si>
  <si>
    <t>土砂災害に関する避難確保計画</t>
    <rPh sb="0" eb="4">
      <t>ドシャサイガイ</t>
    </rPh>
    <rPh sb="5" eb="6">
      <t>カン</t>
    </rPh>
    <rPh sb="8" eb="10">
      <t>ヒナン</t>
    </rPh>
    <rPh sb="10" eb="12">
      <t>カクホ</t>
    </rPh>
    <rPh sb="12" eb="14">
      <t>ケイカク</t>
    </rPh>
    <phoneticPr fontId="9"/>
  </si>
  <si>
    <t>土砂災害に関する避難確保計画</t>
    <rPh sb="0" eb="4">
      <t>ドシャサイガイ</t>
    </rPh>
    <rPh sb="5" eb="6">
      <t>カン</t>
    </rPh>
    <rPh sb="8" eb="14">
      <t>ヒナンカクホケイカク</t>
    </rPh>
    <phoneticPr fontId="9"/>
  </si>
  <si>
    <t>施設名：</t>
    <rPh sb="0" eb="3">
      <t>シセツメイ</t>
    </rPh>
    <phoneticPr fontId="9"/>
  </si>
  <si>
    <t>施設の名称：</t>
    <rPh sb="0" eb="2">
      <t>シセツ</t>
    </rPh>
    <rPh sb="3" eb="5">
      <t>メイショウ</t>
    </rPh>
    <phoneticPr fontId="9"/>
  </si>
  <si>
    <t>施設所有者又は管理者の名称</t>
    <rPh sb="0" eb="2">
      <t>シセツ</t>
    </rPh>
    <rPh sb="2" eb="5">
      <t>ショユウシャ</t>
    </rPh>
    <rPh sb="5" eb="6">
      <t>マタ</t>
    </rPh>
    <rPh sb="7" eb="10">
      <t>カンリシャ</t>
    </rPh>
    <rPh sb="11" eb="13">
      <t>メイショウ</t>
    </rPh>
    <phoneticPr fontId="9"/>
  </si>
  <si>
    <t>　：</t>
    <phoneticPr fontId="9"/>
  </si>
  <si>
    <t>施設の所在地：</t>
    <rPh sb="0" eb="2">
      <t>シセツ</t>
    </rPh>
    <rPh sb="3" eb="6">
      <t>ショザイチ</t>
    </rPh>
    <phoneticPr fontId="9"/>
  </si>
  <si>
    <t>１［目的］</t>
    <rPh sb="2" eb="4">
      <t>モクテキ</t>
    </rPh>
    <phoneticPr fontId="9"/>
  </si>
  <si>
    <t>２［防災体制に関する事項］</t>
    <rPh sb="2" eb="4">
      <t>ボウサイ</t>
    </rPh>
    <rPh sb="4" eb="6">
      <t>タイセイ</t>
    </rPh>
    <rPh sb="7" eb="8">
      <t>カン</t>
    </rPh>
    <rPh sb="10" eb="12">
      <t>ジコウ</t>
    </rPh>
    <phoneticPr fontId="9"/>
  </si>
  <si>
    <t>　2）組織図</t>
    <rPh sb="3" eb="6">
      <t>ソシキズ</t>
    </rPh>
    <phoneticPr fontId="9"/>
  </si>
  <si>
    <t>指揮班</t>
    <rPh sb="0" eb="3">
      <t>シキハン</t>
    </rPh>
    <phoneticPr fontId="9"/>
  </si>
  <si>
    <t>情報収集班</t>
    <rPh sb="0" eb="5">
      <t>ジョウホウシュウシュウハン</t>
    </rPh>
    <phoneticPr fontId="9"/>
  </si>
  <si>
    <t>避難誘導班</t>
    <rPh sb="0" eb="5">
      <t>ヒナンユウドウハン</t>
    </rPh>
    <phoneticPr fontId="9"/>
  </si>
  <si>
    <t>図-1　職員の役割分担</t>
    <rPh sb="0" eb="1">
      <t>ズ</t>
    </rPh>
    <rPh sb="4" eb="6">
      <t>ショクイン</t>
    </rPh>
    <rPh sb="7" eb="11">
      <t>ヤクワリブンタン</t>
    </rPh>
    <phoneticPr fontId="9"/>
  </si>
  <si>
    <t>(1)［各班の任務と組織］
　1）各班の任務
　　① 指揮班
　　　施設管理者を支援し、各班へ必要な事項を指示する。
　　② 情報収集班
　　　テレビ、ラジオ、インターネットなどを活用した積極的な情報収集、がけ崩れ等の前兆現象の
　　　把握や被害情報などを収集し、指揮班、避難誘導班に必要事項を報告・伝達する。
　　③ 避難誘導班
　　　高齢者等避難の情報が発令された場合、がけ崩れ等の前兆現象などを発見した場合に、利用者
　　　等を安全な場所へ避難誘導する。</t>
    <rPh sb="4" eb="6">
      <t>カクハン</t>
    </rPh>
    <rPh sb="7" eb="9">
      <t>ニンム</t>
    </rPh>
    <rPh sb="10" eb="12">
      <t>ソシキ</t>
    </rPh>
    <rPh sb="17" eb="19">
      <t>カクハン</t>
    </rPh>
    <rPh sb="20" eb="22">
      <t>ニンム</t>
    </rPh>
    <rPh sb="27" eb="30">
      <t>シキハン</t>
    </rPh>
    <rPh sb="34" eb="39">
      <t>シセツカンリシャ</t>
    </rPh>
    <rPh sb="40" eb="42">
      <t>シエン</t>
    </rPh>
    <rPh sb="44" eb="46">
      <t>カクハン</t>
    </rPh>
    <rPh sb="47" eb="49">
      <t>ヒツヨウ</t>
    </rPh>
    <rPh sb="50" eb="52">
      <t>ジコウ</t>
    </rPh>
    <rPh sb="53" eb="55">
      <t>シジ</t>
    </rPh>
    <rPh sb="63" eb="65">
      <t>ジョウホウ</t>
    </rPh>
    <rPh sb="65" eb="68">
      <t>シュウシュウハン</t>
    </rPh>
    <rPh sb="90" eb="92">
      <t>カツヨウ</t>
    </rPh>
    <rPh sb="94" eb="97">
      <t>セッキョクテキ</t>
    </rPh>
    <rPh sb="98" eb="102">
      <t>ジョウホウシュウシュウ</t>
    </rPh>
    <rPh sb="105" eb="106">
      <t>クズ</t>
    </rPh>
    <rPh sb="107" eb="108">
      <t>トウ</t>
    </rPh>
    <rPh sb="109" eb="113">
      <t>ゼンチョウゲンショウ</t>
    </rPh>
    <rPh sb="118" eb="120">
      <t>ハアク</t>
    </rPh>
    <rPh sb="128" eb="130">
      <t>シュウシュウ</t>
    </rPh>
    <rPh sb="132" eb="135">
      <t>シキハン</t>
    </rPh>
    <rPh sb="136" eb="138">
      <t>ヒナン</t>
    </rPh>
    <rPh sb="138" eb="141">
      <t>ユウドウハン</t>
    </rPh>
    <rPh sb="142" eb="146">
      <t>ヒツヨウジコウ</t>
    </rPh>
    <rPh sb="147" eb="149">
      <t>ホウコク</t>
    </rPh>
    <rPh sb="150" eb="152">
      <t>デンタツ</t>
    </rPh>
    <rPh sb="160" eb="165">
      <t>ヒナンユウドウハン</t>
    </rPh>
    <rPh sb="169" eb="172">
      <t>コウレイシャ</t>
    </rPh>
    <rPh sb="172" eb="173">
      <t>トウ</t>
    </rPh>
    <rPh sb="173" eb="175">
      <t>ヒナン</t>
    </rPh>
    <rPh sb="176" eb="178">
      <t>ジョウホウ</t>
    </rPh>
    <rPh sb="179" eb="181">
      <t>ハツレイ</t>
    </rPh>
    <rPh sb="184" eb="186">
      <t>バアイ</t>
    </rPh>
    <rPh sb="189" eb="190">
      <t>クズ</t>
    </rPh>
    <rPh sb="191" eb="192">
      <t>トウ</t>
    </rPh>
    <rPh sb="193" eb="197">
      <t>ゼンチョウゲンショウ</t>
    </rPh>
    <rPh sb="200" eb="202">
      <t>ハッケン</t>
    </rPh>
    <rPh sb="204" eb="206">
      <t>バアイ</t>
    </rPh>
    <rPh sb="208" eb="211">
      <t>リヨウシャ</t>
    </rPh>
    <rPh sb="215" eb="216">
      <t>トウ</t>
    </rPh>
    <rPh sb="220" eb="222">
      <t>バショ</t>
    </rPh>
    <rPh sb="223" eb="227">
      <t>ヒナンユウドウ</t>
    </rPh>
    <phoneticPr fontId="9"/>
  </si>
  <si>
    <t>　3）参考基準</t>
    <rPh sb="3" eb="7">
      <t>サンコウキジュン</t>
    </rPh>
    <phoneticPr fontId="9"/>
  </si>
  <si>
    <t>表２　参考基準</t>
    <rPh sb="0" eb="1">
      <t>ヒョウ</t>
    </rPh>
    <rPh sb="3" eb="7">
      <t>サンコウキジュン</t>
    </rPh>
    <phoneticPr fontId="9"/>
  </si>
  <si>
    <t>判断基準</t>
    <rPh sb="0" eb="4">
      <t>ハンダンキジュン</t>
    </rPh>
    <phoneticPr fontId="9"/>
  </si>
  <si>
    <t>主な業務内容</t>
    <rPh sb="0" eb="1">
      <t>オモ</t>
    </rPh>
    <rPh sb="2" eb="6">
      <t>ギョウムナイヨウ</t>
    </rPh>
    <phoneticPr fontId="9"/>
  </si>
  <si>
    <t>対応者</t>
    <rPh sb="0" eb="3">
      <t>タイオウシャ</t>
    </rPh>
    <phoneticPr fontId="9"/>
  </si>
  <si>
    <t>参集準備</t>
    <rPh sb="0" eb="2">
      <t>サンシュウ</t>
    </rPh>
    <rPh sb="2" eb="4">
      <t>ジュンビ</t>
    </rPh>
    <phoneticPr fontId="9"/>
  </si>
  <si>
    <t>応援当番職員
参集</t>
    <rPh sb="0" eb="2">
      <t>オウエン</t>
    </rPh>
    <rPh sb="2" eb="4">
      <t>トウバン</t>
    </rPh>
    <rPh sb="4" eb="6">
      <t>ショクイン</t>
    </rPh>
    <rPh sb="7" eb="9">
      <t>サンシュウ</t>
    </rPh>
    <phoneticPr fontId="9"/>
  </si>
  <si>
    <t>全職員参集</t>
    <rPh sb="0" eb="3">
      <t>ゼンショクイン</t>
    </rPh>
    <rPh sb="3" eb="5">
      <t>サンシュウ</t>
    </rPh>
    <phoneticPr fontId="9"/>
  </si>
  <si>
    <t>・台風接近が予想される場合
・大雨が予想される場合</t>
    <rPh sb="1" eb="5">
      <t>タイフウセッキン</t>
    </rPh>
    <rPh sb="6" eb="8">
      <t>ヨソウ</t>
    </rPh>
    <rPh sb="11" eb="13">
      <t>バアイ</t>
    </rPh>
    <rPh sb="15" eb="17">
      <t>オオアメ</t>
    </rPh>
    <rPh sb="18" eb="20">
      <t>ヨソウ</t>
    </rPh>
    <rPh sb="23" eb="25">
      <t>バアイ</t>
    </rPh>
    <phoneticPr fontId="9"/>
  </si>
  <si>
    <t>・大雨警報が発表された場合</t>
    <rPh sb="1" eb="3">
      <t>オオアメ</t>
    </rPh>
    <rPh sb="3" eb="5">
      <t>ケイホウ</t>
    </rPh>
    <rPh sb="6" eb="8">
      <t>ハッピョウ</t>
    </rPh>
    <rPh sb="11" eb="13">
      <t>バアイ</t>
    </rPh>
    <phoneticPr fontId="9"/>
  </si>
  <si>
    <t>・高齢者等避難が発令した場合</t>
    <rPh sb="1" eb="4">
      <t>コウレイシャ</t>
    </rPh>
    <rPh sb="4" eb="5">
      <t>トウ</t>
    </rPh>
    <rPh sb="5" eb="7">
      <t>ヒナン</t>
    </rPh>
    <rPh sb="8" eb="10">
      <t>ハツレイ</t>
    </rPh>
    <rPh sb="12" eb="14">
      <t>バアイ</t>
    </rPh>
    <phoneticPr fontId="9"/>
  </si>
  <si>
    <t>・気象情報等の情報収集</t>
    <rPh sb="1" eb="6">
      <t>キショウジョウホウトウ</t>
    </rPh>
    <rPh sb="7" eb="11">
      <t>ジョウホウシュウシュウ</t>
    </rPh>
    <phoneticPr fontId="9"/>
  </si>
  <si>
    <t>・気象情報等の情報収集
・避難行動の準備</t>
    <rPh sb="13" eb="15">
      <t>ヒナン</t>
    </rPh>
    <rPh sb="15" eb="17">
      <t>コウドウ</t>
    </rPh>
    <rPh sb="18" eb="20">
      <t>ジュンビ</t>
    </rPh>
    <phoneticPr fontId="9"/>
  </si>
  <si>
    <t>・気象情報等の情報収集
・関係行政機関等への連絡・通報
・避難誘導</t>
    <rPh sb="13" eb="19">
      <t>カンケイギョウセイキカン</t>
    </rPh>
    <rPh sb="19" eb="20">
      <t>トウ</t>
    </rPh>
    <rPh sb="22" eb="24">
      <t>レンラク</t>
    </rPh>
    <rPh sb="25" eb="27">
      <t>ツウホウ</t>
    </rPh>
    <rPh sb="29" eb="33">
      <t>ヒナンユウドウ</t>
    </rPh>
    <phoneticPr fontId="9"/>
  </si>
  <si>
    <t>・施設職員全員</t>
    <rPh sb="1" eb="3">
      <t>シセツ</t>
    </rPh>
    <rPh sb="3" eb="5">
      <t>ショクイン</t>
    </rPh>
    <rPh sb="5" eb="7">
      <t>ゼンイン</t>
    </rPh>
    <phoneticPr fontId="9"/>
  </si>
  <si>
    <t>・防止当番
　施設職員</t>
    <rPh sb="1" eb="5">
      <t>ボウシトウバン</t>
    </rPh>
    <rPh sb="7" eb="11">
      <t>シセツショクイン</t>
    </rPh>
    <phoneticPr fontId="9"/>
  </si>
  <si>
    <t>・施設職員全員</t>
    <rPh sb="1" eb="5">
      <t>シセツショクイン</t>
    </rPh>
    <rPh sb="5" eb="7">
      <t>ゼンイン</t>
    </rPh>
    <phoneticPr fontId="9"/>
  </si>
  <si>
    <t>　4）連絡網</t>
    <rPh sb="3" eb="6">
      <t>レンラクモウ</t>
    </rPh>
    <phoneticPr fontId="9"/>
  </si>
  <si>
    <t>病院</t>
    <rPh sb="0" eb="2">
      <t>ビョウイン</t>
    </rPh>
    <phoneticPr fontId="9"/>
  </si>
  <si>
    <t>施設</t>
    <phoneticPr fontId="9"/>
  </si>
  <si>
    <t>避難誘導班</t>
    <rPh sb="0" eb="2">
      <t>ヒナン</t>
    </rPh>
    <rPh sb="2" eb="5">
      <t>ユウドウハン</t>
    </rPh>
    <phoneticPr fontId="9"/>
  </si>
  <si>
    <t>施設職員</t>
    <rPh sb="0" eb="4">
      <t>シセツショクイン</t>
    </rPh>
    <phoneticPr fontId="9"/>
  </si>
  <si>
    <t>利用者</t>
    <rPh sb="0" eb="3">
      <t>リヨウシャ</t>
    </rPh>
    <phoneticPr fontId="9"/>
  </si>
  <si>
    <t>図３　職員の役割分担</t>
    <rPh sb="0" eb="1">
      <t>ズ</t>
    </rPh>
    <rPh sb="3" eb="5">
      <t>ショクイン</t>
    </rPh>
    <rPh sb="6" eb="10">
      <t>ヤクワリブンタン</t>
    </rPh>
    <phoneticPr fontId="9"/>
  </si>
  <si>
    <t>　5）関係機関緊急連絡先</t>
    <rPh sb="3" eb="5">
      <t>カンケイ</t>
    </rPh>
    <rPh sb="5" eb="7">
      <t>キカン</t>
    </rPh>
    <rPh sb="7" eb="9">
      <t>キンキュウ</t>
    </rPh>
    <rPh sb="9" eb="12">
      <t>レンラクサキ</t>
    </rPh>
    <phoneticPr fontId="9"/>
  </si>
  <si>
    <t>表４　関係機関緊急時連絡先</t>
    <rPh sb="0" eb="1">
      <t>ヒョウ</t>
    </rPh>
    <rPh sb="3" eb="7">
      <t>カンケイキカン</t>
    </rPh>
    <rPh sb="7" eb="10">
      <t>キンキュウジ</t>
    </rPh>
    <rPh sb="10" eb="13">
      <t>レンラクサキ</t>
    </rPh>
    <phoneticPr fontId="9"/>
  </si>
  <si>
    <t>機関名</t>
    <rPh sb="0" eb="3">
      <t>キカンメイ</t>
    </rPh>
    <phoneticPr fontId="9"/>
  </si>
  <si>
    <t>電話番号</t>
    <rPh sb="0" eb="4">
      <t>デンワバンゴウ</t>
    </rPh>
    <phoneticPr fontId="9"/>
  </si>
  <si>
    <t>FAX番号</t>
    <rPh sb="3" eb="5">
      <t>バンゴウ</t>
    </rPh>
    <phoneticPr fontId="9"/>
  </si>
  <si>
    <t>備考</t>
    <rPh sb="0" eb="2">
      <t>ビコウ</t>
    </rPh>
    <phoneticPr fontId="9"/>
  </si>
  <si>
    <t>防災行政機関</t>
    <rPh sb="0" eb="2">
      <t>ボウサイ</t>
    </rPh>
    <rPh sb="2" eb="4">
      <t>ギョウセイ</t>
    </rPh>
    <rPh sb="4" eb="6">
      <t>キカン</t>
    </rPh>
    <phoneticPr fontId="9"/>
  </si>
  <si>
    <t>協力機関</t>
    <rPh sb="0" eb="4">
      <t>キョウリョクキカン</t>
    </rPh>
    <phoneticPr fontId="9"/>
  </si>
  <si>
    <t>ライフライン等</t>
    <rPh sb="6" eb="7">
      <t>トウ</t>
    </rPh>
    <phoneticPr fontId="9"/>
  </si>
  <si>
    <t>※神戸市消防局への119番通報、並びに兵庫県警察への110番通報は、すでに災害や事件・事故が発生しており、より緊急性の高い場合に通報する。</t>
    <rPh sb="1" eb="4">
      <t>コウベシ</t>
    </rPh>
    <rPh sb="4" eb="7">
      <t>ショウボウキョク</t>
    </rPh>
    <rPh sb="12" eb="15">
      <t>バンツウホウ</t>
    </rPh>
    <rPh sb="16" eb="17">
      <t>ナラ</t>
    </rPh>
    <rPh sb="19" eb="24">
      <t>ヒョウゴケンケイサツ</t>
    </rPh>
    <rPh sb="29" eb="30">
      <t>バン</t>
    </rPh>
    <rPh sb="30" eb="32">
      <t>ツウホウ</t>
    </rPh>
    <rPh sb="37" eb="39">
      <t>サイガイ</t>
    </rPh>
    <rPh sb="40" eb="42">
      <t>ジケン</t>
    </rPh>
    <rPh sb="43" eb="45">
      <t>ジコ</t>
    </rPh>
    <rPh sb="46" eb="48">
      <t>ハッセイ</t>
    </rPh>
    <rPh sb="55" eb="58">
      <t>キンキュウセイ</t>
    </rPh>
    <rPh sb="59" eb="60">
      <t>タカ</t>
    </rPh>
    <rPh sb="61" eb="63">
      <t>バアイ</t>
    </rPh>
    <rPh sb="64" eb="66">
      <t>ツウホウ</t>
    </rPh>
    <phoneticPr fontId="9"/>
  </si>
  <si>
    <t>　(2）［事前対策］</t>
    <rPh sb="5" eb="9">
      <t>ジゼンタイサク</t>
    </rPh>
    <phoneticPr fontId="9"/>
  </si>
  <si>
    <t>　台風の接近などあらかじめ土砂災害の危険性が高まることが予想される場合は、夜間当直施設職員の増員やデイザービスの中止などを検討するとともに、各施設職員の役割分担を再認識する。</t>
    <rPh sb="1" eb="3">
      <t>タイフウ</t>
    </rPh>
    <rPh sb="4" eb="6">
      <t>セッキン</t>
    </rPh>
    <rPh sb="13" eb="17">
      <t>ドシャサイガイ</t>
    </rPh>
    <rPh sb="18" eb="21">
      <t>キケンセイ</t>
    </rPh>
    <rPh sb="22" eb="23">
      <t>タカ</t>
    </rPh>
    <rPh sb="28" eb="30">
      <t>ヨソウ</t>
    </rPh>
    <rPh sb="33" eb="35">
      <t>バアイ</t>
    </rPh>
    <rPh sb="37" eb="41">
      <t>ヤカントウチョク</t>
    </rPh>
    <rPh sb="41" eb="43">
      <t>シセツ</t>
    </rPh>
    <rPh sb="43" eb="45">
      <t>ショクイン</t>
    </rPh>
    <rPh sb="46" eb="48">
      <t>ゾウイン</t>
    </rPh>
    <rPh sb="56" eb="58">
      <t>チュウシ</t>
    </rPh>
    <rPh sb="61" eb="63">
      <t>ケントウ</t>
    </rPh>
    <rPh sb="70" eb="73">
      <t>カクシセツ</t>
    </rPh>
    <rPh sb="73" eb="75">
      <t>ショクイン</t>
    </rPh>
    <rPh sb="76" eb="78">
      <t>ヤクワリ</t>
    </rPh>
    <rPh sb="78" eb="80">
      <t>ブンタン</t>
    </rPh>
    <rPh sb="81" eb="84">
      <t>サイニンシキ</t>
    </rPh>
    <phoneticPr fontId="9"/>
  </si>
  <si>
    <t>　(3）［事前休業の判断について］</t>
    <rPh sb="5" eb="9">
      <t>ジゼンキュウギョウ</t>
    </rPh>
    <rPh sb="10" eb="12">
      <t>ハンダン</t>
    </rPh>
    <phoneticPr fontId="9"/>
  </si>
  <si>
    <t>事前休業の有無</t>
    <rPh sb="0" eb="4">
      <t>ジゼンキュウギョウ</t>
    </rPh>
    <rPh sb="5" eb="7">
      <t>ウム</t>
    </rPh>
    <phoneticPr fontId="9"/>
  </si>
  <si>
    <t>事前休業の判断
基準</t>
    <rPh sb="0" eb="4">
      <t>ジゼンキュウギョウ</t>
    </rPh>
    <rPh sb="5" eb="7">
      <t>ハンダン</t>
    </rPh>
    <rPh sb="8" eb="10">
      <t>キジュン</t>
    </rPh>
    <phoneticPr fontId="9"/>
  </si>
  <si>
    <t>　(4）［事前休業の判断について］</t>
    <rPh sb="5" eb="9">
      <t>ジゼンキュウギョウ</t>
    </rPh>
    <rPh sb="10" eb="12">
      <t>ハンダン</t>
    </rPh>
    <phoneticPr fontId="9"/>
  </si>
  <si>
    <t>　情報収集班は、気象情報、気象警報、避難指示等の情報について、次表に示す方法により、情報を収集し、指揮班、避難誘導班および利用者等へ必要事項を報告・連絡する。
　また、がけ崩れ等の前兆現象や避難時の被害状況などの情報を入手した場合は速やかに、消防警察など関係機関へ通報する。</t>
    <rPh sb="1" eb="6">
      <t>ジョウホウシュウシュウハン</t>
    </rPh>
    <rPh sb="8" eb="12">
      <t>キショウジョウホウ</t>
    </rPh>
    <rPh sb="13" eb="17">
      <t>キショウケイホウ</t>
    </rPh>
    <rPh sb="18" eb="20">
      <t>ヒナン</t>
    </rPh>
    <rPh sb="20" eb="22">
      <t>シジ</t>
    </rPh>
    <rPh sb="22" eb="23">
      <t>トウ</t>
    </rPh>
    <rPh sb="24" eb="26">
      <t>ジョウホウ</t>
    </rPh>
    <rPh sb="31" eb="32">
      <t>ツギ</t>
    </rPh>
    <rPh sb="32" eb="33">
      <t>ヒョウ</t>
    </rPh>
    <rPh sb="34" eb="35">
      <t>シメ</t>
    </rPh>
    <rPh sb="36" eb="38">
      <t>ホウホウ</t>
    </rPh>
    <rPh sb="42" eb="44">
      <t>ジョウホウ</t>
    </rPh>
    <rPh sb="45" eb="47">
      <t>シュウシュウ</t>
    </rPh>
    <rPh sb="49" eb="51">
      <t>シキ</t>
    </rPh>
    <rPh sb="51" eb="52">
      <t>ハン</t>
    </rPh>
    <rPh sb="53" eb="55">
      <t>ヒナン</t>
    </rPh>
    <rPh sb="55" eb="57">
      <t>ユウドウ</t>
    </rPh>
    <rPh sb="57" eb="58">
      <t>ハン</t>
    </rPh>
    <rPh sb="61" eb="63">
      <t>リヨウ</t>
    </rPh>
    <rPh sb="63" eb="64">
      <t>シャ</t>
    </rPh>
    <rPh sb="64" eb="65">
      <t>ナド</t>
    </rPh>
    <rPh sb="66" eb="68">
      <t>ヒツヨウ</t>
    </rPh>
    <rPh sb="68" eb="70">
      <t>ジコウ</t>
    </rPh>
    <rPh sb="71" eb="73">
      <t>ホウコク</t>
    </rPh>
    <rPh sb="74" eb="76">
      <t>レンラク</t>
    </rPh>
    <rPh sb="86" eb="87">
      <t>クズ</t>
    </rPh>
    <rPh sb="88" eb="89">
      <t>トウ</t>
    </rPh>
    <rPh sb="90" eb="94">
      <t>ゼンチョウゲンショウ</t>
    </rPh>
    <rPh sb="95" eb="98">
      <t>ヒナンジ</t>
    </rPh>
    <rPh sb="99" eb="103">
      <t>ヒガイジョウキョウ</t>
    </rPh>
    <rPh sb="106" eb="108">
      <t>ジョウホウ</t>
    </rPh>
    <rPh sb="109" eb="111">
      <t>ニュウシュ</t>
    </rPh>
    <rPh sb="113" eb="115">
      <t>バアイ</t>
    </rPh>
    <rPh sb="116" eb="117">
      <t>スミ</t>
    </rPh>
    <rPh sb="121" eb="123">
      <t>ショウボウ</t>
    </rPh>
    <rPh sb="123" eb="125">
      <t>ケイサツ</t>
    </rPh>
    <rPh sb="127" eb="131">
      <t>カンケイキカン</t>
    </rPh>
    <rPh sb="132" eb="134">
      <t>ツウホウ</t>
    </rPh>
    <phoneticPr fontId="9"/>
  </si>
  <si>
    <t>表５　主な情報及び収集方法</t>
    <rPh sb="0" eb="1">
      <t>ヒョウ</t>
    </rPh>
    <rPh sb="3" eb="4">
      <t>オモ</t>
    </rPh>
    <rPh sb="5" eb="7">
      <t>ジョウホウ</t>
    </rPh>
    <rPh sb="7" eb="8">
      <t>オヨ</t>
    </rPh>
    <rPh sb="9" eb="11">
      <t>シュウシュウ</t>
    </rPh>
    <rPh sb="11" eb="13">
      <t>ホウホウ</t>
    </rPh>
    <phoneticPr fontId="9"/>
  </si>
  <si>
    <t>収集する情報</t>
    <rPh sb="0" eb="2">
      <t>シュウシュウ</t>
    </rPh>
    <rPh sb="4" eb="6">
      <t>ジョウホウ</t>
    </rPh>
    <phoneticPr fontId="9"/>
  </si>
  <si>
    <t>収集方法</t>
    <rPh sb="0" eb="4">
      <t>シュウシュウホウホウ</t>
    </rPh>
    <phoneticPr fontId="9"/>
  </si>
  <si>
    <t>施設職員共有方法</t>
    <rPh sb="0" eb="2">
      <t>シセツ</t>
    </rPh>
    <rPh sb="2" eb="4">
      <t>ショクイン</t>
    </rPh>
    <rPh sb="4" eb="6">
      <t>キョウユウ</t>
    </rPh>
    <rPh sb="6" eb="8">
      <t>ホウホウ</t>
    </rPh>
    <phoneticPr fontId="9"/>
  </si>
  <si>
    <t>電子メール等</t>
    <rPh sb="0" eb="2">
      <t>デンシ</t>
    </rPh>
    <rPh sb="5" eb="6">
      <t>トウ</t>
    </rPh>
    <phoneticPr fontId="9"/>
  </si>
  <si>
    <t>電子メール等</t>
    <phoneticPr fontId="9"/>
  </si>
  <si>
    <t>気象情報</t>
    <rPh sb="0" eb="4">
      <t>キショウジョウホウ</t>
    </rPh>
    <phoneticPr fontId="9"/>
  </si>
  <si>
    <t>土砂災害警戒情報</t>
    <rPh sb="0" eb="6">
      <t>ドシャサイガイケイカイ</t>
    </rPh>
    <rPh sb="6" eb="8">
      <t>ジョウホウ</t>
    </rPh>
    <phoneticPr fontId="9"/>
  </si>
  <si>
    <t>テレビ・インターネット</t>
    <phoneticPr fontId="9"/>
  </si>
  <si>
    <t>避難指示等
・高齢者等避難
・避難指示
・緊急安全確保</t>
    <rPh sb="0" eb="5">
      <t>ヒナンシジトウ</t>
    </rPh>
    <rPh sb="7" eb="10">
      <t>コウレイシャ</t>
    </rPh>
    <rPh sb="10" eb="11">
      <t>トウ</t>
    </rPh>
    <rPh sb="11" eb="13">
      <t>ヒナン</t>
    </rPh>
    <rPh sb="15" eb="19">
      <t>ヒナンシジ</t>
    </rPh>
    <rPh sb="21" eb="23">
      <t>キンキュウ</t>
    </rPh>
    <rPh sb="23" eb="25">
      <t>アンゼン</t>
    </rPh>
    <rPh sb="25" eb="27">
      <t>カクホ</t>
    </rPh>
    <phoneticPr fontId="9"/>
  </si>
  <si>
    <t>神戸市から発信される緊急速報メール、ひょうご防災ネット（登録制メール）、Yahoo!防災速報、防災行政無線等、テレビ・インターネット</t>
    <rPh sb="0" eb="3">
      <t>コウベシ</t>
    </rPh>
    <rPh sb="5" eb="7">
      <t>ハッシン</t>
    </rPh>
    <rPh sb="10" eb="12">
      <t>キンキュウ</t>
    </rPh>
    <rPh sb="12" eb="14">
      <t>ソクホウ</t>
    </rPh>
    <rPh sb="22" eb="24">
      <t>ボウサイ</t>
    </rPh>
    <rPh sb="28" eb="31">
      <t>トウロクセイ</t>
    </rPh>
    <rPh sb="42" eb="44">
      <t>ボウサイ</t>
    </rPh>
    <rPh sb="44" eb="46">
      <t>ソクホウ</t>
    </rPh>
    <rPh sb="47" eb="49">
      <t>ボウサイ</t>
    </rPh>
    <rPh sb="49" eb="51">
      <t>ギョウセイ</t>
    </rPh>
    <rPh sb="51" eb="54">
      <t>ムセントウ</t>
    </rPh>
    <phoneticPr fontId="9"/>
  </si>
  <si>
    <t xml:space="preserve"> </t>
    <phoneticPr fontId="9"/>
  </si>
  <si>
    <t>表６　情報連絡・通報の内容及び報告先</t>
    <rPh sb="0" eb="1">
      <t>ヒョウ</t>
    </rPh>
    <rPh sb="3" eb="5">
      <t>ジョウホウ</t>
    </rPh>
    <rPh sb="5" eb="7">
      <t>レンラク</t>
    </rPh>
    <rPh sb="8" eb="10">
      <t>ツウホウ</t>
    </rPh>
    <rPh sb="11" eb="13">
      <t>ナイヨウ</t>
    </rPh>
    <rPh sb="13" eb="14">
      <t>オヨ</t>
    </rPh>
    <rPh sb="15" eb="17">
      <t>ホウコク</t>
    </rPh>
    <rPh sb="17" eb="18">
      <t>サキ</t>
    </rPh>
    <phoneticPr fontId="9"/>
  </si>
  <si>
    <t>対象情報</t>
    <rPh sb="0" eb="4">
      <t>タイショウジョウホウ</t>
    </rPh>
    <phoneticPr fontId="9"/>
  </si>
  <si>
    <t>前兆現象</t>
    <rPh sb="0" eb="2">
      <t>ゼンチョウ</t>
    </rPh>
    <rPh sb="2" eb="4">
      <t>ゲンショウ</t>
    </rPh>
    <phoneticPr fontId="9"/>
  </si>
  <si>
    <t>災害発生情報</t>
    <rPh sb="0" eb="2">
      <t>サイガイ</t>
    </rPh>
    <rPh sb="2" eb="4">
      <t>ハッセイ</t>
    </rPh>
    <rPh sb="4" eb="6">
      <t>ジョウホウ</t>
    </rPh>
    <phoneticPr fontId="9"/>
  </si>
  <si>
    <t>避難行動の開始等について</t>
    <rPh sb="0" eb="4">
      <t>ヒナンコウドウ</t>
    </rPh>
    <rPh sb="5" eb="7">
      <t>カイシ</t>
    </rPh>
    <rPh sb="7" eb="8">
      <t>トウ</t>
    </rPh>
    <phoneticPr fontId="9"/>
  </si>
  <si>
    <t>連絡</t>
    <rPh sb="0" eb="2">
      <t>レンラク</t>
    </rPh>
    <phoneticPr fontId="9"/>
  </si>
  <si>
    <t>通報</t>
    <rPh sb="0" eb="2">
      <t>ツウホウ</t>
    </rPh>
    <phoneticPr fontId="9"/>
  </si>
  <si>
    <t>担当者</t>
    <rPh sb="0" eb="3">
      <t>タントウシャ</t>
    </rPh>
    <phoneticPr fontId="9"/>
  </si>
  <si>
    <t>情報収集班</t>
    <rPh sb="0" eb="5">
      <t>ジョウホウシュウシュウハン</t>
    </rPh>
    <phoneticPr fontId="9"/>
  </si>
  <si>
    <t>避難誘導班</t>
    <rPh sb="0" eb="2">
      <t>ヒナン</t>
    </rPh>
    <rPh sb="2" eb="5">
      <t>ユウドウハン</t>
    </rPh>
    <phoneticPr fontId="9"/>
  </si>
  <si>
    <t>連絡・通報
手段</t>
    <rPh sb="0" eb="2">
      <t>レンラク</t>
    </rPh>
    <rPh sb="3" eb="5">
      <t>ツウホウ</t>
    </rPh>
    <rPh sb="6" eb="8">
      <t>シュダン</t>
    </rPh>
    <phoneticPr fontId="9"/>
  </si>
  <si>
    <t>電話</t>
    <rPh sb="0" eb="2">
      <t>デンワ</t>
    </rPh>
    <phoneticPr fontId="9"/>
  </si>
  <si>
    <t>館内放送
口頭</t>
    <rPh sb="0" eb="2">
      <t>カンナイ</t>
    </rPh>
    <rPh sb="2" eb="4">
      <t>ホウソウ</t>
    </rPh>
    <rPh sb="5" eb="7">
      <t>コウトウ</t>
    </rPh>
    <phoneticPr fontId="9"/>
  </si>
  <si>
    <t>FAX・電話</t>
    <rPh sb="4" eb="6">
      <t>デンワ</t>
    </rPh>
    <phoneticPr fontId="9"/>
  </si>
  <si>
    <t>報告先</t>
    <rPh sb="0" eb="3">
      <t>ホウコクサキ</t>
    </rPh>
    <phoneticPr fontId="9"/>
  </si>
  <si>
    <t>利用者</t>
    <rPh sb="0" eb="3">
      <t>リヨウシャ</t>
    </rPh>
    <phoneticPr fontId="9"/>
  </si>
  <si>
    <t>３［避難誘導に関する事項］</t>
    <rPh sb="2" eb="6">
      <t>ヒナンユウドウ</t>
    </rPh>
    <rPh sb="7" eb="8">
      <t>カン</t>
    </rPh>
    <rPh sb="10" eb="12">
      <t>ジコウ</t>
    </rPh>
    <phoneticPr fontId="9"/>
  </si>
  <si>
    <t>2)避難の開始基準
①神戸地方気象台、神戸市役所当からの情報に基づく判断
　次の気象情報の発表や避難指示等の発令があった場合に、避難等を開始する。
　・神戸地方気象台から「土砂災害警戒情報」の発表
　・神戸市役所から「高齢者等避難」の発令
②自主避難の判断
　次に示すような土砂災害の前兆現象を確認した際は、神戸市役所等の情報を待つことなく避難を開
始する。前兆現象については、安全確保のため、施設内から確認できる範囲で把握し､市に報告する。
　＜土砂災害の前兆現象＞
　　・がけの表面に水が流れ出す。
　　・がけから水が噴き出す。
　　・小石がパラパラと落ちる。
　　・がけからの水が濁りだす。
　　・がけの樹木が傾く。
　　・樹木の根の切れる音がする。
　　・樹木の倒れる音がする。
　　・がけに割れ目が見える。
　　・斜面がふくらみだす。
　　・地鳴りがする。</t>
    <rPh sb="215" eb="216">
      <t>シ</t>
    </rPh>
    <rPh sb="217" eb="219">
      <t>ホウコク</t>
    </rPh>
    <rPh sb="306" eb="308">
      <t>ジュモク</t>
    </rPh>
    <rPh sb="309" eb="310">
      <t>カタム</t>
    </rPh>
    <rPh sb="316" eb="318">
      <t>ジュモク</t>
    </rPh>
    <rPh sb="319" eb="320">
      <t>ネ</t>
    </rPh>
    <rPh sb="321" eb="322">
      <t>キ</t>
    </rPh>
    <rPh sb="324" eb="325">
      <t>オト</t>
    </rPh>
    <rPh sb="333" eb="335">
      <t>ジュモク</t>
    </rPh>
    <rPh sb="336" eb="337">
      <t>タオ</t>
    </rPh>
    <rPh sb="339" eb="340">
      <t>オト</t>
    </rPh>
    <rPh sb="351" eb="352">
      <t>ワ</t>
    </rPh>
    <rPh sb="353" eb="354">
      <t>メ</t>
    </rPh>
    <rPh sb="355" eb="356">
      <t>ミ</t>
    </rPh>
    <rPh sb="363" eb="365">
      <t>シャメン</t>
    </rPh>
    <rPh sb="377" eb="379">
      <t>ジナ</t>
    </rPh>
    <phoneticPr fontId="9"/>
  </si>
  <si>
    <t>3)避難方法</t>
    <rPh sb="2" eb="4">
      <t>ヒナン</t>
    </rPh>
    <rPh sb="4" eb="6">
      <t>ホウホウ</t>
    </rPh>
    <phoneticPr fontId="9"/>
  </si>
  <si>
    <t>4)避難経路</t>
    <rPh sb="2" eb="4">
      <t>ヒナン</t>
    </rPh>
    <rPh sb="4" eb="6">
      <t>ケイロ</t>
    </rPh>
    <phoneticPr fontId="9"/>
  </si>
  <si>
    <t>①指定緊急避難場所へ避難の場合
　・指定緊急避難場所までの避難経路については、別添図のとおりとする。
②施設内避難の場合
　・施設館内の避難経路は施設内のエレベーターおよび階段とする。
　・停電時にはエレベーターが停止することに留意する。
　　（経路図は、別添図のとおり）</t>
    <rPh sb="10" eb="12">
      <t>ヒナン</t>
    </rPh>
    <rPh sb="13" eb="15">
      <t>バアイ</t>
    </rPh>
    <rPh sb="18" eb="20">
      <t>シテイ</t>
    </rPh>
    <rPh sb="20" eb="22">
      <t>キンキュウ</t>
    </rPh>
    <rPh sb="22" eb="26">
      <t>ヒナンバショ</t>
    </rPh>
    <rPh sb="29" eb="33">
      <t>ヒナンケイロ</t>
    </rPh>
    <rPh sb="39" eb="42">
      <t>ベッテンズ</t>
    </rPh>
    <rPh sb="52" eb="57">
      <t>シセツナイヒナン</t>
    </rPh>
    <rPh sb="58" eb="60">
      <t>バアイ</t>
    </rPh>
    <rPh sb="63" eb="65">
      <t>シセツ</t>
    </rPh>
    <rPh sb="65" eb="67">
      <t>カンナイ</t>
    </rPh>
    <rPh sb="68" eb="70">
      <t>ヒナン</t>
    </rPh>
    <rPh sb="70" eb="72">
      <t>ケイロ</t>
    </rPh>
    <rPh sb="73" eb="76">
      <t>シセツナイ</t>
    </rPh>
    <rPh sb="86" eb="88">
      <t>カイダン</t>
    </rPh>
    <rPh sb="95" eb="98">
      <t>テイデンジ</t>
    </rPh>
    <rPh sb="107" eb="109">
      <t>テイシ</t>
    </rPh>
    <rPh sb="114" eb="116">
      <t>リュウイ</t>
    </rPh>
    <rPh sb="123" eb="126">
      <t>ケイロズ</t>
    </rPh>
    <rPh sb="128" eb="131">
      <t>ベッテンズ</t>
    </rPh>
    <phoneticPr fontId="9"/>
  </si>
  <si>
    <t>5)施設周辺、避難経路、避難先施設の点検</t>
    <rPh sb="2" eb="6">
      <t>シセツシュウヘン</t>
    </rPh>
    <rPh sb="7" eb="11">
      <t>ヒナンケイロ</t>
    </rPh>
    <rPh sb="12" eb="15">
      <t>ヒナンサキ</t>
    </rPh>
    <rPh sb="15" eb="17">
      <t>シセツ</t>
    </rPh>
    <rPh sb="18" eb="20">
      <t>テンケン</t>
    </rPh>
    <phoneticPr fontId="9"/>
  </si>
  <si>
    <t xml:space="preserve">①施設周辺の点検
　・指定緊急避難場所に移動する際、施設敷地内の樹木や支障物が無いか点検を実施し、支障となる樹木はあらかじめ剪定しておく。
　・施設内の移動時に支障となる物がないかを確認し、支障物は速やかに移動する。
②避難経路の点検
　・指定緊急避難場所までの避難経路を確認するとともに、大雨時に冠水して移動が困難になる箇所等をあらかじめ把握し、施設職員に情報を共有する。
③避難先施設の点検
　・避難先の施設において、電源の有無、温熱環境等、課題がないかあらじめ確認しておき、施設職員に情報を共有する。
</t>
    <rPh sb="1" eb="5">
      <t>シセツシュウヘン</t>
    </rPh>
    <rPh sb="6" eb="8">
      <t>テンケン</t>
    </rPh>
    <rPh sb="11" eb="13">
      <t>シテイ</t>
    </rPh>
    <rPh sb="13" eb="15">
      <t>キンキュウ</t>
    </rPh>
    <rPh sb="15" eb="19">
      <t>ヒナンバショ</t>
    </rPh>
    <rPh sb="20" eb="22">
      <t>イドウ</t>
    </rPh>
    <rPh sb="24" eb="25">
      <t>サイ</t>
    </rPh>
    <rPh sb="26" eb="28">
      <t>シセツ</t>
    </rPh>
    <rPh sb="28" eb="30">
      <t>シキチ</t>
    </rPh>
    <rPh sb="30" eb="31">
      <t>ナイ</t>
    </rPh>
    <rPh sb="32" eb="34">
      <t>ジュモク</t>
    </rPh>
    <rPh sb="35" eb="37">
      <t>シショウ</t>
    </rPh>
    <rPh sb="37" eb="38">
      <t>ブツ</t>
    </rPh>
    <rPh sb="39" eb="40">
      <t>ナ</t>
    </rPh>
    <rPh sb="42" eb="44">
      <t>テンケン</t>
    </rPh>
    <rPh sb="45" eb="47">
      <t>ジッシ</t>
    </rPh>
    <rPh sb="49" eb="51">
      <t>シショウ</t>
    </rPh>
    <rPh sb="54" eb="56">
      <t>ジュモク</t>
    </rPh>
    <rPh sb="62" eb="64">
      <t>センテイ</t>
    </rPh>
    <rPh sb="72" eb="75">
      <t>シセツナイ</t>
    </rPh>
    <rPh sb="76" eb="79">
      <t>イドウジ</t>
    </rPh>
    <rPh sb="80" eb="82">
      <t>シショウ</t>
    </rPh>
    <rPh sb="85" eb="86">
      <t>モノ</t>
    </rPh>
    <rPh sb="91" eb="93">
      <t>カクニン</t>
    </rPh>
    <rPh sb="95" eb="98">
      <t>シショウブツ</t>
    </rPh>
    <rPh sb="99" eb="100">
      <t>スミ</t>
    </rPh>
    <rPh sb="103" eb="105">
      <t>イドウ</t>
    </rPh>
    <rPh sb="110" eb="114">
      <t>ヒナンケイロ</t>
    </rPh>
    <rPh sb="115" eb="117">
      <t>テンケン</t>
    </rPh>
    <rPh sb="120" eb="126">
      <t>シテイキンキュウヒナン</t>
    </rPh>
    <rPh sb="126" eb="128">
      <t>バショ</t>
    </rPh>
    <rPh sb="131" eb="135">
      <t>ヒナンケイロ</t>
    </rPh>
    <rPh sb="136" eb="138">
      <t>カクニン</t>
    </rPh>
    <rPh sb="145" eb="148">
      <t>オオアメジ</t>
    </rPh>
    <rPh sb="149" eb="151">
      <t>カンスイ</t>
    </rPh>
    <rPh sb="153" eb="155">
      <t>イドウ</t>
    </rPh>
    <rPh sb="156" eb="158">
      <t>コンナン</t>
    </rPh>
    <rPh sb="161" eb="163">
      <t>カショ</t>
    </rPh>
    <rPh sb="163" eb="164">
      <t>トウ</t>
    </rPh>
    <rPh sb="170" eb="172">
      <t>ハアク</t>
    </rPh>
    <rPh sb="174" eb="178">
      <t>シセツショクイン</t>
    </rPh>
    <rPh sb="179" eb="181">
      <t>ジョウホウ</t>
    </rPh>
    <rPh sb="182" eb="184">
      <t>キョウユウ</t>
    </rPh>
    <rPh sb="189" eb="194">
      <t>ヒナンサキシセツ</t>
    </rPh>
    <rPh sb="195" eb="197">
      <t>テンケン</t>
    </rPh>
    <rPh sb="200" eb="203">
      <t>ヒナンサキ</t>
    </rPh>
    <rPh sb="204" eb="206">
      <t>シセツ</t>
    </rPh>
    <rPh sb="211" eb="213">
      <t>デンゲン</t>
    </rPh>
    <rPh sb="214" eb="216">
      <t>ウム</t>
    </rPh>
    <rPh sb="217" eb="219">
      <t>オンネツ</t>
    </rPh>
    <rPh sb="219" eb="222">
      <t>カンキョウトウ</t>
    </rPh>
    <rPh sb="223" eb="225">
      <t>カダイ</t>
    </rPh>
    <rPh sb="233" eb="235">
      <t>カクニン</t>
    </rPh>
    <rPh sb="240" eb="244">
      <t>シセツショクイン</t>
    </rPh>
    <rPh sb="245" eb="247">
      <t>ジョウホウ</t>
    </rPh>
    <rPh sb="248" eb="250">
      <t>キョウユウ</t>
    </rPh>
    <phoneticPr fontId="9"/>
  </si>
  <si>
    <t>6)避難の実施</t>
    <rPh sb="2" eb="4">
      <t>ヒナン</t>
    </rPh>
    <rPh sb="5" eb="7">
      <t>ジッシ</t>
    </rPh>
    <phoneticPr fontId="9"/>
  </si>
  <si>
    <t>　・避難にあたっては、避難開始を館内放送等で「これより（どこへ）、（どうやって）避難を開始します」と施設職員、利用者等に周知する。</t>
    <rPh sb="2" eb="4">
      <t>ヒナン</t>
    </rPh>
    <rPh sb="11" eb="15">
      <t>ヒナンカイシ</t>
    </rPh>
    <rPh sb="16" eb="20">
      <t>カンナイホウソウ</t>
    </rPh>
    <rPh sb="20" eb="21">
      <t>トウ</t>
    </rPh>
    <rPh sb="40" eb="42">
      <t>ヒナン</t>
    </rPh>
    <rPh sb="43" eb="45">
      <t>カイシ</t>
    </rPh>
    <rPh sb="50" eb="52">
      <t>シセツ</t>
    </rPh>
    <rPh sb="52" eb="54">
      <t>ショクイン</t>
    </rPh>
    <rPh sb="55" eb="59">
      <t>リヨウシャトウ</t>
    </rPh>
    <rPh sb="60" eb="62">
      <t>シュウチ</t>
    </rPh>
    <phoneticPr fontId="9"/>
  </si>
  <si>
    <t>2)情報収集及び伝達、避難誘導の際に使用する施設及び資器材として、表７に示すものを備蓄し、維持管理に努める。</t>
    <rPh sb="2" eb="4">
      <t>ジョウホウ</t>
    </rPh>
    <rPh sb="4" eb="6">
      <t>シュウシュウ</t>
    </rPh>
    <rPh sb="6" eb="7">
      <t>オヨ</t>
    </rPh>
    <rPh sb="8" eb="10">
      <t>デンタツ</t>
    </rPh>
    <rPh sb="11" eb="13">
      <t>ヒナン</t>
    </rPh>
    <rPh sb="13" eb="15">
      <t>ユウドウ</t>
    </rPh>
    <rPh sb="16" eb="17">
      <t>サイ</t>
    </rPh>
    <rPh sb="18" eb="20">
      <t>シヨウ</t>
    </rPh>
    <rPh sb="22" eb="24">
      <t>シセツ</t>
    </rPh>
    <rPh sb="24" eb="25">
      <t>オヨ</t>
    </rPh>
    <rPh sb="26" eb="29">
      <t>シキザイ</t>
    </rPh>
    <rPh sb="33" eb="34">
      <t>ヒョウ</t>
    </rPh>
    <rPh sb="36" eb="37">
      <t>シメ</t>
    </rPh>
    <rPh sb="41" eb="43">
      <t>ビチク</t>
    </rPh>
    <rPh sb="45" eb="47">
      <t>イジ</t>
    </rPh>
    <rPh sb="47" eb="49">
      <t>カンリ</t>
    </rPh>
    <rPh sb="50" eb="51">
      <t>ツト</t>
    </rPh>
    <phoneticPr fontId="9"/>
  </si>
  <si>
    <t>表７　避難確保資器材等一覧</t>
    <rPh sb="0" eb="1">
      <t>ヒョウ</t>
    </rPh>
    <rPh sb="3" eb="5">
      <t>ヒナン</t>
    </rPh>
    <rPh sb="5" eb="7">
      <t>カクホ</t>
    </rPh>
    <rPh sb="7" eb="10">
      <t>シキザイ</t>
    </rPh>
    <rPh sb="10" eb="11">
      <t>トウ</t>
    </rPh>
    <rPh sb="11" eb="13">
      <t>イチラン</t>
    </rPh>
    <phoneticPr fontId="9"/>
  </si>
  <si>
    <t>活動の区分</t>
    <rPh sb="0" eb="2">
      <t>カツドウ</t>
    </rPh>
    <rPh sb="3" eb="5">
      <t>クブン</t>
    </rPh>
    <phoneticPr fontId="9"/>
  </si>
  <si>
    <t>情報収集・伝達</t>
    <rPh sb="0" eb="4">
      <t>ジョウホウシュウシュウ</t>
    </rPh>
    <rPh sb="5" eb="7">
      <t>デンタツ</t>
    </rPh>
    <phoneticPr fontId="9"/>
  </si>
  <si>
    <t>使用する整備又は、機材、物品</t>
    <rPh sb="0" eb="2">
      <t>シヨウ</t>
    </rPh>
    <rPh sb="4" eb="6">
      <t>セイビ</t>
    </rPh>
    <rPh sb="6" eb="7">
      <t>マタ</t>
    </rPh>
    <rPh sb="9" eb="11">
      <t>キザイ</t>
    </rPh>
    <rPh sb="12" eb="14">
      <t>ブッピン</t>
    </rPh>
    <phoneticPr fontId="9"/>
  </si>
  <si>
    <t>４［避難の確保を図るための施設の整備に関する事項］</t>
    <rPh sb="2" eb="4">
      <t>ヒナン</t>
    </rPh>
    <rPh sb="5" eb="7">
      <t>カクホ</t>
    </rPh>
    <rPh sb="8" eb="9">
      <t>ハカ</t>
    </rPh>
    <rPh sb="13" eb="15">
      <t>シセツ</t>
    </rPh>
    <rPh sb="16" eb="18">
      <t>セイビ</t>
    </rPh>
    <rPh sb="19" eb="20">
      <t>カン</t>
    </rPh>
    <rPh sb="22" eb="24">
      <t>ジコウ</t>
    </rPh>
    <phoneticPr fontId="9"/>
  </si>
  <si>
    <t>避難誘導</t>
    <rPh sb="0" eb="4">
      <t>ヒナンユウドウ</t>
    </rPh>
    <phoneticPr fontId="9"/>
  </si>
  <si>
    <t>屋内安全確保</t>
    <rPh sb="0" eb="4">
      <t>オクナイアンゼン</t>
    </rPh>
    <rPh sb="4" eb="6">
      <t>カクホ</t>
    </rPh>
    <phoneticPr fontId="9"/>
  </si>
  <si>
    <t>施設利用者</t>
    <rPh sb="0" eb="2">
      <t>シセツ</t>
    </rPh>
    <rPh sb="2" eb="5">
      <t>リヨウシャ</t>
    </rPh>
    <phoneticPr fontId="9"/>
  </si>
  <si>
    <t>５［防災教育及び訓練の実施に関する事項］</t>
    <rPh sb="2" eb="4">
      <t>ボウサイ</t>
    </rPh>
    <rPh sb="4" eb="6">
      <t>キョウイク</t>
    </rPh>
    <rPh sb="6" eb="7">
      <t>オヨ</t>
    </rPh>
    <rPh sb="8" eb="10">
      <t>クンレン</t>
    </rPh>
    <rPh sb="11" eb="13">
      <t>ジッシ</t>
    </rPh>
    <rPh sb="14" eb="15">
      <t>カン</t>
    </rPh>
    <rPh sb="17" eb="19">
      <t>ジコウ</t>
    </rPh>
    <phoneticPr fontId="9"/>
  </si>
  <si>
    <t>1)防災教育</t>
    <rPh sb="2" eb="4">
      <t>ボウサイ</t>
    </rPh>
    <rPh sb="4" eb="6">
      <t>キョウイク</t>
    </rPh>
    <phoneticPr fontId="9"/>
  </si>
  <si>
    <t>　施設管理者は、土砂災害の危険性や前兆現象等、警戒避難体制に関する事項について、施設職員に対して研修を行い、情報伝達や自主避難の重要性を理解するよう努める。研修は、訓練と合わせて実施を計画することを基本とする。
　その主な内容は以下のとおり。
　①土砂災害の伝達体制
　②情報収集及び伝達体制
　③避難判断・誘導
　④本避難確保計画の周知</t>
    <rPh sb="1" eb="6">
      <t>シセツカンリシャ</t>
    </rPh>
    <rPh sb="8" eb="12">
      <t>ドシャサイガイ</t>
    </rPh>
    <rPh sb="13" eb="16">
      <t>キケンセイ</t>
    </rPh>
    <rPh sb="17" eb="21">
      <t>ゼンチョウゲンショウ</t>
    </rPh>
    <rPh sb="21" eb="22">
      <t>トウ</t>
    </rPh>
    <rPh sb="23" eb="25">
      <t>ケイカイ</t>
    </rPh>
    <rPh sb="25" eb="29">
      <t>ヒナンタイセイ</t>
    </rPh>
    <rPh sb="30" eb="31">
      <t>カン</t>
    </rPh>
    <rPh sb="33" eb="35">
      <t>ジコウ</t>
    </rPh>
    <rPh sb="40" eb="42">
      <t>シセツ</t>
    </rPh>
    <rPh sb="42" eb="44">
      <t>ショクイン</t>
    </rPh>
    <rPh sb="45" eb="46">
      <t>タイ</t>
    </rPh>
    <rPh sb="48" eb="50">
      <t>ケンシュウ</t>
    </rPh>
    <rPh sb="51" eb="52">
      <t>オコナ</t>
    </rPh>
    <rPh sb="54" eb="58">
      <t>ジョウホウデンタツ</t>
    </rPh>
    <rPh sb="59" eb="63">
      <t>ジシュヒナン</t>
    </rPh>
    <rPh sb="64" eb="67">
      <t>ジュウヨウセイ</t>
    </rPh>
    <rPh sb="68" eb="70">
      <t>リカイ</t>
    </rPh>
    <rPh sb="74" eb="75">
      <t>ツト</t>
    </rPh>
    <rPh sb="78" eb="80">
      <t>ケンシュウ</t>
    </rPh>
    <rPh sb="82" eb="84">
      <t>クンレン</t>
    </rPh>
    <rPh sb="85" eb="86">
      <t>ア</t>
    </rPh>
    <rPh sb="89" eb="91">
      <t>ジッシ</t>
    </rPh>
    <rPh sb="92" eb="94">
      <t>ケイカク</t>
    </rPh>
    <rPh sb="99" eb="101">
      <t>キホン</t>
    </rPh>
    <rPh sb="109" eb="110">
      <t>オモ</t>
    </rPh>
    <rPh sb="111" eb="113">
      <t>ナイヨウ</t>
    </rPh>
    <rPh sb="114" eb="116">
      <t>イカ</t>
    </rPh>
    <rPh sb="124" eb="128">
      <t>ドシャサイガイ</t>
    </rPh>
    <rPh sb="129" eb="131">
      <t>デンタツ</t>
    </rPh>
    <rPh sb="131" eb="133">
      <t>タイセイ</t>
    </rPh>
    <rPh sb="136" eb="138">
      <t>ジョウホウ</t>
    </rPh>
    <rPh sb="138" eb="140">
      <t>シュウシュウ</t>
    </rPh>
    <rPh sb="140" eb="141">
      <t>オヨ</t>
    </rPh>
    <rPh sb="142" eb="144">
      <t>デンタツ</t>
    </rPh>
    <rPh sb="144" eb="146">
      <t>タイセイ</t>
    </rPh>
    <rPh sb="149" eb="153">
      <t>ヒナンハンダン</t>
    </rPh>
    <rPh sb="154" eb="156">
      <t>ユウドウ</t>
    </rPh>
    <rPh sb="159" eb="164">
      <t>ホンヒナンカクホ</t>
    </rPh>
    <rPh sb="164" eb="166">
      <t>ケイカク</t>
    </rPh>
    <rPh sb="167" eb="169">
      <t>シュウチ</t>
    </rPh>
    <phoneticPr fontId="9"/>
  </si>
  <si>
    <t>2)訓練</t>
    <rPh sb="2" eb="4">
      <t>クンレン</t>
    </rPh>
    <phoneticPr fontId="9"/>
  </si>
  <si>
    <t>3)訓練の実施時期</t>
    <rPh sb="2" eb="4">
      <t>クンレン</t>
    </rPh>
    <rPh sb="5" eb="7">
      <t>ジッシ</t>
    </rPh>
    <rPh sb="7" eb="9">
      <t>ジキ</t>
    </rPh>
    <phoneticPr fontId="9"/>
  </si>
  <si>
    <t>4)訓練の振り返りと避難確保計画の見直し</t>
    <rPh sb="2" eb="4">
      <t>クンレン</t>
    </rPh>
    <rPh sb="5" eb="6">
      <t>フ</t>
    </rPh>
    <rPh sb="7" eb="8">
      <t>カエ</t>
    </rPh>
    <rPh sb="10" eb="14">
      <t>ヒナンカクホ</t>
    </rPh>
    <rPh sb="14" eb="16">
      <t>ケイカク</t>
    </rPh>
    <rPh sb="17" eb="19">
      <t>ミナオ</t>
    </rPh>
    <phoneticPr fontId="9"/>
  </si>
  <si>
    <t>　訓練後の振り返りで挙げられた意見や問題点を踏まえて、避難確保計画を適宜見直す。
　また、定められた報告様式に基づき、神戸市に訓練結果を報告する。</t>
    <rPh sb="1" eb="4">
      <t>クンレンゴ</t>
    </rPh>
    <rPh sb="5" eb="6">
      <t>フ</t>
    </rPh>
    <rPh sb="7" eb="8">
      <t>カエ</t>
    </rPh>
    <rPh sb="10" eb="11">
      <t>ア</t>
    </rPh>
    <rPh sb="15" eb="17">
      <t>イケン</t>
    </rPh>
    <rPh sb="18" eb="21">
      <t>モンダイテン</t>
    </rPh>
    <rPh sb="22" eb="23">
      <t>フ</t>
    </rPh>
    <rPh sb="27" eb="33">
      <t>ヒナンカクホケイカク</t>
    </rPh>
    <rPh sb="34" eb="36">
      <t>テキギ</t>
    </rPh>
    <rPh sb="36" eb="38">
      <t>ミナオ</t>
    </rPh>
    <rPh sb="45" eb="46">
      <t>サダ</t>
    </rPh>
    <rPh sb="50" eb="52">
      <t>ホウコク</t>
    </rPh>
    <rPh sb="52" eb="54">
      <t>ヨウシキ</t>
    </rPh>
    <rPh sb="55" eb="56">
      <t>モト</t>
    </rPh>
    <rPh sb="59" eb="62">
      <t>コウベシ</t>
    </rPh>
    <rPh sb="63" eb="67">
      <t>クンレンケッカ</t>
    </rPh>
    <rPh sb="68" eb="70">
      <t>ホウコク</t>
    </rPh>
    <phoneticPr fontId="9"/>
  </si>
  <si>
    <t>別紙</t>
    <rPh sb="0" eb="2">
      <t>ベッシ</t>
    </rPh>
    <phoneticPr fontId="9"/>
  </si>
  <si>
    <t>【緊急避難場所への避難経路図】</t>
    <phoneticPr fontId="9"/>
  </si>
  <si>
    <t>　土砂災害時の緊急避難場所への避難にあたっては、以下の経路により移動する。</t>
    <rPh sb="1" eb="6">
      <t>ドシャサイガイジ</t>
    </rPh>
    <rPh sb="7" eb="13">
      <t>キンキュウヒナンバショ</t>
    </rPh>
    <rPh sb="15" eb="17">
      <t>ヒナン</t>
    </rPh>
    <rPh sb="24" eb="26">
      <t>イカ</t>
    </rPh>
    <rPh sb="27" eb="29">
      <t>ケイロ</t>
    </rPh>
    <rPh sb="32" eb="34">
      <t>イドウ</t>
    </rPh>
    <phoneticPr fontId="9"/>
  </si>
  <si>
    <t>避難経路図</t>
    <rPh sb="0" eb="5">
      <t>ヒナンケイロズ</t>
    </rPh>
    <phoneticPr fontId="9"/>
  </si>
  <si>
    <t>【施設内での避難経路図】</t>
    <rPh sb="1" eb="4">
      <t>シセツナイ</t>
    </rPh>
    <phoneticPr fontId="9"/>
  </si>
  <si>
    <t>　施設内の安全な場所への避難にあたっては、以下の経路により移動する。</t>
    <rPh sb="1" eb="3">
      <t>シセツ</t>
    </rPh>
    <rPh sb="3" eb="4">
      <t>ナイ</t>
    </rPh>
    <rPh sb="5" eb="7">
      <t>アンゼン</t>
    </rPh>
    <rPh sb="8" eb="10">
      <t>バショ</t>
    </rPh>
    <rPh sb="12" eb="14">
      <t>ヒナン</t>
    </rPh>
    <rPh sb="21" eb="23">
      <t>イカ</t>
    </rPh>
    <rPh sb="24" eb="26">
      <t>ケイロ</t>
    </rPh>
    <rPh sb="29" eb="31">
      <t>イドウ</t>
    </rPh>
    <phoneticPr fontId="9"/>
  </si>
  <si>
    <t>水防法に基づく</t>
    <rPh sb="0" eb="2">
      <t>スイボウ</t>
    </rPh>
    <rPh sb="2" eb="3">
      <t>ホウ</t>
    </rPh>
    <rPh sb="4" eb="5">
      <t>モト</t>
    </rPh>
    <phoneticPr fontId="9"/>
  </si>
  <si>
    <t>洪水に関する避難確保計画</t>
    <rPh sb="0" eb="2">
      <t>コウズイ</t>
    </rPh>
    <rPh sb="3" eb="4">
      <t>カン</t>
    </rPh>
    <rPh sb="6" eb="8">
      <t>ヒナン</t>
    </rPh>
    <rPh sb="8" eb="10">
      <t>カクホ</t>
    </rPh>
    <rPh sb="10" eb="12">
      <t>ケイカク</t>
    </rPh>
    <phoneticPr fontId="9"/>
  </si>
  <si>
    <t>6)　表４　関係機関緊急時連絡先</t>
    <rPh sb="3" eb="4">
      <t>ヒョウ</t>
    </rPh>
    <rPh sb="6" eb="10">
      <t>カンケイキカン</t>
    </rPh>
    <rPh sb="10" eb="13">
      <t>キンキュウジ</t>
    </rPh>
    <rPh sb="13" eb="16">
      <t>レンラクサキ</t>
    </rPh>
    <phoneticPr fontId="9"/>
  </si>
  <si>
    <t>　台風の接近などあらかじめ洪水の危険性が高まることが予想される場合は、夜間当直施設職員の増員やデイザービスの中止などを検討するとともに、各施設職員の役割分担を再認識する。</t>
    <rPh sb="1" eb="3">
      <t>タイフウ</t>
    </rPh>
    <rPh sb="4" eb="6">
      <t>セッキン</t>
    </rPh>
    <rPh sb="13" eb="15">
      <t>コウズイ</t>
    </rPh>
    <rPh sb="16" eb="19">
      <t>キケンセイ</t>
    </rPh>
    <rPh sb="20" eb="21">
      <t>タカ</t>
    </rPh>
    <rPh sb="26" eb="28">
      <t>ヨソウ</t>
    </rPh>
    <rPh sb="31" eb="33">
      <t>バアイ</t>
    </rPh>
    <rPh sb="35" eb="39">
      <t>ヤカントウチョク</t>
    </rPh>
    <rPh sb="39" eb="41">
      <t>シセツ</t>
    </rPh>
    <rPh sb="41" eb="43">
      <t>ショクイン</t>
    </rPh>
    <rPh sb="44" eb="46">
      <t>ゾウイン</t>
    </rPh>
    <rPh sb="54" eb="56">
      <t>チュウシ</t>
    </rPh>
    <rPh sb="59" eb="61">
      <t>ケントウ</t>
    </rPh>
    <rPh sb="68" eb="71">
      <t>カクシセツ</t>
    </rPh>
    <rPh sb="71" eb="73">
      <t>ショクイン</t>
    </rPh>
    <rPh sb="74" eb="76">
      <t>ヤクワリ</t>
    </rPh>
    <rPh sb="76" eb="78">
      <t>ブンタン</t>
    </rPh>
    <rPh sb="79" eb="82">
      <t>サイニンシキ</t>
    </rPh>
    <phoneticPr fontId="9"/>
  </si>
  <si>
    <t>有</t>
  </si>
  <si>
    <t>伝達手段</t>
    <rPh sb="0" eb="2">
      <t>デンタツ</t>
    </rPh>
    <rPh sb="2" eb="4">
      <t>シュダン</t>
    </rPh>
    <phoneticPr fontId="9"/>
  </si>
  <si>
    <t>報告対象
情報</t>
    <rPh sb="0" eb="4">
      <t>ホウコクタイショウ</t>
    </rPh>
    <rPh sb="5" eb="7">
      <t>ジョウホウ</t>
    </rPh>
    <phoneticPr fontId="9"/>
  </si>
  <si>
    <t>緊急安全確保</t>
    <rPh sb="0" eb="4">
      <t>キンキュウアンゼン</t>
    </rPh>
    <rPh sb="4" eb="6">
      <t>カクホ</t>
    </rPh>
    <phoneticPr fontId="9"/>
  </si>
  <si>
    <t>電話･FAX</t>
    <rPh sb="0" eb="2">
      <t>デンワ</t>
    </rPh>
    <phoneticPr fontId="9"/>
  </si>
  <si>
    <t>３［緊急安全確保に関する事項］</t>
    <rPh sb="2" eb="4">
      <t>キンキュウ</t>
    </rPh>
    <rPh sb="4" eb="8">
      <t>アンゼンカクホ</t>
    </rPh>
    <rPh sb="9" eb="10">
      <t>カン</t>
    </rPh>
    <rPh sb="12" eb="14">
      <t>ジコウ</t>
    </rPh>
    <phoneticPr fontId="9"/>
  </si>
  <si>
    <t>河川の水位等</t>
    <rPh sb="0" eb="2">
      <t>カセン</t>
    </rPh>
    <rPh sb="3" eb="6">
      <t>スイイトウ</t>
    </rPh>
    <phoneticPr fontId="9"/>
  </si>
  <si>
    <t>インターネット
（国土交通省川の防災情報、神戸市河川モニタリングシステム、気象庁洪水警報の危険度分布）</t>
    <rPh sb="9" eb="14">
      <t>コクドコウツウショウ</t>
    </rPh>
    <rPh sb="14" eb="15">
      <t>カワ</t>
    </rPh>
    <rPh sb="16" eb="20">
      <t>ボウサイジョウホウ</t>
    </rPh>
    <rPh sb="21" eb="24">
      <t>コウベシ</t>
    </rPh>
    <rPh sb="24" eb="26">
      <t>カセン</t>
    </rPh>
    <rPh sb="37" eb="40">
      <t>キショウチョウ</t>
    </rPh>
    <rPh sb="40" eb="44">
      <t>コウズイケイホウ</t>
    </rPh>
    <rPh sb="45" eb="48">
      <t>キケンド</t>
    </rPh>
    <rPh sb="48" eb="50">
      <t>ブンプ</t>
    </rPh>
    <phoneticPr fontId="9"/>
  </si>
  <si>
    <t>想定される施設の浸水深　：</t>
    <rPh sb="0" eb="2">
      <t>ソウテイ</t>
    </rPh>
    <rPh sb="5" eb="7">
      <t>シセツ</t>
    </rPh>
    <rPh sb="8" eb="10">
      <t>シンスイ</t>
    </rPh>
    <rPh sb="10" eb="11">
      <t>フカ</t>
    </rPh>
    <phoneticPr fontId="9"/>
  </si>
  <si>
    <t>(1)［各班の任務と組織］
　1）各班の任務
　　① 指揮班
　　　施設管理者を支援し、各班へ必要な事項を指示する。
　　② 情報収集班
　　　テレビ、ラジオ、インターネットなどを活用した積極的な情報収集、河川水位の把握や被害
　　　情報などを収集し、指揮班、避難誘導班に必要事項を報告・伝達する。
　　③ 避難誘導班
　　　高齢者等避難の情報が発令された場合、あるいは溢水などを発見した場合に、利用者等を安
　　　安全な場所へ避難誘導する。</t>
    <rPh sb="4" eb="6">
      <t>カクハン</t>
    </rPh>
    <rPh sb="7" eb="9">
      <t>ニンム</t>
    </rPh>
    <rPh sb="10" eb="12">
      <t>ソシキ</t>
    </rPh>
    <rPh sb="17" eb="19">
      <t>カクハン</t>
    </rPh>
    <rPh sb="20" eb="22">
      <t>ニンム</t>
    </rPh>
    <rPh sb="27" eb="30">
      <t>シキハン</t>
    </rPh>
    <rPh sb="34" eb="39">
      <t>シセツカンリシャ</t>
    </rPh>
    <rPh sb="40" eb="42">
      <t>シエン</t>
    </rPh>
    <rPh sb="44" eb="46">
      <t>カクハン</t>
    </rPh>
    <rPh sb="47" eb="49">
      <t>ヒツヨウ</t>
    </rPh>
    <rPh sb="50" eb="52">
      <t>ジコウ</t>
    </rPh>
    <rPh sb="53" eb="55">
      <t>シジ</t>
    </rPh>
    <rPh sb="63" eb="65">
      <t>ジョウホウ</t>
    </rPh>
    <rPh sb="65" eb="68">
      <t>シュウシュウハン</t>
    </rPh>
    <rPh sb="90" eb="92">
      <t>カツヨウ</t>
    </rPh>
    <rPh sb="94" eb="97">
      <t>セッキョクテキ</t>
    </rPh>
    <rPh sb="98" eb="102">
      <t>ジョウホウシュウシュウ</t>
    </rPh>
    <rPh sb="103" eb="105">
      <t>カセン</t>
    </rPh>
    <rPh sb="105" eb="107">
      <t>スイイ</t>
    </rPh>
    <rPh sb="108" eb="110">
      <t>ハアク</t>
    </rPh>
    <rPh sb="122" eb="124">
      <t>シュウシュウ</t>
    </rPh>
    <rPh sb="126" eb="129">
      <t>シキハン</t>
    </rPh>
    <rPh sb="130" eb="132">
      <t>ヒナン</t>
    </rPh>
    <rPh sb="132" eb="135">
      <t>ユウドウハン</t>
    </rPh>
    <rPh sb="136" eb="140">
      <t>ヒツヨウジコウ</t>
    </rPh>
    <rPh sb="141" eb="143">
      <t>ホウコク</t>
    </rPh>
    <rPh sb="144" eb="146">
      <t>デンタツ</t>
    </rPh>
    <rPh sb="154" eb="159">
      <t>ヒナンユウドウハン</t>
    </rPh>
    <rPh sb="163" eb="166">
      <t>コウレイシャ</t>
    </rPh>
    <rPh sb="166" eb="169">
      <t>トウヒナン</t>
    </rPh>
    <rPh sb="170" eb="172">
      <t>ジョウホウ</t>
    </rPh>
    <rPh sb="173" eb="175">
      <t>ハツレイ</t>
    </rPh>
    <rPh sb="178" eb="180">
      <t>バアイ</t>
    </rPh>
    <rPh sb="185" eb="187">
      <t>イツスイ</t>
    </rPh>
    <rPh sb="190" eb="192">
      <t>ハッケン</t>
    </rPh>
    <rPh sb="194" eb="196">
      <t>バアイ</t>
    </rPh>
    <rPh sb="198" eb="202">
      <t>リヨウシャトウ</t>
    </rPh>
    <phoneticPr fontId="9"/>
  </si>
  <si>
    <t>・高齢者等避難が発令された場合</t>
    <rPh sb="1" eb="4">
      <t>コウレイシャ</t>
    </rPh>
    <rPh sb="4" eb="5">
      <t>トウ</t>
    </rPh>
    <rPh sb="5" eb="7">
      <t>ヒナン</t>
    </rPh>
    <rPh sb="8" eb="10">
      <t>ハツレイ</t>
    </rPh>
    <rPh sb="13" eb="15">
      <t>バアイ</t>
    </rPh>
    <phoneticPr fontId="9"/>
  </si>
  <si>
    <t>・気象情報等の情報
・避難行動の準備</t>
    <rPh sb="1" eb="6">
      <t>キショウジョウホウトウ</t>
    </rPh>
    <rPh sb="7" eb="9">
      <t>ジョウホウ</t>
    </rPh>
    <rPh sb="11" eb="13">
      <t>ヒナン</t>
    </rPh>
    <rPh sb="13" eb="15">
      <t>コウドウ</t>
    </rPh>
    <rPh sb="16" eb="18">
      <t>ジュンビ</t>
    </rPh>
    <phoneticPr fontId="9"/>
  </si>
  <si>
    <t>・気象情報等の情報収集
・関係行政機関等への連
　絡・通報
・避難誘導</t>
    <rPh sb="1" eb="6">
      <t>キショウジョウホウトウ</t>
    </rPh>
    <rPh sb="7" eb="11">
      <t>ジョウホウシュウシュウ</t>
    </rPh>
    <rPh sb="13" eb="20">
      <t>カンケイギョウセイキカントウ</t>
    </rPh>
    <rPh sb="22" eb="23">
      <t>レン</t>
    </rPh>
    <rPh sb="25" eb="26">
      <t>ラク</t>
    </rPh>
    <rPh sb="27" eb="29">
      <t>ツウホウ</t>
    </rPh>
    <rPh sb="31" eb="35">
      <t>ヒナンユウドウ</t>
    </rPh>
    <phoneticPr fontId="9"/>
  </si>
  <si>
    <t>・施設当番
　施設職員</t>
    <rPh sb="1" eb="5">
      <t>シセツトウバン</t>
    </rPh>
    <rPh sb="7" eb="9">
      <t>シセツ</t>
    </rPh>
    <rPh sb="9" eb="11">
      <t>ショクイン</t>
    </rPh>
    <phoneticPr fontId="9"/>
  </si>
  <si>
    <t>　(4）［情報収集及び連絡・通報］</t>
    <rPh sb="5" eb="7">
      <t>ジョウホウ</t>
    </rPh>
    <rPh sb="7" eb="9">
      <t>シュウシュウ</t>
    </rPh>
    <rPh sb="9" eb="10">
      <t>オヨ</t>
    </rPh>
    <rPh sb="11" eb="13">
      <t>レンラク</t>
    </rPh>
    <rPh sb="14" eb="16">
      <t>ツウホウ</t>
    </rPh>
    <phoneticPr fontId="9"/>
  </si>
  <si>
    <t>　情報収集班は、気象情報、気象警報、避難指示等の情報について、次表に示す方法により、情報を収集し、指揮班、避難誘導班および利用者等へ必要事項を報告・連絡する。
　また、溢水や被災時の被害状況などの情報を入手した場合は速やかに、消防・警察など関係機関へ通報する。</t>
    <rPh sb="1" eb="6">
      <t>ジョウホウシュウシュウハン</t>
    </rPh>
    <rPh sb="8" eb="12">
      <t>キショウジョウホウ</t>
    </rPh>
    <rPh sb="13" eb="17">
      <t>キショウケイホウ</t>
    </rPh>
    <rPh sb="18" eb="20">
      <t>ヒナン</t>
    </rPh>
    <rPh sb="20" eb="22">
      <t>シジ</t>
    </rPh>
    <rPh sb="22" eb="23">
      <t>トウ</t>
    </rPh>
    <rPh sb="24" eb="26">
      <t>ジョウホウ</t>
    </rPh>
    <rPh sb="31" eb="32">
      <t>ツギ</t>
    </rPh>
    <rPh sb="32" eb="33">
      <t>ヒョウ</t>
    </rPh>
    <rPh sb="34" eb="35">
      <t>シメ</t>
    </rPh>
    <rPh sb="36" eb="38">
      <t>ホウホウ</t>
    </rPh>
    <rPh sb="42" eb="44">
      <t>ジョウホウ</t>
    </rPh>
    <rPh sb="45" eb="47">
      <t>シュウシュウ</t>
    </rPh>
    <rPh sb="49" eb="51">
      <t>シキ</t>
    </rPh>
    <rPh sb="51" eb="52">
      <t>ハン</t>
    </rPh>
    <rPh sb="53" eb="55">
      <t>ヒナン</t>
    </rPh>
    <rPh sb="55" eb="57">
      <t>ユウドウ</t>
    </rPh>
    <rPh sb="57" eb="58">
      <t>ハン</t>
    </rPh>
    <rPh sb="61" eb="63">
      <t>リヨウ</t>
    </rPh>
    <rPh sb="63" eb="64">
      <t>シャ</t>
    </rPh>
    <rPh sb="64" eb="65">
      <t>ナド</t>
    </rPh>
    <rPh sb="66" eb="68">
      <t>ヒツヨウ</t>
    </rPh>
    <rPh sb="68" eb="70">
      <t>ジコウ</t>
    </rPh>
    <rPh sb="71" eb="73">
      <t>ホウコク</t>
    </rPh>
    <rPh sb="74" eb="76">
      <t>レンラク</t>
    </rPh>
    <rPh sb="91" eb="95">
      <t>ヒガイジョウキョウ</t>
    </rPh>
    <rPh sb="98" eb="100">
      <t>ジョウホウ</t>
    </rPh>
    <rPh sb="101" eb="103">
      <t>ニュウシュ</t>
    </rPh>
    <rPh sb="105" eb="107">
      <t>バアイ</t>
    </rPh>
    <rPh sb="108" eb="109">
      <t>スミ</t>
    </rPh>
    <rPh sb="113" eb="115">
      <t>ショウボウ</t>
    </rPh>
    <rPh sb="116" eb="118">
      <t>ケイサツ</t>
    </rPh>
    <rPh sb="120" eb="124">
      <t>カンケイキカン</t>
    </rPh>
    <rPh sb="125" eb="127">
      <t>ツウホウ</t>
    </rPh>
    <phoneticPr fontId="9"/>
  </si>
  <si>
    <t>分</t>
    <rPh sb="0" eb="1">
      <t>フン</t>
    </rPh>
    <phoneticPr fontId="9"/>
  </si>
  <si>
    <t>2)避難経路
①行政機関からの情報に基づく判断
　次に示すようなことがあった場合に、避難等を開始する。
　・神戸市役所から「高齢者等避難」の発令
　・消防や警察等から避難を促された場合
②自主避難の判断
　次に示すような現象を確認した際は、神戸市役所等の情報を待つことなく避難を開始する。なお、安全確保のため、施設内から確認できる範囲で把握し、市に報告する。
　・河川において流木などを確認した場合や堤防での漏水など、川の決壊に繋がる恐れがある現
　　象。
　・堤防の決壊。</t>
    <rPh sb="4" eb="6">
      <t>ケイロ</t>
    </rPh>
    <rPh sb="8" eb="12">
      <t>ギョウセイキカン</t>
    </rPh>
    <rPh sb="15" eb="17">
      <t>ジョウホウ</t>
    </rPh>
    <rPh sb="18" eb="19">
      <t>モト</t>
    </rPh>
    <rPh sb="21" eb="23">
      <t>ハンダン</t>
    </rPh>
    <rPh sb="25" eb="26">
      <t>ツギ</t>
    </rPh>
    <rPh sb="27" eb="28">
      <t>シメ</t>
    </rPh>
    <rPh sb="38" eb="40">
      <t>バアイ</t>
    </rPh>
    <rPh sb="42" eb="45">
      <t>ヒナントウ</t>
    </rPh>
    <rPh sb="46" eb="48">
      <t>カイシ</t>
    </rPh>
    <rPh sb="54" eb="59">
      <t>コウベシヤクショ</t>
    </rPh>
    <rPh sb="62" eb="65">
      <t>コウレイシャ</t>
    </rPh>
    <rPh sb="65" eb="68">
      <t>トウヒナン</t>
    </rPh>
    <rPh sb="70" eb="72">
      <t>ハツレイ</t>
    </rPh>
    <rPh sb="75" eb="77">
      <t>ショウボウ</t>
    </rPh>
    <rPh sb="78" eb="81">
      <t>ケイサツナド</t>
    </rPh>
    <rPh sb="83" eb="85">
      <t>ヒナン</t>
    </rPh>
    <rPh sb="86" eb="87">
      <t>ウナガ</t>
    </rPh>
    <rPh sb="90" eb="92">
      <t>バアイ</t>
    </rPh>
    <rPh sb="95" eb="99">
      <t>ジシュヒナン</t>
    </rPh>
    <rPh sb="100" eb="102">
      <t>ハンダン</t>
    </rPh>
    <rPh sb="104" eb="105">
      <t>ツギ</t>
    </rPh>
    <rPh sb="106" eb="107">
      <t>シメ</t>
    </rPh>
    <rPh sb="111" eb="113">
      <t>ゲンショウ</t>
    </rPh>
    <rPh sb="114" eb="116">
      <t>カクニン</t>
    </rPh>
    <rPh sb="118" eb="119">
      <t>サイ</t>
    </rPh>
    <rPh sb="121" eb="126">
      <t>コウベシヤクショ</t>
    </rPh>
    <rPh sb="126" eb="127">
      <t>ナド</t>
    </rPh>
    <rPh sb="128" eb="130">
      <t>ジョウホウ</t>
    </rPh>
    <rPh sb="131" eb="132">
      <t>マ</t>
    </rPh>
    <rPh sb="137" eb="139">
      <t>ヒナン</t>
    </rPh>
    <rPh sb="140" eb="142">
      <t>カイシ</t>
    </rPh>
    <rPh sb="148" eb="150">
      <t>アンゼン</t>
    </rPh>
    <rPh sb="150" eb="152">
      <t>カクホ</t>
    </rPh>
    <rPh sb="156" eb="159">
      <t>シセツナイ</t>
    </rPh>
    <rPh sb="161" eb="163">
      <t>カクニン</t>
    </rPh>
    <rPh sb="166" eb="168">
      <t>ハンイ</t>
    </rPh>
    <rPh sb="169" eb="171">
      <t>ハアク</t>
    </rPh>
    <rPh sb="173" eb="174">
      <t>シ</t>
    </rPh>
    <rPh sb="175" eb="177">
      <t>ホウコク</t>
    </rPh>
    <rPh sb="183" eb="185">
      <t>カセン</t>
    </rPh>
    <rPh sb="189" eb="191">
      <t>リュウボク</t>
    </rPh>
    <rPh sb="194" eb="196">
      <t>カクニン</t>
    </rPh>
    <rPh sb="198" eb="200">
      <t>バアイ</t>
    </rPh>
    <rPh sb="201" eb="203">
      <t>テイボウ</t>
    </rPh>
    <rPh sb="205" eb="207">
      <t>ロウスイ</t>
    </rPh>
    <rPh sb="210" eb="211">
      <t>カワ</t>
    </rPh>
    <rPh sb="212" eb="214">
      <t>ケッカイ</t>
    </rPh>
    <rPh sb="215" eb="216">
      <t>ツナ</t>
    </rPh>
    <rPh sb="218" eb="219">
      <t>オソ</t>
    </rPh>
    <rPh sb="232" eb="234">
      <t>テイボウ</t>
    </rPh>
    <rPh sb="235" eb="237">
      <t>ケッカイ</t>
    </rPh>
    <phoneticPr fontId="9"/>
  </si>
  <si>
    <t>　避難訓練は研修と一連で実施することを基本とする。
　また。全職員を対象に、机上訓練を含め洪水に対する避難確保計画の内容を把握するため行う。
　①訓練内容
　②情報収集及び伝達
　③避難判断
　④避難訓練（要介護度に応じた避難手法、避難方法など）</t>
    <rPh sb="45" eb="47">
      <t>コウズイ</t>
    </rPh>
    <rPh sb="73" eb="77">
      <t>クンレンナイヨウ</t>
    </rPh>
    <rPh sb="80" eb="82">
      <t>ジョウホウ</t>
    </rPh>
    <rPh sb="82" eb="84">
      <t>シュウシュウ</t>
    </rPh>
    <rPh sb="84" eb="85">
      <t>オヨ</t>
    </rPh>
    <rPh sb="86" eb="88">
      <t>デンタツ</t>
    </rPh>
    <rPh sb="91" eb="95">
      <t>ヒナンハンダン</t>
    </rPh>
    <rPh sb="103" eb="107">
      <t>ヨウカイゴド</t>
    </rPh>
    <rPh sb="108" eb="109">
      <t>オウ</t>
    </rPh>
    <rPh sb="111" eb="115">
      <t>ヒナンシュホウ</t>
    </rPh>
    <rPh sb="116" eb="120">
      <t>ヒナンホウホウ</t>
    </rPh>
    <phoneticPr fontId="9"/>
  </si>
  <si>
    <t>　施設管理者は、土砂災害の危険性や前兆現象等、警戒避難体制に関する事項について、施設職員に対して研修を行い、情報伝達や自主避難の重要性を理解するよう努める。研修は、訓練と合わせて実施を計画することを基本とする。
　その主な内容は以下のとおり。
　①洪水の危険性について
　②情報収集及び伝達体制
　③避難判断・誘導
　④本避難確保計画の周知</t>
    <rPh sb="1" eb="6">
      <t>シセツカンリシャ</t>
    </rPh>
    <rPh sb="8" eb="12">
      <t>ドシャサイガイ</t>
    </rPh>
    <rPh sb="13" eb="16">
      <t>キケンセイ</t>
    </rPh>
    <rPh sb="17" eb="21">
      <t>ゼンチョウゲンショウ</t>
    </rPh>
    <rPh sb="21" eb="22">
      <t>トウ</t>
    </rPh>
    <rPh sb="23" eb="25">
      <t>ケイカイ</t>
    </rPh>
    <rPh sb="25" eb="29">
      <t>ヒナンタイセイ</t>
    </rPh>
    <rPh sb="30" eb="31">
      <t>カン</t>
    </rPh>
    <rPh sb="33" eb="35">
      <t>ジコウ</t>
    </rPh>
    <rPh sb="40" eb="42">
      <t>シセツ</t>
    </rPh>
    <rPh sb="42" eb="44">
      <t>ショクイン</t>
    </rPh>
    <rPh sb="45" eb="46">
      <t>タイ</t>
    </rPh>
    <rPh sb="48" eb="50">
      <t>ケンシュウ</t>
    </rPh>
    <rPh sb="51" eb="52">
      <t>オコナ</t>
    </rPh>
    <rPh sb="54" eb="58">
      <t>ジョウホウデンタツ</t>
    </rPh>
    <rPh sb="59" eb="63">
      <t>ジシュヒナン</t>
    </rPh>
    <rPh sb="64" eb="67">
      <t>ジュウヨウセイ</t>
    </rPh>
    <rPh sb="68" eb="70">
      <t>リカイ</t>
    </rPh>
    <rPh sb="74" eb="75">
      <t>ツト</t>
    </rPh>
    <rPh sb="78" eb="80">
      <t>ケンシュウ</t>
    </rPh>
    <rPh sb="82" eb="84">
      <t>クンレン</t>
    </rPh>
    <rPh sb="85" eb="86">
      <t>ア</t>
    </rPh>
    <rPh sb="89" eb="91">
      <t>ジッシ</t>
    </rPh>
    <rPh sb="92" eb="94">
      <t>ケイカク</t>
    </rPh>
    <rPh sb="99" eb="101">
      <t>キホン</t>
    </rPh>
    <rPh sb="109" eb="110">
      <t>オモ</t>
    </rPh>
    <rPh sb="111" eb="113">
      <t>ナイヨウ</t>
    </rPh>
    <rPh sb="114" eb="116">
      <t>イカ</t>
    </rPh>
    <rPh sb="137" eb="139">
      <t>ジョウホウ</t>
    </rPh>
    <rPh sb="139" eb="141">
      <t>シュウシュウ</t>
    </rPh>
    <rPh sb="141" eb="142">
      <t>オヨ</t>
    </rPh>
    <rPh sb="143" eb="145">
      <t>デンタツ</t>
    </rPh>
    <rPh sb="145" eb="147">
      <t>タイセイ</t>
    </rPh>
    <rPh sb="150" eb="154">
      <t>ヒナンハンダン</t>
    </rPh>
    <rPh sb="155" eb="157">
      <t>ユウドウ</t>
    </rPh>
    <rPh sb="160" eb="165">
      <t>ホンヒナンカクホ</t>
    </rPh>
    <rPh sb="165" eb="167">
      <t>ケイカク</t>
    </rPh>
    <rPh sb="168" eb="170">
      <t>シュウチ</t>
    </rPh>
    <phoneticPr fontId="9"/>
  </si>
  <si>
    <t>　避難訓練は研修と一連で実施することを基本とする。
　また、全職員を対象に、机上訓練を含め土砂災害に対する避難確保計画の内容を把握するため行う。
　①訓練内容
　②情報収集及び伝達
　③避難判断
　④避難訓練（要介護度に応じた避難手法、避難方法など）</t>
    <rPh sb="75" eb="79">
      <t>クンレンナイヨウ</t>
    </rPh>
    <rPh sb="82" eb="84">
      <t>ジョウホウ</t>
    </rPh>
    <rPh sb="84" eb="86">
      <t>シュウシュウ</t>
    </rPh>
    <rPh sb="86" eb="87">
      <t>オヨ</t>
    </rPh>
    <rPh sb="88" eb="90">
      <t>デンタツ</t>
    </rPh>
    <rPh sb="93" eb="97">
      <t>ヒナンハンダン</t>
    </rPh>
    <rPh sb="105" eb="109">
      <t>ヨウカイゴド</t>
    </rPh>
    <rPh sb="110" eb="111">
      <t>オウ</t>
    </rPh>
    <rPh sb="113" eb="117">
      <t>ヒナンシュホウ</t>
    </rPh>
    <rPh sb="118" eb="122">
      <t>ヒナンホウホウ</t>
    </rPh>
    <phoneticPr fontId="9"/>
  </si>
  <si>
    <t>浸水を防ぐための資材等</t>
    <rPh sb="0" eb="2">
      <t>シンスイ</t>
    </rPh>
    <rPh sb="3" eb="4">
      <t>フセ</t>
    </rPh>
    <rPh sb="8" eb="10">
      <t>シザイ</t>
    </rPh>
    <rPh sb="10" eb="11">
      <t>トウ</t>
    </rPh>
    <phoneticPr fontId="9"/>
  </si>
  <si>
    <t>６［自衛水防組織の業務に関する事項］</t>
    <rPh sb="2" eb="4">
      <t>ジエイ</t>
    </rPh>
    <rPh sb="4" eb="6">
      <t>スイボウ</t>
    </rPh>
    <rPh sb="6" eb="8">
      <t>ソシキ</t>
    </rPh>
    <rPh sb="9" eb="11">
      <t>ギョウム</t>
    </rPh>
    <rPh sb="12" eb="13">
      <t>カン</t>
    </rPh>
    <rPh sb="15" eb="17">
      <t>ジコウ</t>
    </rPh>
    <phoneticPr fontId="9"/>
  </si>
  <si>
    <t>（１）別添「自衛水防組織活動要領（案）」に基づき、自衛水防組織を設置する。</t>
    <rPh sb="3" eb="5">
      <t>ベッテン</t>
    </rPh>
    <rPh sb="6" eb="8">
      <t>ジエイ</t>
    </rPh>
    <rPh sb="8" eb="10">
      <t>スイボウ</t>
    </rPh>
    <rPh sb="10" eb="12">
      <t>ソシキ</t>
    </rPh>
    <rPh sb="12" eb="14">
      <t>カツドウ</t>
    </rPh>
    <rPh sb="14" eb="16">
      <t>ヨウリョウ</t>
    </rPh>
    <rPh sb="17" eb="18">
      <t>アン</t>
    </rPh>
    <rPh sb="21" eb="22">
      <t>モト</t>
    </rPh>
    <rPh sb="25" eb="29">
      <t>ジエイスイボウ</t>
    </rPh>
    <rPh sb="29" eb="31">
      <t>ソシキ</t>
    </rPh>
    <rPh sb="32" eb="34">
      <t>セッチ</t>
    </rPh>
    <phoneticPr fontId="9"/>
  </si>
  <si>
    <t>（２）自衛水防組織においては、以下のとおり訓練を実施するものとする。
　①毎年４月に新たに自衛水防組織の構成員となった従業員を対象として研修を実施する。
　②毎年５月に行う全従業員を対象とした訓練に先立って､自衛水防組織の全構成員を対象として、
　情報収集・伝達及び避難誘導に関する訓練を実施する。</t>
    <phoneticPr fontId="9"/>
  </si>
  <si>
    <t>自衛水防組織を設置する場合のみ作成</t>
    <rPh sb="0" eb="6">
      <t>ジエイスイボウソシキ</t>
    </rPh>
    <rPh sb="7" eb="9">
      <t>セッチ</t>
    </rPh>
    <rPh sb="11" eb="13">
      <t>バアイ</t>
    </rPh>
    <rPh sb="15" eb="17">
      <t>サクセイ</t>
    </rPh>
    <phoneticPr fontId="9"/>
  </si>
  <si>
    <t>「自衛水防組織活動要領（案）」</t>
    <rPh sb="1" eb="7">
      <t>ジエイスイボウソシキ</t>
    </rPh>
    <rPh sb="7" eb="11">
      <t>カツドウヨウリョウ</t>
    </rPh>
    <rPh sb="12" eb="13">
      <t>アン</t>
    </rPh>
    <phoneticPr fontId="9"/>
  </si>
  <si>
    <t>（自動水防組織の編成）</t>
    <rPh sb="1" eb="7">
      <t>ジドウスイボウソシキ</t>
    </rPh>
    <rPh sb="8" eb="10">
      <t>ヘンセイ</t>
    </rPh>
    <phoneticPr fontId="9"/>
  </si>
  <si>
    <t>第１条
管理権限者は、洪水時等において避難確保計画に基づく円滑かつ迅速な避難を確保するため、自衛水防組織を編成するものとする。
２
自衛水防組織には、統括管理者を置く。
(１） 統括管理者は、管理権限者の命を受け、自衛水防組織の機能が有効に発揮できるよう組織を統括する。
(２） 統括管理者は、洪水時等における避難行動について、その指揮、命令、監督等一切の権限を有する。
３　管理権限者は、統括管理者の代行者を定め、当該代行者に対し、統括管理者の任務を代行するために必要な指揮、命令、監督等の権限を付与する。
４　自衛水防組織に、班を置く。
(１） 班は、総括・情報班及び避難誘導班とし、各班に班長を置く。
(２） 各班の任務は、別表１に掲げる任務とする。
(３） 防災センター（最低限、通信設備を有するものとする）を自衛水防組織の活動拠点とし、
防災センター勤務員及び各班の班長を自衛水防組織の中核として配置する。
（自衛水防組織の運用）
第２条
管理権限者は、従業員の勤務体制（シフト）も考慮した組織編成に努め、必要な人員の確
保及び従業員等に割り当てた任務の周知徹底を図るものとする。
２　特に、休日・夜間も施設内に利用 者が滞在する施設にあって、休日・夜間に在館する従業員等のみによっては十分な体制を確保することが難しい場合は、管理権限者は、近隣在住の従業員等の非常参集も考慮して組織編成に努めるものとする。
３　管理権限者は、災害等の応急活動のため緊急連絡網や従業員等の非常参集計画を定めるものとする。
（自衛水防組織の装備）
第３条　管理権限者は、自衛水防組織に必要な装備品を整備するとともに、適正な維持管理に努めなければならない。
(１） 自衛水防組織の装備品は、別表２「自衛水防組織装備品リスト」のとおりとする。
(２） 自衛水防組織の装備品については、統括管理者が防災センターに保管し、必要な点検を行うとともに点検結果を記録保管し、常時使用できる状態で維持管理する。
（自衛水防組織の活動）
第４条　自衛水防組織の各班は、避難確保計画に基づき情報収集及び避難誘導等の活動を行うものとする。</t>
    <phoneticPr fontId="9"/>
  </si>
  <si>
    <t>別表１「自衛水防組織の編成と任務」</t>
    <rPh sb="0" eb="2">
      <t>ベッピョウ</t>
    </rPh>
    <rPh sb="4" eb="6">
      <t>ジエイ</t>
    </rPh>
    <rPh sb="6" eb="8">
      <t>スイボウ</t>
    </rPh>
    <rPh sb="8" eb="10">
      <t>ソシキ</t>
    </rPh>
    <rPh sb="11" eb="13">
      <t>ヘンセイ</t>
    </rPh>
    <rPh sb="14" eb="16">
      <t>ニンム</t>
    </rPh>
    <phoneticPr fontId="9"/>
  </si>
  <si>
    <t>総括・情報班</t>
    <rPh sb="0" eb="2">
      <t>ソウカツ</t>
    </rPh>
    <rPh sb="3" eb="5">
      <t>ジョウホウ</t>
    </rPh>
    <rPh sb="5" eb="6">
      <t>ハン</t>
    </rPh>
    <phoneticPr fontId="9"/>
  </si>
  <si>
    <t>役職及び氏名</t>
    <rPh sb="0" eb="2">
      <t>ヤクショク</t>
    </rPh>
    <rPh sb="2" eb="3">
      <t>オヨ</t>
    </rPh>
    <rPh sb="4" eb="6">
      <t>シメイ</t>
    </rPh>
    <phoneticPr fontId="9"/>
  </si>
  <si>
    <t>任務</t>
    <rPh sb="0" eb="2">
      <t>ニンム</t>
    </rPh>
    <phoneticPr fontId="9"/>
  </si>
  <si>
    <t>□自衛水防活動の指揮統制、状況の把握、情
　報内容の記録
□館内放送等による避難の呼び掛け
□洪水予報等の情報の収集
□関係者及び関係機関との連絡</t>
    <rPh sb="1" eb="3">
      <t>ジエイ</t>
    </rPh>
    <rPh sb="3" eb="5">
      <t>スイボウ</t>
    </rPh>
    <rPh sb="5" eb="7">
      <t>カツドウ</t>
    </rPh>
    <rPh sb="8" eb="10">
      <t>シキ</t>
    </rPh>
    <rPh sb="10" eb="12">
      <t>トウセイ</t>
    </rPh>
    <rPh sb="13" eb="15">
      <t>ジョウキョウ</t>
    </rPh>
    <rPh sb="16" eb="18">
      <t>ハアク</t>
    </rPh>
    <rPh sb="19" eb="20">
      <t>ジョウ</t>
    </rPh>
    <rPh sb="22" eb="23">
      <t>ホウ</t>
    </rPh>
    <rPh sb="23" eb="25">
      <t>ナイヨウ</t>
    </rPh>
    <rPh sb="26" eb="28">
      <t>キロク</t>
    </rPh>
    <rPh sb="30" eb="34">
      <t>カンナイホウソウ</t>
    </rPh>
    <rPh sb="34" eb="35">
      <t>トウ</t>
    </rPh>
    <rPh sb="38" eb="40">
      <t>ヒナン</t>
    </rPh>
    <rPh sb="41" eb="42">
      <t>ヨ</t>
    </rPh>
    <rPh sb="43" eb="44">
      <t>カ</t>
    </rPh>
    <rPh sb="47" eb="51">
      <t>コウズイヨホウ</t>
    </rPh>
    <rPh sb="51" eb="52">
      <t>トウ</t>
    </rPh>
    <rPh sb="53" eb="55">
      <t>ジョウホウ</t>
    </rPh>
    <rPh sb="56" eb="58">
      <t>シュウシュウ</t>
    </rPh>
    <rPh sb="60" eb="63">
      <t>カンケイシャ</t>
    </rPh>
    <rPh sb="63" eb="64">
      <t>オヨ</t>
    </rPh>
    <rPh sb="65" eb="67">
      <t>カンケイ</t>
    </rPh>
    <rPh sb="67" eb="69">
      <t>キカン</t>
    </rPh>
    <rPh sb="71" eb="73">
      <t>レンラク</t>
    </rPh>
    <phoneticPr fontId="9"/>
  </si>
  <si>
    <t>避難誘導班</t>
    <rPh sb="0" eb="2">
      <t>ヒナン</t>
    </rPh>
    <rPh sb="2" eb="5">
      <t>ユウドウハン</t>
    </rPh>
    <phoneticPr fontId="9"/>
  </si>
  <si>
    <t>□避難誘導の実施
□未避難者、要救助者の確認</t>
    <rPh sb="1" eb="3">
      <t>ヒナン</t>
    </rPh>
    <rPh sb="3" eb="5">
      <t>ユウドウ</t>
    </rPh>
    <rPh sb="6" eb="8">
      <t>ジッシ</t>
    </rPh>
    <rPh sb="10" eb="14">
      <t>ミヒナンシャ</t>
    </rPh>
    <rPh sb="15" eb="19">
      <t>ヨウキュウジョシャ</t>
    </rPh>
    <rPh sb="20" eb="22">
      <t>カクニン</t>
    </rPh>
    <phoneticPr fontId="9"/>
  </si>
  <si>
    <t>別表２「自衛水防組織装備品リスト」</t>
    <rPh sb="0" eb="2">
      <t>ベッピョウ</t>
    </rPh>
    <rPh sb="4" eb="6">
      <t>ジエイ</t>
    </rPh>
    <rPh sb="6" eb="8">
      <t>スイボウ</t>
    </rPh>
    <rPh sb="8" eb="10">
      <t>ソシキ</t>
    </rPh>
    <rPh sb="10" eb="13">
      <t>ソウビヒン</t>
    </rPh>
    <phoneticPr fontId="9"/>
  </si>
  <si>
    <t>装備品</t>
    <rPh sb="0" eb="3">
      <t>ソウビヒン</t>
    </rPh>
    <phoneticPr fontId="9"/>
  </si>
  <si>
    <t>総括・情報班</t>
    <phoneticPr fontId="9"/>
  </si>
  <si>
    <t>避難誘導班</t>
    <rPh sb="0" eb="5">
      <t>ヒナンユウドウハン</t>
    </rPh>
    <phoneticPr fontId="9"/>
  </si>
  <si>
    <t>高潮に関する避難確保計画</t>
    <rPh sb="0" eb="2">
      <t>タカシオ</t>
    </rPh>
    <rPh sb="3" eb="4">
      <t>カン</t>
    </rPh>
    <rPh sb="6" eb="12">
      <t>ヒナンカクホケイカク</t>
    </rPh>
    <phoneticPr fontId="9"/>
  </si>
  <si>
    <t>高潮に関する避難確保計画</t>
    <rPh sb="0" eb="2">
      <t>タカシオ</t>
    </rPh>
    <rPh sb="3" eb="4">
      <t>カン</t>
    </rPh>
    <rPh sb="6" eb="8">
      <t>ヒナン</t>
    </rPh>
    <rPh sb="8" eb="10">
      <t>カクホ</t>
    </rPh>
    <rPh sb="10" eb="12">
      <t>ケイカク</t>
    </rPh>
    <phoneticPr fontId="9"/>
  </si>
  <si>
    <t>想定される施設の浸水継続時間　：</t>
    <rPh sb="0" eb="2">
      <t>ソウテイ</t>
    </rPh>
    <rPh sb="5" eb="7">
      <t>シセツ</t>
    </rPh>
    <rPh sb="8" eb="10">
      <t>シンスイ</t>
    </rPh>
    <rPh sb="10" eb="12">
      <t>ケイゾク</t>
    </rPh>
    <rPh sb="12" eb="14">
      <t>ジカン</t>
    </rPh>
    <phoneticPr fontId="9"/>
  </si>
  <si>
    <t>・“猛烈な”勢力を維持したまま台風接近が予想される場合</t>
    <rPh sb="2" eb="4">
      <t>モウレツ</t>
    </rPh>
    <rPh sb="6" eb="8">
      <t>セイリョク</t>
    </rPh>
    <rPh sb="9" eb="11">
      <t>イジ</t>
    </rPh>
    <rPh sb="15" eb="19">
      <t>タイフウセッキン</t>
    </rPh>
    <rPh sb="20" eb="22">
      <t>ヨソウ</t>
    </rPh>
    <rPh sb="25" eb="27">
      <t>バアイ</t>
    </rPh>
    <phoneticPr fontId="9"/>
  </si>
  <si>
    <t>・上記の場合で、警報に切り替える可能性が高い高潮注意報が発表された場合</t>
    <rPh sb="1" eb="3">
      <t>ジョウキ</t>
    </rPh>
    <rPh sb="4" eb="6">
      <t>バアイ</t>
    </rPh>
    <rPh sb="8" eb="10">
      <t>ケイホウ</t>
    </rPh>
    <rPh sb="11" eb="12">
      <t>キ</t>
    </rPh>
    <rPh sb="13" eb="14">
      <t>カ</t>
    </rPh>
    <rPh sb="16" eb="18">
      <t>カノウ</t>
    </rPh>
    <rPh sb="18" eb="19">
      <t>セイ</t>
    </rPh>
    <rPh sb="20" eb="21">
      <t>タカ</t>
    </rPh>
    <rPh sb="22" eb="24">
      <t>タカシオ</t>
    </rPh>
    <rPh sb="24" eb="27">
      <t>チュウイホウ</t>
    </rPh>
    <rPh sb="28" eb="30">
      <t>ハッピョウ</t>
    </rPh>
    <rPh sb="33" eb="35">
      <t>バアイ</t>
    </rPh>
    <phoneticPr fontId="9"/>
  </si>
  <si>
    <t>　“猛烈な”勢力を維持したまま台風接近が予想される場合は、夜間当直施設職員の増員やデイザービスの中止などを検討するとともに、各施設職員の役割分担を再認識する。</t>
    <rPh sb="2" eb="4">
      <t>モウレツ</t>
    </rPh>
    <rPh sb="6" eb="8">
      <t>セイリョク</t>
    </rPh>
    <rPh sb="9" eb="11">
      <t>イジ</t>
    </rPh>
    <rPh sb="15" eb="17">
      <t>タイフウ</t>
    </rPh>
    <rPh sb="17" eb="19">
      <t>セッキン</t>
    </rPh>
    <rPh sb="20" eb="22">
      <t>ヨソウ</t>
    </rPh>
    <rPh sb="25" eb="27">
      <t>バアイ</t>
    </rPh>
    <rPh sb="29" eb="33">
      <t>ヤカントウチョク</t>
    </rPh>
    <rPh sb="33" eb="35">
      <t>シセツ</t>
    </rPh>
    <rPh sb="35" eb="37">
      <t>ショクイン</t>
    </rPh>
    <rPh sb="38" eb="40">
      <t>ゾウイン</t>
    </rPh>
    <rPh sb="48" eb="50">
      <t>チュウシ</t>
    </rPh>
    <rPh sb="53" eb="55">
      <t>ケントウ</t>
    </rPh>
    <rPh sb="62" eb="65">
      <t>カクシセツ</t>
    </rPh>
    <rPh sb="65" eb="67">
      <t>ショクイン</t>
    </rPh>
    <rPh sb="68" eb="70">
      <t>ヤクワリ</t>
    </rPh>
    <rPh sb="70" eb="72">
      <t>ブンタン</t>
    </rPh>
    <rPh sb="73" eb="76">
      <t>サイニンシキ</t>
    </rPh>
    <phoneticPr fontId="9"/>
  </si>
  <si>
    <t>神戸港の潮位等</t>
    <rPh sb="0" eb="3">
      <t>コウベコウ</t>
    </rPh>
    <rPh sb="4" eb="6">
      <t>チョウイ</t>
    </rPh>
    <rPh sb="6" eb="7">
      <t>トウ</t>
    </rPh>
    <phoneticPr fontId="9"/>
  </si>
  <si>
    <t>インターネット
（気象庁の潮位表、潮位観測情報、神戸港防災ポータルサイト沿岸カメラ等）</t>
    <rPh sb="9" eb="12">
      <t>キショウチョウ</t>
    </rPh>
    <rPh sb="13" eb="15">
      <t>チョウイ</t>
    </rPh>
    <rPh sb="15" eb="16">
      <t>ヒョウ</t>
    </rPh>
    <rPh sb="17" eb="19">
      <t>チョウイ</t>
    </rPh>
    <rPh sb="19" eb="23">
      <t>カンソクジョウホウ</t>
    </rPh>
    <rPh sb="24" eb="26">
      <t>コウベ</t>
    </rPh>
    <rPh sb="26" eb="27">
      <t>コウ</t>
    </rPh>
    <rPh sb="27" eb="29">
      <t>ボウサイ</t>
    </rPh>
    <rPh sb="36" eb="38">
      <t>エンガン</t>
    </rPh>
    <rPh sb="41" eb="42">
      <t>ナド</t>
    </rPh>
    <phoneticPr fontId="9"/>
  </si>
  <si>
    <t>2)避難経路
①行政機関からの情報に基づく判断
　次に示すようなことがあった場合に、避難等を開始する。
　・神戸市役所から「高齢者等避難」の発令
　・消防や警察等から避難を促された場合
②自主避難の判断
　次に示すような現象を確認した際は、神戸市役所等の情報を待つことなく避難を開始する｡なお、
安全確保のため、施設内から確認できる範囲で把握し、市に報告する。
　・既に台風が接近している他市町等において高潮の被害が確認される場合。
　・防潮堤での越水など、防潮堤決壊につながる恐れがある現象。
　・防潮堤の破損、その他の異常を確認した場合。</t>
    <rPh sb="4" eb="6">
      <t>ケイロ</t>
    </rPh>
    <rPh sb="8" eb="12">
      <t>ギョウセイキカン</t>
    </rPh>
    <rPh sb="15" eb="17">
      <t>ジョウホウ</t>
    </rPh>
    <rPh sb="18" eb="19">
      <t>モト</t>
    </rPh>
    <rPh sb="21" eb="23">
      <t>ハンダン</t>
    </rPh>
    <rPh sb="25" eb="26">
      <t>ツギ</t>
    </rPh>
    <rPh sb="27" eb="28">
      <t>シメ</t>
    </rPh>
    <rPh sb="38" eb="40">
      <t>バアイ</t>
    </rPh>
    <rPh sb="42" eb="45">
      <t>ヒナントウ</t>
    </rPh>
    <rPh sb="46" eb="48">
      <t>カイシ</t>
    </rPh>
    <rPh sb="54" eb="59">
      <t>コウベシヤクショ</t>
    </rPh>
    <rPh sb="62" eb="65">
      <t>コウレイシャ</t>
    </rPh>
    <rPh sb="65" eb="68">
      <t>トウヒナン</t>
    </rPh>
    <rPh sb="70" eb="72">
      <t>ハツレイ</t>
    </rPh>
    <rPh sb="75" eb="77">
      <t>ショウボウ</t>
    </rPh>
    <rPh sb="78" eb="81">
      <t>ケイサツナド</t>
    </rPh>
    <rPh sb="83" eb="85">
      <t>ヒナン</t>
    </rPh>
    <rPh sb="86" eb="87">
      <t>ウナガ</t>
    </rPh>
    <rPh sb="90" eb="92">
      <t>バアイ</t>
    </rPh>
    <rPh sb="95" eb="99">
      <t>ジシュヒナン</t>
    </rPh>
    <rPh sb="100" eb="102">
      <t>ハンダン</t>
    </rPh>
    <rPh sb="104" eb="105">
      <t>ツギ</t>
    </rPh>
    <rPh sb="106" eb="107">
      <t>シメ</t>
    </rPh>
    <rPh sb="111" eb="113">
      <t>ゲンショウ</t>
    </rPh>
    <rPh sb="114" eb="116">
      <t>カクニン</t>
    </rPh>
    <rPh sb="118" eb="119">
      <t>サイ</t>
    </rPh>
    <rPh sb="121" eb="126">
      <t>コウベシヤクショ</t>
    </rPh>
    <rPh sb="126" eb="127">
      <t>ナド</t>
    </rPh>
    <rPh sb="128" eb="130">
      <t>ジョウホウ</t>
    </rPh>
    <rPh sb="131" eb="132">
      <t>マ</t>
    </rPh>
    <rPh sb="137" eb="139">
      <t>ヒナン</t>
    </rPh>
    <rPh sb="140" eb="142">
      <t>カイシ</t>
    </rPh>
    <rPh sb="149" eb="151">
      <t>アンゼン</t>
    </rPh>
    <rPh sb="151" eb="153">
      <t>カクホ</t>
    </rPh>
    <rPh sb="157" eb="160">
      <t>シセツナイ</t>
    </rPh>
    <rPh sb="162" eb="164">
      <t>カクニン</t>
    </rPh>
    <rPh sb="167" eb="169">
      <t>ハンイ</t>
    </rPh>
    <rPh sb="170" eb="172">
      <t>ハアク</t>
    </rPh>
    <rPh sb="174" eb="175">
      <t>シ</t>
    </rPh>
    <rPh sb="176" eb="178">
      <t>ホウコク</t>
    </rPh>
    <rPh sb="184" eb="185">
      <t>スデ</t>
    </rPh>
    <rPh sb="186" eb="188">
      <t>タイフウ</t>
    </rPh>
    <rPh sb="189" eb="191">
      <t>セッキン</t>
    </rPh>
    <rPh sb="195" eb="196">
      <t>ホカ</t>
    </rPh>
    <rPh sb="196" eb="199">
      <t>シチョウトウ</t>
    </rPh>
    <rPh sb="203" eb="205">
      <t>タカシオ</t>
    </rPh>
    <rPh sb="206" eb="208">
      <t>ヒガイ</t>
    </rPh>
    <rPh sb="209" eb="211">
      <t>カクニン</t>
    </rPh>
    <rPh sb="214" eb="216">
      <t>バアイ</t>
    </rPh>
    <rPh sb="220" eb="223">
      <t>ボウチョウテイ</t>
    </rPh>
    <rPh sb="225" eb="227">
      <t>エッスイ</t>
    </rPh>
    <rPh sb="230" eb="235">
      <t>ボウチョウテイケッカイ</t>
    </rPh>
    <rPh sb="240" eb="241">
      <t>オソ</t>
    </rPh>
    <rPh sb="245" eb="247">
      <t>ゲンショウ</t>
    </rPh>
    <rPh sb="251" eb="254">
      <t>ボウチョウテイ</t>
    </rPh>
    <rPh sb="255" eb="257">
      <t>ハソン</t>
    </rPh>
    <rPh sb="260" eb="261">
      <t>タ</t>
    </rPh>
    <rPh sb="262" eb="264">
      <t>イジョウ</t>
    </rPh>
    <rPh sb="265" eb="267">
      <t>カクニン</t>
    </rPh>
    <rPh sb="269" eb="271">
      <t>バアイ</t>
    </rPh>
    <phoneticPr fontId="9"/>
  </si>
  <si>
    <t>　施設管理者は、土砂災害の危険性や前兆現象等、警戒避難体制に関する事項について、施設職員に対して研修を行い、情報伝達や自主避難の重要性を理解するよう努める。研修は、訓練と合わせて実施を計画することを基本とする。
　その主な内容は以下のとおり。
　①高潮の危険性について
　②情報収集及び伝達体制
　③避難判断・誘導
　④本避難確保計画の周知</t>
    <rPh sb="1" eb="6">
      <t>シセツカンリシャ</t>
    </rPh>
    <rPh sb="8" eb="12">
      <t>ドシャサイガイ</t>
    </rPh>
    <rPh sb="13" eb="16">
      <t>キケンセイ</t>
    </rPh>
    <rPh sb="17" eb="21">
      <t>ゼンチョウゲンショウ</t>
    </rPh>
    <rPh sb="21" eb="22">
      <t>トウ</t>
    </rPh>
    <rPh sb="23" eb="25">
      <t>ケイカイ</t>
    </rPh>
    <rPh sb="25" eb="29">
      <t>ヒナンタイセイ</t>
    </rPh>
    <rPh sb="30" eb="31">
      <t>カン</t>
    </rPh>
    <rPh sb="33" eb="35">
      <t>ジコウ</t>
    </rPh>
    <rPh sb="40" eb="42">
      <t>シセツ</t>
    </rPh>
    <rPh sb="42" eb="44">
      <t>ショクイン</t>
    </rPh>
    <rPh sb="45" eb="46">
      <t>タイ</t>
    </rPh>
    <rPh sb="48" eb="50">
      <t>ケンシュウ</t>
    </rPh>
    <rPh sb="51" eb="52">
      <t>オコナ</t>
    </rPh>
    <rPh sb="54" eb="58">
      <t>ジョウホウデンタツ</t>
    </rPh>
    <rPh sb="59" eb="63">
      <t>ジシュヒナン</t>
    </rPh>
    <rPh sb="64" eb="67">
      <t>ジュウヨウセイ</t>
    </rPh>
    <rPh sb="68" eb="70">
      <t>リカイ</t>
    </rPh>
    <rPh sb="74" eb="75">
      <t>ツト</t>
    </rPh>
    <rPh sb="78" eb="80">
      <t>ケンシュウ</t>
    </rPh>
    <rPh sb="82" eb="84">
      <t>クンレン</t>
    </rPh>
    <rPh sb="85" eb="86">
      <t>ア</t>
    </rPh>
    <rPh sb="89" eb="91">
      <t>ジッシ</t>
    </rPh>
    <rPh sb="92" eb="94">
      <t>ケイカク</t>
    </rPh>
    <rPh sb="99" eb="101">
      <t>キホン</t>
    </rPh>
    <rPh sb="109" eb="110">
      <t>オモ</t>
    </rPh>
    <rPh sb="111" eb="113">
      <t>ナイヨウ</t>
    </rPh>
    <rPh sb="114" eb="116">
      <t>イカ</t>
    </rPh>
    <rPh sb="124" eb="126">
      <t>タカシオ</t>
    </rPh>
    <rPh sb="137" eb="139">
      <t>ジョウホウ</t>
    </rPh>
    <rPh sb="139" eb="141">
      <t>シュウシュウ</t>
    </rPh>
    <rPh sb="141" eb="142">
      <t>オヨ</t>
    </rPh>
    <rPh sb="143" eb="145">
      <t>デンタツ</t>
    </rPh>
    <rPh sb="145" eb="147">
      <t>タイセイ</t>
    </rPh>
    <rPh sb="150" eb="154">
      <t>ヒナンハンダン</t>
    </rPh>
    <rPh sb="155" eb="157">
      <t>ユウドウ</t>
    </rPh>
    <rPh sb="160" eb="165">
      <t>ホンヒナンカクホ</t>
    </rPh>
    <rPh sb="165" eb="167">
      <t>ケイカク</t>
    </rPh>
    <rPh sb="168" eb="170">
      <t>シュウチ</t>
    </rPh>
    <phoneticPr fontId="9"/>
  </si>
  <si>
    <t>　避難訓練は研修と一連で実施することを基本とする。
　また。全職員を対象に、机上訓練を含め高潮に対する避難確保計画の内容を把握するため行う。
　①訓練内容
　②情報収集及び伝達
　③避難判断
　④避難訓練（要介護度に応じた避難手法、避難方法など）</t>
    <rPh sb="45" eb="47">
      <t>タカシオ</t>
    </rPh>
    <rPh sb="73" eb="77">
      <t>クンレンナイヨウ</t>
    </rPh>
    <rPh sb="80" eb="82">
      <t>ジョウホウ</t>
    </rPh>
    <rPh sb="82" eb="84">
      <t>シュウシュウ</t>
    </rPh>
    <rPh sb="84" eb="85">
      <t>オヨ</t>
    </rPh>
    <rPh sb="86" eb="88">
      <t>デンタツ</t>
    </rPh>
    <rPh sb="91" eb="95">
      <t>ヒナンハンダン</t>
    </rPh>
    <rPh sb="103" eb="107">
      <t>ヨウカイゴド</t>
    </rPh>
    <rPh sb="108" eb="109">
      <t>オウ</t>
    </rPh>
    <rPh sb="111" eb="115">
      <t>ヒナンシュホウ</t>
    </rPh>
    <rPh sb="116" eb="120">
      <t>ヒナンホウホウ</t>
    </rPh>
    <phoneticPr fontId="9"/>
  </si>
  <si>
    <t>　高潮時の緊急避難場所への避難にあたっては、高潮ハザードマップの想定浸水域および浸水深から、以下の経路により移動する。</t>
    <rPh sb="1" eb="3">
      <t>タカシオ</t>
    </rPh>
    <rPh sb="3" eb="4">
      <t>ジ</t>
    </rPh>
    <rPh sb="5" eb="7">
      <t>キンキュウ</t>
    </rPh>
    <rPh sb="7" eb="11">
      <t>ヒナンバショ</t>
    </rPh>
    <rPh sb="13" eb="15">
      <t>ヒナン</t>
    </rPh>
    <rPh sb="22" eb="24">
      <t>タカシオ</t>
    </rPh>
    <rPh sb="32" eb="37">
      <t>ソウテイシンスイイキ</t>
    </rPh>
    <rPh sb="40" eb="42">
      <t>シンスイ</t>
    </rPh>
    <rPh sb="42" eb="43">
      <t>フカ</t>
    </rPh>
    <rPh sb="46" eb="48">
      <t>イカ</t>
    </rPh>
    <rPh sb="49" eb="51">
      <t>ケイロ</t>
    </rPh>
    <rPh sb="54" eb="56">
      <t>イドウ</t>
    </rPh>
    <phoneticPr fontId="9"/>
  </si>
  <si>
    <t>　洪水時の緊急避難場所への避難にあたっては、洪水ハザードマップの想定浸水域および浸水深から、以下の経路により移動する。</t>
    <rPh sb="1" eb="4">
      <t>コウズイジ</t>
    </rPh>
    <rPh sb="5" eb="7">
      <t>キンキュウ</t>
    </rPh>
    <rPh sb="7" eb="11">
      <t>ヒナンバショ</t>
    </rPh>
    <rPh sb="13" eb="15">
      <t>ヒナン</t>
    </rPh>
    <rPh sb="22" eb="24">
      <t>コウズイ</t>
    </rPh>
    <rPh sb="32" eb="37">
      <t>ソウテイシンスイイキ</t>
    </rPh>
    <rPh sb="40" eb="42">
      <t>シンスイ</t>
    </rPh>
    <rPh sb="42" eb="43">
      <t>フカ</t>
    </rPh>
    <rPh sb="46" eb="48">
      <t>イカ</t>
    </rPh>
    <rPh sb="49" eb="51">
      <t>ケイロ</t>
    </rPh>
    <rPh sb="54" eb="56">
      <t>イドウ</t>
    </rPh>
    <phoneticPr fontId="9"/>
  </si>
  <si>
    <t>台風・大雨に関する気象情報等の収集により、避難誘導等の緊急安全確保に必要な職員体制を確保する。</t>
    <rPh sb="0" eb="2">
      <t>タイフウ</t>
    </rPh>
    <rPh sb="3" eb="5">
      <t>オオアメ</t>
    </rPh>
    <rPh sb="6" eb="7">
      <t>カン</t>
    </rPh>
    <rPh sb="9" eb="14">
      <t>キショウジョウホウトウ</t>
    </rPh>
    <rPh sb="15" eb="17">
      <t>シュウシュウ</t>
    </rPh>
    <rPh sb="21" eb="26">
      <t>ヒナンユウドウトウ</t>
    </rPh>
    <rPh sb="27" eb="29">
      <t>キンキュウ</t>
    </rPh>
    <rPh sb="29" eb="31">
      <t>アンゼン</t>
    </rPh>
    <rPh sb="31" eb="33">
      <t>カクホ</t>
    </rPh>
    <rPh sb="34" eb="36">
      <t>ヒツヨウ</t>
    </rPh>
    <rPh sb="37" eb="39">
      <t>ショクイン</t>
    </rPh>
    <rPh sb="39" eb="41">
      <t>タイセイ</t>
    </rPh>
    <rPh sb="42" eb="44">
      <t>カクホ</t>
    </rPh>
    <phoneticPr fontId="9"/>
  </si>
  <si>
    <t>2)避難経路
・施設館内の避難経路は施設内のエレベーターおよび階段とする。
・停電時にはエレベーターが停止することに留意する。
（経路図は、別添図のとおり）
3)施設周辺の点検
・施設内の移動時に支障となる物がないかを確認し、支障物は速やかに移動する。
4)避難の実施
・避難にあたっては、避難開始を館内放送等で「これより（どこへ）、（どうやって）避難を開始すします。」と、施設職員、利用者等に周知する。</t>
    <rPh sb="2" eb="6">
      <t>ヒナンケイロ</t>
    </rPh>
    <rPh sb="8" eb="12">
      <t>シセツカンナイ</t>
    </rPh>
    <rPh sb="13" eb="17">
      <t>ヒナンケイロ</t>
    </rPh>
    <rPh sb="18" eb="21">
      <t>シセツナイ</t>
    </rPh>
    <rPh sb="31" eb="33">
      <t>カイダン</t>
    </rPh>
    <rPh sb="39" eb="42">
      <t>テイデンジ</t>
    </rPh>
    <rPh sb="51" eb="53">
      <t>テイシ</t>
    </rPh>
    <rPh sb="58" eb="60">
      <t>リュウイ</t>
    </rPh>
    <rPh sb="65" eb="68">
      <t>ケイロズ</t>
    </rPh>
    <rPh sb="70" eb="73">
      <t>ベッテンズ</t>
    </rPh>
    <rPh sb="82" eb="84">
      <t>シセツ</t>
    </rPh>
    <rPh sb="84" eb="86">
      <t>シュウヘン</t>
    </rPh>
    <rPh sb="87" eb="89">
      <t>テンケン</t>
    </rPh>
    <rPh sb="91" eb="94">
      <t>シセツナイ</t>
    </rPh>
    <rPh sb="95" eb="98">
      <t>イドウジ</t>
    </rPh>
    <rPh sb="99" eb="101">
      <t>シショウ</t>
    </rPh>
    <rPh sb="104" eb="105">
      <t>モノ</t>
    </rPh>
    <rPh sb="110" eb="112">
      <t>カクニン</t>
    </rPh>
    <rPh sb="114" eb="117">
      <t>シショウブツ</t>
    </rPh>
    <rPh sb="118" eb="119">
      <t>スミ</t>
    </rPh>
    <rPh sb="122" eb="124">
      <t>イドウ</t>
    </rPh>
    <rPh sb="131" eb="133">
      <t>ヒナン</t>
    </rPh>
    <rPh sb="134" eb="136">
      <t>ジッシ</t>
    </rPh>
    <rPh sb="138" eb="140">
      <t>ヒナン</t>
    </rPh>
    <rPh sb="147" eb="151">
      <t>ヒナンカイシ</t>
    </rPh>
    <rPh sb="152" eb="156">
      <t>カンナイホウソウ</t>
    </rPh>
    <rPh sb="156" eb="157">
      <t>トウ</t>
    </rPh>
    <rPh sb="176" eb="178">
      <t>ヒナン</t>
    </rPh>
    <rPh sb="179" eb="181">
      <t>カイシ</t>
    </rPh>
    <rPh sb="189" eb="191">
      <t>シセツ</t>
    </rPh>
    <rPh sb="191" eb="193">
      <t>ショクイン</t>
    </rPh>
    <rPh sb="194" eb="198">
      <t>リヨウシャトウ</t>
    </rPh>
    <rPh sb="199" eb="201">
      <t>シュウチ</t>
    </rPh>
    <phoneticPr fontId="9"/>
  </si>
  <si>
    <t>1)停電した時のため、自家発電装置（発電機）を導入し、発電機に必要な燃料などを備蓄し、維持管理に務める。</t>
    <rPh sb="2" eb="4">
      <t>テイデン</t>
    </rPh>
    <rPh sb="6" eb="7">
      <t>トキ</t>
    </rPh>
    <rPh sb="11" eb="13">
      <t>ジカ</t>
    </rPh>
    <rPh sb="13" eb="15">
      <t>ハツデン</t>
    </rPh>
    <rPh sb="15" eb="17">
      <t>ソウチ</t>
    </rPh>
    <rPh sb="18" eb="21">
      <t>ハツデンキ</t>
    </rPh>
    <rPh sb="23" eb="25">
      <t>ドウニュウ</t>
    </rPh>
    <rPh sb="27" eb="30">
      <t>ハツデンキ</t>
    </rPh>
    <rPh sb="31" eb="33">
      <t>ヒツヨウ</t>
    </rPh>
    <rPh sb="34" eb="36">
      <t>ネンリョウ</t>
    </rPh>
    <rPh sb="39" eb="41">
      <t>ビチク</t>
    </rPh>
    <rPh sb="43" eb="45">
      <t>イジ</t>
    </rPh>
    <rPh sb="45" eb="47">
      <t>カンリ</t>
    </rPh>
    <rPh sb="48" eb="49">
      <t>ツト</t>
    </rPh>
    <phoneticPr fontId="9"/>
  </si>
  <si>
    <t>【緊急安全確保のための避難経路図】</t>
    <rPh sb="1" eb="3">
      <t>キンキュウ</t>
    </rPh>
    <rPh sb="3" eb="5">
      <t>アンゼン</t>
    </rPh>
    <rPh sb="5" eb="7">
      <t>カクホ</t>
    </rPh>
    <phoneticPr fontId="9"/>
  </si>
  <si>
    <t>　相対的に安全な場所への避難にあたっては、以下の経路により移動する。</t>
    <rPh sb="1" eb="4">
      <t>ソウタイテキ</t>
    </rPh>
    <rPh sb="5" eb="7">
      <t>アンゼン</t>
    </rPh>
    <rPh sb="8" eb="10">
      <t>バショ</t>
    </rPh>
    <rPh sb="12" eb="14">
      <t>ヒナン</t>
    </rPh>
    <rPh sb="21" eb="23">
      <t>イカ</t>
    </rPh>
    <rPh sb="24" eb="26">
      <t>ケイロ</t>
    </rPh>
    <rPh sb="29" eb="31">
      <t>イドウ</t>
    </rPh>
    <phoneticPr fontId="9"/>
  </si>
  <si>
    <t>神戸市／兵庫県／危機管理室
（施設所管部署）</t>
    <rPh sb="8" eb="13">
      <t>キキカンリシツ</t>
    </rPh>
    <phoneticPr fontId="9"/>
  </si>
  <si>
    <t>無</t>
  </si>
  <si>
    <r>
      <t>(1)［各班の任務と組織］
　1）各班の任務
　　① 指揮班
　　　施設管理者を支援し、各班へ必要な事項を指示する。
　　② 情報収集班
　　　テレビ、ラジオ、インターネットなどを活用した積極的な情報収集、河川水位の把握や被害
　　　情報などを収集し、指揮班、避難誘導班に必要事項を報告・伝達する。
　　③ 避難誘導班
　　　</t>
    </r>
    <r>
      <rPr>
        <sz val="12"/>
        <color rgb="FFFF0000"/>
        <rFont val="ＭＳ ゴシック"/>
        <family val="3"/>
        <charset val="128"/>
      </rPr>
      <t>警戒レベル５（緊急安全確保）の情報が発令された場合、あるいは溢水などを発見した場合
　　　に、利用者等を直ちに施設の上階へ避難誘導するなど緊急安全確保を行い、現状より相対的に
　　　安全な場所へ移動する。</t>
    </r>
    <rPh sb="4" eb="6">
      <t>カクハン</t>
    </rPh>
    <rPh sb="7" eb="9">
      <t>ニンム</t>
    </rPh>
    <rPh sb="10" eb="12">
      <t>ソシキ</t>
    </rPh>
    <rPh sb="17" eb="19">
      <t>カクハン</t>
    </rPh>
    <rPh sb="20" eb="22">
      <t>ニンム</t>
    </rPh>
    <rPh sb="27" eb="30">
      <t>シキハン</t>
    </rPh>
    <rPh sb="34" eb="39">
      <t>シセツカンリシャ</t>
    </rPh>
    <rPh sb="40" eb="42">
      <t>シエン</t>
    </rPh>
    <rPh sb="44" eb="46">
      <t>カクハン</t>
    </rPh>
    <rPh sb="47" eb="49">
      <t>ヒツヨウ</t>
    </rPh>
    <rPh sb="50" eb="52">
      <t>ジコウ</t>
    </rPh>
    <rPh sb="53" eb="55">
      <t>シジ</t>
    </rPh>
    <rPh sb="63" eb="65">
      <t>ジョウホウ</t>
    </rPh>
    <rPh sb="65" eb="68">
      <t>シュウシュウハン</t>
    </rPh>
    <rPh sb="90" eb="92">
      <t>カツヨウ</t>
    </rPh>
    <rPh sb="94" eb="97">
      <t>セッキョクテキ</t>
    </rPh>
    <rPh sb="98" eb="102">
      <t>ジョウホウシュウシュウ</t>
    </rPh>
    <rPh sb="103" eb="105">
      <t>カセン</t>
    </rPh>
    <rPh sb="105" eb="107">
      <t>スイイ</t>
    </rPh>
    <rPh sb="108" eb="110">
      <t>ハアク</t>
    </rPh>
    <rPh sb="122" eb="124">
      <t>シュウシュウ</t>
    </rPh>
    <rPh sb="126" eb="129">
      <t>シキハン</t>
    </rPh>
    <rPh sb="130" eb="132">
      <t>ヒナン</t>
    </rPh>
    <rPh sb="132" eb="135">
      <t>ユウドウハン</t>
    </rPh>
    <rPh sb="136" eb="140">
      <t>ヒツヨウジコウ</t>
    </rPh>
    <rPh sb="141" eb="143">
      <t>ホウコク</t>
    </rPh>
    <rPh sb="144" eb="146">
      <t>デンタツ</t>
    </rPh>
    <rPh sb="154" eb="159">
      <t>ヒナンユウドウハン</t>
    </rPh>
    <rPh sb="178" eb="180">
      <t>ジョウホウ</t>
    </rPh>
    <phoneticPr fontId="9"/>
  </si>
  <si>
    <t/>
  </si>
  <si>
    <r>
      <t xml:space="preserve">こちらには直接貼り付けず、
</t>
    </r>
    <r>
      <rPr>
        <b/>
        <u/>
        <sz val="36"/>
        <color rgb="FFFF0000"/>
        <rFont val="ＭＳ ゴシック"/>
        <family val="3"/>
        <charset val="128"/>
      </rPr>
      <t>「洪水出力シート(100年に一度)」の
【緊急避難場所への避難経路図】</t>
    </r>
    <r>
      <rPr>
        <sz val="36"/>
        <color theme="1"/>
        <rFont val="ＭＳ ゴシック"/>
        <family val="3"/>
        <charset val="128"/>
      </rPr>
      <t xml:space="preserve">
へ貼り付けて下さい。
</t>
    </r>
    <rPh sb="5" eb="7">
      <t>チョクセツ</t>
    </rPh>
    <rPh sb="7" eb="8">
      <t>ハ</t>
    </rPh>
    <rPh sb="9" eb="10">
      <t>ツ</t>
    </rPh>
    <phoneticPr fontId="9"/>
  </si>
  <si>
    <r>
      <t xml:space="preserve">こちらには直接貼り付けず、
</t>
    </r>
    <r>
      <rPr>
        <b/>
        <u/>
        <sz val="36"/>
        <color rgb="FFFF0000"/>
        <rFont val="ＭＳ ゴシック"/>
        <family val="3"/>
        <charset val="128"/>
      </rPr>
      <t>「洪水出力シート(100年に一度)」の
【施設内での避難経路図】</t>
    </r>
    <r>
      <rPr>
        <sz val="36"/>
        <color theme="1"/>
        <rFont val="ＭＳ ゴシック"/>
        <family val="3"/>
        <charset val="128"/>
      </rPr>
      <t xml:space="preserve">
へ貼り付けて下さい。
</t>
    </r>
    <rPh sb="5" eb="7">
      <t>チョクセツ</t>
    </rPh>
    <rPh sb="7" eb="8">
      <t>ハ</t>
    </rPh>
    <rPh sb="9" eb="10">
      <t>ツ</t>
    </rPh>
    <phoneticPr fontId="9"/>
  </si>
  <si>
    <r>
      <t xml:space="preserve">こちらには直接貼り付けず、
</t>
    </r>
    <r>
      <rPr>
        <b/>
        <u/>
        <sz val="36"/>
        <color rgb="FFFF0000"/>
        <rFont val="ＭＳ ゴシック"/>
        <family val="3"/>
        <charset val="128"/>
      </rPr>
      <t>「洪水出力シート(1000年に一度)」の
【緊急安全確保のための避難経路図】</t>
    </r>
    <r>
      <rPr>
        <sz val="36"/>
        <color theme="1"/>
        <rFont val="ＭＳ ゴシック"/>
        <family val="3"/>
        <charset val="128"/>
      </rPr>
      <t xml:space="preserve">
へ貼り付けて下さい。
</t>
    </r>
    <rPh sb="5" eb="7">
      <t>チョクセツ</t>
    </rPh>
    <rPh sb="7" eb="8">
      <t>ハ</t>
    </rPh>
    <rPh sb="9" eb="10">
      <t>ツ</t>
    </rPh>
    <phoneticPr fontId="9"/>
  </si>
  <si>
    <r>
      <t xml:space="preserve">こちらには直接貼り付けず、
</t>
    </r>
    <r>
      <rPr>
        <b/>
        <u/>
        <sz val="36"/>
        <color rgb="FFFF0000"/>
        <rFont val="ＭＳ ゴシック"/>
        <family val="3"/>
        <charset val="128"/>
      </rPr>
      <t>「高潮出力シート」の
【緊急安全確保のための避難経路図】</t>
    </r>
    <r>
      <rPr>
        <sz val="36"/>
        <color theme="1"/>
        <rFont val="ＭＳ ゴシック"/>
        <family val="3"/>
        <charset val="128"/>
      </rPr>
      <t xml:space="preserve">
へ貼り付けて下さい。
</t>
    </r>
    <rPh sb="5" eb="7">
      <t>チョクセツ</t>
    </rPh>
    <rPh sb="7" eb="8">
      <t>ハ</t>
    </rPh>
    <rPh sb="9" eb="10">
      <t>ツ</t>
    </rPh>
    <phoneticPr fontId="9"/>
  </si>
  <si>
    <r>
      <t xml:space="preserve">こちらには直接貼り付けず、
</t>
    </r>
    <r>
      <rPr>
        <b/>
        <u/>
        <sz val="36"/>
        <color rgb="FFFF0000"/>
        <rFont val="ＭＳ ゴシック"/>
        <family val="3"/>
        <charset val="128"/>
      </rPr>
      <t>「高潮出力シート」の
【施設内での避難経路図】</t>
    </r>
    <r>
      <rPr>
        <sz val="36"/>
        <color theme="1"/>
        <rFont val="ＭＳ ゴシック"/>
        <family val="3"/>
        <charset val="128"/>
      </rPr>
      <t xml:space="preserve">
へ貼り付けて下さい。
</t>
    </r>
    <rPh sb="5" eb="7">
      <t>チョクセツ</t>
    </rPh>
    <rPh sb="7" eb="8">
      <t>ハ</t>
    </rPh>
    <rPh sb="9" eb="10">
      <t>ツ</t>
    </rPh>
    <phoneticPr fontId="9"/>
  </si>
  <si>
    <t>【計画規模降雨（100年に1度の大雨）】</t>
    <phoneticPr fontId="9"/>
  </si>
  <si>
    <t>【想定最大規模降雨（1000年に1度の大雨）】</t>
    <phoneticPr fontId="9"/>
  </si>
  <si>
    <t>洪水に関する避難確保計画(100年に1度)</t>
    <rPh sb="0" eb="2">
      <t>コウズイ</t>
    </rPh>
    <rPh sb="3" eb="4">
      <t>カン</t>
    </rPh>
    <rPh sb="6" eb="12">
      <t>ヒナンカクホケイカク</t>
    </rPh>
    <phoneticPr fontId="9"/>
  </si>
  <si>
    <t>洪水に関する避難確保計画(1000年に1度)</t>
    <rPh sb="0" eb="2">
      <t>コウズイ</t>
    </rPh>
    <rPh sb="3" eb="4">
      <t>カン</t>
    </rPh>
    <rPh sb="6" eb="12">
      <t>ヒナンカクホケイカク</t>
    </rPh>
    <phoneticPr fontId="9"/>
  </si>
  <si>
    <r>
      <t xml:space="preserve">こちらには直接貼り付けず、
</t>
    </r>
    <r>
      <rPr>
        <b/>
        <u/>
        <sz val="36"/>
        <color rgb="FFFF0000"/>
        <rFont val="ＭＳ ゴシック"/>
        <family val="3"/>
        <charset val="128"/>
      </rPr>
      <t>「土砂出力シート」の
【緊急安全確保のための避難経路図】</t>
    </r>
    <r>
      <rPr>
        <sz val="36"/>
        <color theme="1"/>
        <rFont val="ＭＳ ゴシック"/>
        <family val="3"/>
        <charset val="128"/>
      </rPr>
      <t xml:space="preserve">
へ貼り付けて下さい。
</t>
    </r>
    <rPh sb="5" eb="7">
      <t>チョクセツ</t>
    </rPh>
    <rPh sb="7" eb="8">
      <t>ハ</t>
    </rPh>
    <rPh sb="9" eb="10">
      <t>ツ</t>
    </rPh>
    <phoneticPr fontId="9"/>
  </si>
  <si>
    <r>
      <t xml:space="preserve">こちらには直接貼り付けず、
</t>
    </r>
    <r>
      <rPr>
        <b/>
        <u/>
        <sz val="36"/>
        <color rgb="FFFF0000"/>
        <rFont val="ＭＳ ゴシック"/>
        <family val="3"/>
        <charset val="128"/>
      </rPr>
      <t>土砂出力シートの
【施設内での避難経路図】</t>
    </r>
    <r>
      <rPr>
        <sz val="36"/>
        <color theme="1"/>
        <rFont val="ＭＳ ゴシック"/>
        <family val="3"/>
        <charset val="128"/>
      </rPr>
      <t xml:space="preserve">
へ貼り付けて下さい。
</t>
    </r>
    <rPh sb="5" eb="7">
      <t>チョクセツ</t>
    </rPh>
    <rPh sb="7" eb="8">
      <t>ハ</t>
    </rPh>
    <rPh sb="9" eb="10">
      <t>ツ</t>
    </rPh>
    <phoneticPr fontId="9"/>
  </si>
  <si>
    <t>避難行動の準備
等について</t>
    <rPh sb="0" eb="2">
      <t>ヒナン</t>
    </rPh>
    <rPh sb="2" eb="4">
      <t>コウドウ</t>
    </rPh>
    <rPh sb="5" eb="7">
      <t>ジュンビ</t>
    </rPh>
    <rPh sb="8" eb="9">
      <t>トウ</t>
    </rPh>
    <phoneticPr fontId="9"/>
  </si>
  <si>
    <t>情報収集班</t>
    <phoneticPr fontId="9"/>
  </si>
  <si>
    <t>電話</t>
    <phoneticPr fontId="9"/>
  </si>
  <si>
    <t>●●区役所（防災担当）</t>
    <rPh sb="2" eb="3">
      <t>ク</t>
    </rPh>
    <phoneticPr fontId="9"/>
  </si>
  <si>
    <t>○○病院</t>
    <rPh sb="2" eb="4">
      <t>ビョウイン</t>
    </rPh>
    <phoneticPr fontId="9"/>
  </si>
  <si>
    <t>避難確保計画作成（変更）報告書</t>
    <rPh sb="0" eb="6">
      <t>ヒナンカクホケイカク</t>
    </rPh>
    <rPh sb="6" eb="8">
      <t>サクセイ</t>
    </rPh>
    <rPh sb="9" eb="11">
      <t>ヘンコウ</t>
    </rPh>
    <rPh sb="12" eb="15">
      <t>ホウコクショ</t>
    </rPh>
    <phoneticPr fontId="9"/>
  </si>
  <si>
    <t>神戸市長あて</t>
    <rPh sb="0" eb="4">
      <t>コウベシチョウ</t>
    </rPh>
    <phoneticPr fontId="9"/>
  </si>
  <si>
    <t>届出者（要配慮者利用施設の所有者・管理者）</t>
    <rPh sb="0" eb="2">
      <t>トドケデ</t>
    </rPh>
    <rPh sb="2" eb="3">
      <t>シャ</t>
    </rPh>
    <rPh sb="4" eb="5">
      <t>ヨウ</t>
    </rPh>
    <rPh sb="5" eb="7">
      <t>ハイリョ</t>
    </rPh>
    <rPh sb="7" eb="8">
      <t>シャ</t>
    </rPh>
    <rPh sb="8" eb="10">
      <t>リヨウ</t>
    </rPh>
    <rPh sb="10" eb="12">
      <t>シセツ</t>
    </rPh>
    <rPh sb="13" eb="16">
      <t>ショユウシャ</t>
    </rPh>
    <rPh sb="17" eb="20">
      <t>カンリシャ</t>
    </rPh>
    <phoneticPr fontId="9"/>
  </si>
  <si>
    <t>氏名</t>
    <rPh sb="0" eb="2">
      <t>シメイ</t>
    </rPh>
    <phoneticPr fontId="9"/>
  </si>
  <si>
    <t>連絡先担当者</t>
    <rPh sb="0" eb="2">
      <t>レンラク</t>
    </rPh>
    <rPh sb="2" eb="3">
      <t>サキ</t>
    </rPh>
    <rPh sb="3" eb="6">
      <t>タントウシャ</t>
    </rPh>
    <phoneticPr fontId="9"/>
  </si>
  <si>
    <t>別添のとおり避難確保計画を作成（変更）しましたので提出します。</t>
    <rPh sb="0" eb="2">
      <t>ベッテン</t>
    </rPh>
    <rPh sb="6" eb="8">
      <t>ヒナン</t>
    </rPh>
    <rPh sb="8" eb="10">
      <t>カクホ</t>
    </rPh>
    <rPh sb="10" eb="12">
      <t>ケイカク</t>
    </rPh>
    <rPh sb="13" eb="15">
      <t>サクセイ</t>
    </rPh>
    <rPh sb="16" eb="18">
      <t>ヘンコウ</t>
    </rPh>
    <rPh sb="25" eb="27">
      <t>テイシュツ</t>
    </rPh>
    <phoneticPr fontId="9"/>
  </si>
  <si>
    <t>施設の名称</t>
    <rPh sb="0" eb="2">
      <t>シセツ</t>
    </rPh>
    <rPh sb="3" eb="5">
      <t>メイショウ</t>
    </rPh>
    <phoneticPr fontId="9"/>
  </si>
  <si>
    <t>施設の住所</t>
    <rPh sb="0" eb="2">
      <t>シセツ</t>
    </rPh>
    <rPh sb="3" eb="5">
      <t>ジュウショ</t>
    </rPh>
    <phoneticPr fontId="9"/>
  </si>
  <si>
    <t>添付資料の内容</t>
    <rPh sb="0" eb="2">
      <t>テンプ</t>
    </rPh>
    <rPh sb="2" eb="4">
      <t>シリョウ</t>
    </rPh>
    <rPh sb="5" eb="7">
      <t>ナイヨウ</t>
    </rPh>
    <phoneticPr fontId="9"/>
  </si>
  <si>
    <t>避難確保計画</t>
    <rPh sb="0" eb="2">
      <t>ヒナン</t>
    </rPh>
    <rPh sb="2" eb="4">
      <t>カクホ</t>
    </rPh>
    <rPh sb="4" eb="6">
      <t>ケイカク</t>
    </rPh>
    <phoneticPr fontId="9"/>
  </si>
  <si>
    <t>施設の用途
その他特記事項
（変更の場合は主要な変更事項）</t>
    <rPh sb="0" eb="2">
      <t>シセツ</t>
    </rPh>
    <rPh sb="3" eb="5">
      <t>ヨウト</t>
    </rPh>
    <rPh sb="8" eb="9">
      <t>タ</t>
    </rPh>
    <rPh sb="9" eb="11">
      <t>トッキ</t>
    </rPh>
    <rPh sb="11" eb="13">
      <t>ジコウ</t>
    </rPh>
    <rPh sb="15" eb="17">
      <t>ヘンコウ</t>
    </rPh>
    <rPh sb="18" eb="20">
      <t>バアイ</t>
    </rPh>
    <rPh sb="21" eb="23">
      <t>シュヨウ</t>
    </rPh>
    <rPh sb="24" eb="26">
      <t>ヘンコウ</t>
    </rPh>
    <rPh sb="26" eb="28">
      <t>ジコウ</t>
    </rPh>
    <phoneticPr fontId="9"/>
  </si>
  <si>
    <t>※受付欄</t>
    <rPh sb="1" eb="3">
      <t>ウケツケ</t>
    </rPh>
    <rPh sb="3" eb="4">
      <t>ラン</t>
    </rPh>
    <phoneticPr fontId="9"/>
  </si>
  <si>
    <t>※経過欄</t>
    <rPh sb="1" eb="3">
      <t>ケイカ</t>
    </rPh>
    <rPh sb="3" eb="4">
      <t>ラン</t>
    </rPh>
    <phoneticPr fontId="9"/>
  </si>
  <si>
    <t>※欄は記入しないこと。</t>
    <rPh sb="1" eb="2">
      <t>ラン</t>
    </rPh>
    <rPh sb="3" eb="5">
      <t>キニュウ</t>
    </rPh>
    <phoneticPr fontId="9"/>
  </si>
  <si>
    <t>E-mail</t>
    <phoneticPr fontId="9"/>
  </si>
  <si>
    <t>電話番号</t>
    <rPh sb="0" eb="2">
      <t>デンワ</t>
    </rPh>
    <rPh sb="2" eb="4">
      <t>バンゴウ</t>
    </rPh>
    <phoneticPr fontId="9"/>
  </si>
  <si>
    <t>E-mail</t>
    <phoneticPr fontId="9"/>
  </si>
  <si>
    <t>施設種類</t>
    <rPh sb="0" eb="2">
      <t>シセツ</t>
    </rPh>
    <rPh sb="2" eb="4">
      <t>シュルイ</t>
    </rPh>
    <phoneticPr fontId="9"/>
  </si>
  <si>
    <t>連絡先担当者 　氏名</t>
    <rPh sb="0" eb="2">
      <t>レンラク</t>
    </rPh>
    <rPh sb="2" eb="3">
      <t>サキ</t>
    </rPh>
    <rPh sb="3" eb="6">
      <t>タントウシャ</t>
    </rPh>
    <rPh sb="8" eb="10">
      <t>シメイ</t>
    </rPh>
    <phoneticPr fontId="9"/>
  </si>
  <si>
    <t>月</t>
    <rPh sb="0" eb="1">
      <t>ツキ</t>
    </rPh>
    <phoneticPr fontId="9"/>
  </si>
  <si>
    <r>
      <t>・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t>
    </r>
    <r>
      <rPr>
        <b/>
        <u/>
        <sz val="12"/>
        <color theme="1"/>
        <rFont val="ＭＳ ゴシック"/>
        <family val="3"/>
        <charset val="128"/>
      </rPr>
      <t>共通事項＋各ハザード（計画規模降雨（100年に一度の大雨）、想定最大規模降雨（1000年に一度の大雨）、高潮、土砂災害）に係る必要事項を入力することで、各ハザードに対する避難確保計画を一括で作成することができます</t>
    </r>
    <r>
      <rPr>
        <b/>
        <sz val="12"/>
        <color theme="1"/>
        <rFont val="ＭＳ ゴシック"/>
        <family val="3"/>
        <charset val="128"/>
      </rPr>
      <t>。</t>
    </r>
    <r>
      <rPr>
        <b/>
        <u/>
        <sz val="12"/>
        <color theme="1"/>
        <rFont val="ＭＳ ゴシック"/>
        <family val="3"/>
        <charset val="128"/>
      </rPr>
      <t>施設に該当するハザードにご記入ください。</t>
    </r>
    <r>
      <rPr>
        <sz val="12"/>
        <color theme="1"/>
        <rFont val="ＭＳ ゴシック"/>
        <family val="3"/>
        <charset val="128"/>
      </rPr>
      <t xml:space="preserve">
・シートの性質上、文字がつぶれたりする場合がありますので、その場合は適宜エクセルシートの大きさを変えるなどで表示内容を調整してください。
　手順①　入力シートの太枠線内の色付けされた部分に入力してください。
　手順②　出力シートの内容を確認し、必要に応じて出力シートの修正をしてください。
　手順③　出力シートを確認後、
          </t>
    </r>
    <r>
      <rPr>
        <b/>
        <sz val="12"/>
        <color rgb="FFFF0000"/>
        <rFont val="ＭＳ ゴシック"/>
        <family val="3"/>
        <charset val="128"/>
      </rPr>
      <t>本エクセルデータをそのまま電子メール（hinan_kakuho@office.city.kobe.lg.jp）宛にご提出ください。</t>
    </r>
    <r>
      <rPr>
        <sz val="12"/>
        <color theme="1"/>
        <rFont val="ＭＳ ゴシック"/>
        <family val="3"/>
        <charset val="128"/>
      </rPr>
      <t xml:space="preserve">
          </t>
    </r>
    <r>
      <rPr>
        <sz val="12"/>
        <rFont val="ＭＳ ゴシック"/>
        <family val="3"/>
        <charset val="128"/>
      </rPr>
      <t>紙提出する場合は、入力シート及び該当する出力シートを印刷し提出してください</t>
    </r>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0" eb="142">
      <t>キョウツウ</t>
    </rPh>
    <rPh sb="142" eb="144">
      <t>ジコウ</t>
    </rPh>
    <rPh sb="145" eb="146">
      <t>カク</t>
    </rPh>
    <rPh sb="201" eb="202">
      <t>カカワ</t>
    </rPh>
    <rPh sb="203" eb="205">
      <t>ヒツヨウ</t>
    </rPh>
    <rPh sb="205" eb="207">
      <t>ジコウ</t>
    </rPh>
    <rPh sb="208" eb="210">
      <t>ニュウリョク</t>
    </rPh>
    <rPh sb="216" eb="217">
      <t>カク</t>
    </rPh>
    <rPh sb="222" eb="223">
      <t>タイ</t>
    </rPh>
    <rPh sb="225" eb="227">
      <t>ヒナン</t>
    </rPh>
    <rPh sb="227" eb="229">
      <t>カクホ</t>
    </rPh>
    <rPh sb="229" eb="231">
      <t>ケイカク</t>
    </rPh>
    <rPh sb="232" eb="234">
      <t>イッカツ</t>
    </rPh>
    <rPh sb="235" eb="237">
      <t>サクセイ</t>
    </rPh>
    <rPh sb="247" eb="249">
      <t>シセツ</t>
    </rPh>
    <rPh sb="250" eb="252">
      <t>ガイトウ</t>
    </rPh>
    <rPh sb="260" eb="262">
      <t>キニュウ</t>
    </rPh>
    <rPh sb="273" eb="276">
      <t>セイシツジョウ</t>
    </rPh>
    <rPh sb="277" eb="279">
      <t>モジ</t>
    </rPh>
    <rPh sb="287" eb="289">
      <t>バアイ</t>
    </rPh>
    <rPh sb="299" eb="301">
      <t>バアイ</t>
    </rPh>
    <rPh sb="302" eb="304">
      <t>テキギ</t>
    </rPh>
    <rPh sb="312" eb="313">
      <t>オオ</t>
    </rPh>
    <rPh sb="316" eb="317">
      <t>カ</t>
    </rPh>
    <rPh sb="322" eb="324">
      <t>ヒョウジ</t>
    </rPh>
    <rPh sb="324" eb="326">
      <t>ナイヨウ</t>
    </rPh>
    <rPh sb="327" eb="329">
      <t>チョウセイ</t>
    </rPh>
    <rPh sb="338" eb="340">
      <t>テジュン</t>
    </rPh>
    <rPh sb="342" eb="344">
      <t>ニュウリョク</t>
    </rPh>
    <rPh sb="348" eb="350">
      <t>フトワク</t>
    </rPh>
    <rPh sb="350" eb="352">
      <t>センナイ</t>
    </rPh>
    <rPh sb="353" eb="354">
      <t>イロ</t>
    </rPh>
    <rPh sb="354" eb="355">
      <t>ヅ</t>
    </rPh>
    <rPh sb="359" eb="361">
      <t>ブブン</t>
    </rPh>
    <rPh sb="362" eb="364">
      <t>ニュウリョク</t>
    </rPh>
    <rPh sb="373" eb="375">
      <t>テジュン</t>
    </rPh>
    <rPh sb="377" eb="379">
      <t>シュツリョク</t>
    </rPh>
    <rPh sb="383" eb="385">
      <t>ナイヨウ</t>
    </rPh>
    <rPh sb="386" eb="388">
      <t>カクニン</t>
    </rPh>
    <rPh sb="390" eb="392">
      <t>ヒツヨウ</t>
    </rPh>
    <rPh sb="393" eb="394">
      <t>オウ</t>
    </rPh>
    <rPh sb="396" eb="398">
      <t>シュツリョク</t>
    </rPh>
    <rPh sb="402" eb="404">
      <t>シュウセイ</t>
    </rPh>
    <rPh sb="414" eb="416">
      <t>テジュン</t>
    </rPh>
    <rPh sb="424" eb="426">
      <t>カクニン</t>
    </rPh>
    <rPh sb="452" eb="454">
      <t>デンシ</t>
    </rPh>
    <rPh sb="494" eb="495">
      <t>アテ</t>
    </rPh>
    <phoneticPr fontId="9"/>
  </si>
  <si>
    <r>
      <t xml:space="preserve">神戸市消防局　○○消防署
</t>
    </r>
    <r>
      <rPr>
        <sz val="10"/>
        <rFont val="ＭＳ ゴシック"/>
        <family val="3"/>
        <charset val="128"/>
      </rPr>
      <t>※地域の消防署名に変更してください</t>
    </r>
    <rPh sb="9" eb="12">
      <t>ショウボウショ</t>
    </rPh>
    <rPh sb="14" eb="16">
      <t>チイキ</t>
    </rPh>
    <rPh sb="17" eb="20">
      <t>ショウボウショ</t>
    </rPh>
    <rPh sb="20" eb="21">
      <t>メイ</t>
    </rPh>
    <rPh sb="22" eb="24">
      <t>ヘンコウ</t>
    </rPh>
    <phoneticPr fontId="9"/>
  </si>
  <si>
    <r>
      <t xml:space="preserve">兵庫県警察　○○警察署
</t>
    </r>
    <r>
      <rPr>
        <sz val="10"/>
        <rFont val="ＭＳ ゴシック"/>
        <family val="3"/>
        <charset val="128"/>
      </rPr>
      <t>※地域の消防署名に変更してください</t>
    </r>
    <rPh sb="8" eb="11">
      <t>ケイサツショ</t>
    </rPh>
    <rPh sb="10" eb="11">
      <t>ショ</t>
    </rPh>
    <rPh sb="13" eb="15">
      <t>チイキ</t>
    </rPh>
    <rPh sb="16" eb="19">
      <t>ショウボウショ</t>
    </rPh>
    <rPh sb="19" eb="20">
      <t>メイ</t>
    </rPh>
    <rPh sb="21" eb="23">
      <t>ヘンコウ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</si>
</sst>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74"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8.8000000000000007"/>
      <color rgb="FF000000"/>
      <name val="ＭＳ Ｐゴシック"/>
      <family val="3"/>
      <charset val="128"/>
      <scheme val="minor"/>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sz val="12"/>
      <color rgb="FFFF0000"/>
      <name val="ＭＳ ゴシック"/>
      <family val="3"/>
      <charset val="128"/>
    </font>
    <font>
      <sz val="9"/>
      <color theme="1"/>
      <name val="ＭＳ ゴシック"/>
      <family val="3"/>
      <charset val="128"/>
    </font>
    <font>
      <sz val="28"/>
      <name val="ＭＳ ゴシック"/>
      <family val="3"/>
      <charset val="128"/>
    </font>
    <font>
      <sz val="14"/>
      <name val="Wingdings"/>
      <charset val="2"/>
    </font>
    <font>
      <sz val="14"/>
      <name val="ＭＳ Ｐゴシック"/>
      <family val="3"/>
      <charset val="128"/>
    </font>
    <font>
      <sz val="16"/>
      <name val="ＭＳ ゴシック"/>
      <family val="3"/>
      <charset val="128"/>
    </font>
    <font>
      <sz val="11"/>
      <name val="ＭＳ ゴシック"/>
      <family val="3"/>
      <charset val="128"/>
    </font>
    <font>
      <sz val="11"/>
      <name val="ＭＳ Ｐゴシック"/>
      <family val="2"/>
      <charset val="128"/>
      <scheme val="minor"/>
    </font>
    <font>
      <sz val="7"/>
      <name val="ＭＳ ゴシック"/>
      <family val="3"/>
      <charset val="128"/>
    </font>
    <font>
      <sz val="14"/>
      <name val="Times New Roman"/>
      <family val="1"/>
    </font>
    <font>
      <sz val="14"/>
      <name val="ＭＳ Ｐゴシック"/>
      <family val="2"/>
      <charset val="128"/>
      <scheme val="minor"/>
    </font>
    <font>
      <sz val="16"/>
      <name val="Wingdings"/>
      <charset val="2"/>
    </font>
    <font>
      <sz val="14"/>
      <color theme="1"/>
      <name val="ＭＳ Ｐゴシック"/>
      <family val="3"/>
      <charset val="128"/>
      <scheme val="minor"/>
    </font>
    <font>
      <sz val="7"/>
      <name val="Times New Roman"/>
      <family val="1"/>
    </font>
    <font>
      <sz val="12"/>
      <name val="Wingdings"/>
      <charset val="2"/>
    </font>
    <font>
      <b/>
      <u/>
      <sz val="12"/>
      <color theme="1"/>
      <name val="ＭＳ ゴシック"/>
      <family val="3"/>
      <charset val="128"/>
    </font>
    <font>
      <b/>
      <sz val="12"/>
      <color theme="1"/>
      <name val="ＭＳ ゴシック"/>
      <family val="3"/>
      <charset val="128"/>
    </font>
    <font>
      <sz val="12"/>
      <color theme="1"/>
      <name val="ＭＳ Ｐゴシック"/>
      <family val="2"/>
      <charset val="128"/>
      <scheme val="minor"/>
    </font>
    <font>
      <b/>
      <sz val="12"/>
      <name val="ＭＳ ゴシック"/>
      <family val="3"/>
      <charset val="128"/>
    </font>
    <font>
      <sz val="12"/>
      <color theme="1"/>
      <name val="ＭＳ Ｐゴシック"/>
      <family val="3"/>
      <charset val="128"/>
    </font>
    <font>
      <sz val="12"/>
      <color rgb="FFFF0000"/>
      <name val="ＭＳ Ｐゴシック"/>
      <family val="3"/>
      <charset val="128"/>
    </font>
    <font>
      <sz val="14"/>
      <color rgb="FFFF0000"/>
      <name val="ＭＳ Ｐゴシック"/>
      <family val="3"/>
      <charset val="128"/>
    </font>
    <font>
      <strike/>
      <sz val="14"/>
      <color rgb="FFFF0000"/>
      <name val="ＭＳ Ｐゴシック"/>
      <family val="3"/>
      <charset val="128"/>
    </font>
    <font>
      <sz val="14"/>
      <color rgb="FFFF0000"/>
      <name val="ＭＳ ゴシック"/>
      <family val="3"/>
      <charset val="128"/>
    </font>
    <font>
      <strike/>
      <sz val="14"/>
      <color rgb="FFFF0000"/>
      <name val="ＭＳ ゴシック"/>
      <family val="3"/>
      <charset val="128"/>
    </font>
    <font>
      <strike/>
      <sz val="12"/>
      <color rgb="FFFF0000"/>
      <name val="ＭＳ ゴシック"/>
      <family val="3"/>
      <charset val="128"/>
    </font>
    <font>
      <sz val="12"/>
      <color theme="1"/>
      <name val="HGPｺﾞｼｯｸM"/>
      <family val="3"/>
      <charset val="128"/>
    </font>
    <font>
      <sz val="12"/>
      <color rgb="FF000000"/>
      <name val="ＭＳ Ｐゴシック"/>
      <family val="3"/>
      <charset val="128"/>
      <scheme val="minor"/>
    </font>
    <font>
      <sz val="18"/>
      <color theme="1"/>
      <name val="ＭＳ ゴシック"/>
      <family val="3"/>
      <charset val="128"/>
    </font>
    <font>
      <b/>
      <sz val="14"/>
      <color theme="1"/>
      <name val="ＭＳ ゴシック"/>
      <family val="3"/>
      <charset val="128"/>
    </font>
    <font>
      <sz val="9"/>
      <name val="ＭＳ ゴシック"/>
      <family val="3"/>
      <charset val="128"/>
    </font>
    <font>
      <b/>
      <sz val="16"/>
      <color theme="1"/>
      <name val="ＭＳ ゴシック"/>
      <family val="3"/>
      <charset val="128"/>
    </font>
    <font>
      <sz val="14"/>
      <color rgb="FF000000"/>
      <name val="ＭＳ Ｐゴシック"/>
      <family val="3"/>
      <charset val="128"/>
      <scheme val="minor"/>
    </font>
    <font>
      <sz val="13"/>
      <color rgb="FF000000"/>
      <name val="ＭＳ Ｐゴシック"/>
      <family val="3"/>
      <charset val="128"/>
      <scheme val="minor"/>
    </font>
    <font>
      <sz val="13"/>
      <color theme="1"/>
      <name val="ＭＳ ゴシック"/>
      <family val="3"/>
      <charset val="128"/>
    </font>
    <font>
      <sz val="11"/>
      <color theme="0" tint="-0.34998626667073579"/>
      <name val="ＭＳ ゴシック"/>
      <family val="3"/>
      <charset val="128"/>
    </font>
    <font>
      <sz val="16"/>
      <color theme="0"/>
      <name val="ＭＳ ゴシック"/>
      <family val="3"/>
      <charset val="128"/>
    </font>
    <font>
      <u/>
      <sz val="11"/>
      <color theme="10"/>
      <name val="ＭＳ Ｐゴシック"/>
      <family val="2"/>
      <charset val="128"/>
      <scheme val="minor"/>
    </font>
    <font>
      <b/>
      <sz val="12"/>
      <color rgb="FFFF0000"/>
      <name val="HG丸ｺﾞｼｯｸM-PRO"/>
      <family val="3"/>
      <charset val="128"/>
    </font>
    <font>
      <sz val="11"/>
      <color theme="1"/>
      <name val="ＭＳ 明朝"/>
      <family val="1"/>
      <charset val="128"/>
    </font>
    <font>
      <sz val="12"/>
      <color theme="1"/>
      <name val="HG丸ｺﾞｼｯｸM-PRO"/>
      <family val="3"/>
      <charset val="128"/>
    </font>
    <font>
      <b/>
      <sz val="12"/>
      <color theme="1"/>
      <name val="HG丸ｺﾞｼｯｸM-PRO"/>
      <family val="3"/>
      <charset val="128"/>
    </font>
    <font>
      <b/>
      <sz val="14"/>
      <name val="ＭＳ ゴシック"/>
      <family val="3"/>
      <charset val="128"/>
    </font>
    <font>
      <sz val="36"/>
      <color theme="1"/>
      <name val="ＭＳ ゴシック"/>
      <family val="3"/>
      <charset val="128"/>
    </font>
    <font>
      <b/>
      <u/>
      <sz val="36"/>
      <color rgb="FFFF0000"/>
      <name val="ＭＳ ゴシック"/>
      <family val="3"/>
      <charset val="128"/>
    </font>
    <font>
      <sz val="11"/>
      <color theme="6" tint="-0.499984740745262"/>
      <name val="ＭＳ ゴシック"/>
      <family val="3"/>
      <charset val="128"/>
    </font>
    <font>
      <b/>
      <sz val="12"/>
      <color rgb="FFFF0000"/>
      <name val="ＭＳ ゴシック"/>
      <family val="3"/>
      <charset val="128"/>
    </font>
    <font>
      <sz val="18"/>
      <color theme="1"/>
      <name val="ＭＳ Ｐゴシック"/>
      <family val="2"/>
      <charset val="128"/>
      <scheme val="minor"/>
    </font>
  </fonts>
  <fills count="14">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theme="8" tint="0.59999389629810485"/>
        <bgColor indexed="64"/>
      </patternFill>
    </fill>
  </fills>
  <borders count="107">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style="dashed">
        <color auto="1"/>
      </top>
      <bottom style="dashed">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auto="1"/>
      </left>
      <right/>
      <top style="dotted">
        <color auto="1"/>
      </top>
      <bottom style="dashed">
        <color auto="1"/>
      </bottom>
      <diagonal/>
    </border>
    <border>
      <left/>
      <right/>
      <top style="dotted">
        <color auto="1"/>
      </top>
      <bottom style="dashed">
        <color auto="1"/>
      </bottom>
      <diagonal/>
    </border>
    <border>
      <left/>
      <right style="thin">
        <color auto="1"/>
      </right>
      <top style="dotted">
        <color auto="1"/>
      </top>
      <bottom style="dashed">
        <color auto="1"/>
      </bottom>
      <diagonal/>
    </border>
    <border>
      <left style="hair">
        <color auto="1"/>
      </left>
      <right/>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auto="1"/>
      </left>
      <right style="medium">
        <color indexed="64"/>
      </right>
      <top/>
      <bottom/>
      <diagonal/>
    </border>
    <border>
      <left style="hair">
        <color auto="1"/>
      </left>
      <right/>
      <top/>
      <bottom style="thin">
        <color auto="1"/>
      </bottom>
      <diagonal/>
    </border>
    <border>
      <left/>
      <right style="hair">
        <color auto="1"/>
      </right>
      <top/>
      <bottom/>
      <diagonal/>
    </border>
    <border>
      <left/>
      <right style="hair">
        <color auto="1"/>
      </right>
      <top style="thin">
        <color auto="1"/>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dashed">
        <color auto="1"/>
      </top>
      <bottom style="dashed">
        <color auto="1"/>
      </bottom>
      <diagonal/>
    </border>
    <border>
      <left/>
      <right style="hair">
        <color auto="1"/>
      </right>
      <top style="dashed">
        <color auto="1"/>
      </top>
      <bottom style="dashed">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bottom style="dashed">
        <color auto="1"/>
      </bottom>
      <diagonal/>
    </border>
    <border>
      <left/>
      <right/>
      <top style="dashed">
        <color auto="1"/>
      </top>
      <bottom/>
      <diagonal/>
    </border>
    <border>
      <left/>
      <right style="thin">
        <color auto="1"/>
      </right>
      <top style="dashed">
        <color auto="1"/>
      </top>
      <bottom/>
      <diagonal/>
    </border>
    <border>
      <left style="thin">
        <color auto="1"/>
      </left>
      <right/>
      <top style="dashed">
        <color auto="1"/>
      </top>
      <bottom/>
      <diagonal/>
    </border>
    <border>
      <left/>
      <right/>
      <top/>
      <bottom style="thin">
        <color theme="0" tint="-0.14999847407452621"/>
      </bottom>
      <diagonal/>
    </border>
    <border>
      <left style="thin">
        <color theme="0" tint="-0.14999847407452621"/>
      </left>
      <right/>
      <top/>
      <bottom style="thin">
        <color theme="0" tint="-0.14999847407452621"/>
      </bottom>
      <diagonal/>
    </border>
    <border>
      <left style="hair">
        <color auto="1"/>
      </left>
      <right style="thin">
        <color auto="1"/>
      </right>
      <top/>
      <bottom/>
      <diagonal/>
    </border>
    <border>
      <left style="hair">
        <color auto="1"/>
      </left>
      <right style="thin">
        <color auto="1"/>
      </right>
      <top/>
      <bottom style="dotted">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style="mediumDashed">
        <color indexed="64"/>
      </right>
      <top/>
      <bottom/>
      <diagonal/>
    </border>
  </borders>
  <cellStyleXfs count="2">
    <xf numFmtId="0" fontId="0" fillId="0" borderId="0">
      <alignment vertical="center"/>
    </xf>
    <xf numFmtId="0" fontId="63" fillId="0" borderId="0" applyNumberFormat="0" applyFill="0" applyBorder="0" applyAlignment="0" applyProtection="0">
      <alignment vertical="center"/>
    </xf>
  </cellStyleXfs>
  <cellXfs count="936">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1" fillId="0" borderId="8" xfId="0" applyFont="1" applyBorder="1" applyAlignment="1">
      <alignment horizontal="center" vertical="center"/>
    </xf>
    <xf numFmtId="0" fontId="7" fillId="0" borderId="0" xfId="0" applyFont="1">
      <alignment vertical="center"/>
    </xf>
    <xf numFmtId="0" fontId="13"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horizontal="right" vertical="center"/>
    </xf>
    <xf numFmtId="0" fontId="15" fillId="0" borderId="0" xfId="0" applyFont="1">
      <alignment vertical="center"/>
    </xf>
    <xf numFmtId="0" fontId="3" fillId="0" borderId="14" xfId="0" applyFont="1" applyBorder="1" applyAlignment="1">
      <alignment vertical="top"/>
    </xf>
    <xf numFmtId="0" fontId="15" fillId="0" borderId="17" xfId="0" applyFont="1" applyBorder="1">
      <alignment vertical="center"/>
    </xf>
    <xf numFmtId="0" fontId="8" fillId="0" borderId="17" xfId="0" applyFont="1" applyBorder="1" applyAlignment="1">
      <alignment horizontal="right" vertical="center"/>
    </xf>
    <xf numFmtId="0" fontId="1" fillId="0" borderId="8" xfId="0" applyFont="1" applyBorder="1">
      <alignment vertical="center"/>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lignment vertical="center"/>
    </xf>
    <xf numFmtId="0" fontId="10" fillId="0" borderId="0" xfId="0" applyFont="1">
      <alignment vertical="center"/>
    </xf>
    <xf numFmtId="0" fontId="7" fillId="0" borderId="17" xfId="0" applyFont="1" applyBorder="1" applyAlignment="1">
      <alignment horizontal="justify" vertical="center" wrapText="1"/>
    </xf>
    <xf numFmtId="0" fontId="11" fillId="0" borderId="17" xfId="0" applyFont="1" applyBorder="1" applyAlignment="1">
      <alignment horizontal="justify" vertical="center" wrapText="1"/>
    </xf>
    <xf numFmtId="0" fontId="11" fillId="0" borderId="0" xfId="0" applyFont="1" applyAlignment="1">
      <alignment vertical="center" wrapText="1"/>
    </xf>
    <xf numFmtId="0" fontId="11" fillId="0" borderId="14" xfId="0" applyFont="1" applyBorder="1" applyAlignment="1">
      <alignment vertical="center" wrapText="1"/>
    </xf>
    <xf numFmtId="0" fontId="10" fillId="0" borderId="0" xfId="0" applyFont="1" applyAlignment="1">
      <alignment horizontal="justify" vertical="center" wrapText="1"/>
    </xf>
    <xf numFmtId="0" fontId="11" fillId="0" borderId="40" xfId="0" applyFont="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Alignment="1">
      <alignment horizontal="justify" vertical="center" wrapText="1"/>
    </xf>
    <xf numFmtId="0" fontId="10"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horizontal="left" vertical="top" wrapText="1"/>
    </xf>
    <xf numFmtId="0" fontId="1" fillId="0" borderId="0" xfId="0" applyFont="1" applyAlignment="1">
      <alignment horizontal="center" vertical="center"/>
    </xf>
    <xf numFmtId="0" fontId="3" fillId="0" borderId="0" xfId="0" applyFont="1">
      <alignment vertical="center"/>
    </xf>
    <xf numFmtId="0" fontId="1" fillId="0" borderId="0" xfId="0" applyFont="1" applyAlignment="1">
      <alignment horizontal="left" vertical="center"/>
    </xf>
    <xf numFmtId="0" fontId="7" fillId="0" borderId="0" xfId="0" applyFont="1" applyAlignment="1">
      <alignment horizontal="justify" vertical="center" wrapText="1"/>
    </xf>
    <xf numFmtId="0" fontId="1" fillId="0" borderId="33" xfId="0" applyFont="1" applyBorder="1">
      <alignment vertical="center"/>
    </xf>
    <xf numFmtId="0" fontId="1" fillId="0" borderId="24" xfId="0" applyFont="1" applyBorder="1">
      <alignment vertical="center"/>
    </xf>
    <xf numFmtId="0" fontId="1" fillId="0" borderId="46" xfId="0" applyFont="1" applyBorder="1">
      <alignment vertical="center"/>
    </xf>
    <xf numFmtId="0" fontId="15" fillId="0" borderId="47" xfId="0" applyFont="1" applyBorder="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2" xfId="0" applyFont="1" applyBorder="1" applyAlignment="1">
      <alignment vertical="center" wrapText="1"/>
    </xf>
    <xf numFmtId="0" fontId="15" fillId="0" borderId="4" xfId="0" applyFont="1" applyBorder="1">
      <alignment vertical="center"/>
    </xf>
    <xf numFmtId="0" fontId="15" fillId="0" borderId="5" xfId="0" applyFont="1" applyBorder="1">
      <alignment vertical="center"/>
    </xf>
    <xf numFmtId="0" fontId="1" fillId="0" borderId="8" xfId="0" applyFont="1" applyBorder="1" applyAlignment="1">
      <alignment horizontal="justify" vertical="center"/>
    </xf>
    <xf numFmtId="0" fontId="15" fillId="0" borderId="3" xfId="0" applyFont="1" applyBorder="1">
      <alignment vertical="center"/>
    </xf>
    <xf numFmtId="0" fontId="15" fillId="0" borderId="2" xfId="0" applyFont="1" applyBorder="1">
      <alignment vertical="center"/>
    </xf>
    <xf numFmtId="0" fontId="0" fillId="0" borderId="8" xfId="0" applyBorder="1">
      <alignment vertical="center"/>
    </xf>
    <xf numFmtId="0" fontId="3" fillId="0" borderId="0" xfId="0" applyFont="1" applyAlignment="1">
      <alignment horizontal="right" vertical="center"/>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0" fillId="5" borderId="11" xfId="0" applyFont="1" applyFill="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19" fillId="0" borderId="33" xfId="0" applyFont="1" applyBorder="1">
      <alignment vertical="center"/>
    </xf>
    <xf numFmtId="0" fontId="3" fillId="0" borderId="25" xfId="0" applyFont="1" applyBorder="1">
      <alignment vertical="center"/>
    </xf>
    <xf numFmtId="0" fontId="1" fillId="0" borderId="8" xfId="0" applyFont="1" applyBorder="1" applyAlignment="1">
      <alignment vertical="center" wrapText="1"/>
    </xf>
    <xf numFmtId="0" fontId="1" fillId="0" borderId="8" xfId="0" applyFont="1" applyBorder="1" applyAlignment="1">
      <alignment vertical="top"/>
    </xf>
    <xf numFmtId="177" fontId="10" fillId="0" borderId="0" xfId="0" applyNumberFormat="1" applyFont="1" applyAlignment="1">
      <alignment horizontal="right" vertical="center" wrapText="1"/>
    </xf>
    <xf numFmtId="177" fontId="10" fillId="0" borderId="0" xfId="0" applyNumberFormat="1" applyFont="1" applyAlignment="1">
      <alignment vertical="center" wrapText="1"/>
    </xf>
    <xf numFmtId="0" fontId="21" fillId="0" borderId="0" xfId="0" applyFont="1">
      <alignment vertical="center"/>
    </xf>
    <xf numFmtId="0" fontId="7" fillId="0" borderId="0" xfId="0" applyFont="1" applyAlignment="1">
      <alignment vertical="center" wrapText="1"/>
    </xf>
    <xf numFmtId="0" fontId="7" fillId="0" borderId="0" xfId="0" applyFont="1" applyAlignment="1">
      <alignment vertical="top" wrapText="1"/>
    </xf>
    <xf numFmtId="0" fontId="10" fillId="0" borderId="0" xfId="0" applyFont="1" applyAlignment="1">
      <alignment horizontal="right" vertical="center" wrapText="1"/>
    </xf>
    <xf numFmtId="0" fontId="11" fillId="2" borderId="20" xfId="0" applyFont="1" applyFill="1" applyBorder="1" applyAlignment="1">
      <alignment vertical="center" wrapText="1"/>
    </xf>
    <xf numFmtId="0" fontId="10" fillId="0" borderId="42" xfId="0" applyFont="1" applyBorder="1" applyAlignment="1">
      <alignment vertical="center" wrapText="1"/>
    </xf>
    <xf numFmtId="0" fontId="2" fillId="0" borderId="0" xfId="0" applyFont="1">
      <alignment vertical="center"/>
    </xf>
    <xf numFmtId="0" fontId="22" fillId="0" borderId="0" xfId="0" applyFont="1" applyAlignment="1">
      <alignment horizontal="right" vertical="center"/>
    </xf>
    <xf numFmtId="0" fontId="23" fillId="0" borderId="0" xfId="0" applyFont="1" applyAlignment="1">
      <alignment horizontal="right" vertical="center" wrapText="1"/>
    </xf>
    <xf numFmtId="0" fontId="25" fillId="0" borderId="0" xfId="0" applyFont="1">
      <alignment vertical="center"/>
    </xf>
    <xf numFmtId="0" fontId="10" fillId="0" borderId="0" xfId="0" applyFont="1" applyAlignment="1">
      <alignment vertical="center" shrinkToFit="1"/>
    </xf>
    <xf numFmtId="0" fontId="11" fillId="0" borderId="17" xfId="0" applyFont="1" applyBorder="1" applyAlignment="1">
      <alignment vertical="center" wrapText="1"/>
    </xf>
    <xf numFmtId="0" fontId="7" fillId="0" borderId="0" xfId="0" applyFont="1" applyAlignment="1">
      <alignment vertical="center" shrinkToFit="1"/>
    </xf>
    <xf numFmtId="0" fontId="7" fillId="0" borderId="21" xfId="0" applyFont="1" applyBorder="1" applyAlignment="1">
      <alignment horizontal="center" vertical="center" shrinkToFit="1"/>
    </xf>
    <xf numFmtId="0" fontId="11" fillId="0" borderId="15" xfId="0" applyFont="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0" borderId="16" xfId="0" applyFont="1" applyBorder="1" applyAlignment="1">
      <alignment vertical="center" shrinkToFit="1"/>
    </xf>
    <xf numFmtId="0" fontId="10" fillId="0" borderId="16" xfId="0" applyFont="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10" fillId="3" borderId="39" xfId="0" applyFont="1" applyFill="1" applyBorder="1" applyAlignment="1" applyProtection="1">
      <alignment horizontal="justify" vertical="center" wrapText="1"/>
      <protection locked="0"/>
    </xf>
    <xf numFmtId="0" fontId="0" fillId="3" borderId="39" xfId="0" applyFill="1" applyBorder="1" applyAlignment="1" applyProtection="1">
      <alignment horizontal="center" vertical="center"/>
      <protection locked="0"/>
    </xf>
    <xf numFmtId="0" fontId="15" fillId="6" borderId="19" xfId="0" applyFont="1" applyFill="1" applyBorder="1">
      <alignment vertical="center"/>
    </xf>
    <xf numFmtId="0" fontId="15" fillId="6" borderId="21" xfId="0" applyFont="1" applyFill="1" applyBorder="1">
      <alignment vertical="center"/>
    </xf>
    <xf numFmtId="0" fontId="0" fillId="6" borderId="21" xfId="0" applyFill="1" applyBorder="1">
      <alignment vertical="center"/>
    </xf>
    <xf numFmtId="0" fontId="15" fillId="6" borderId="20" xfId="0" applyFont="1" applyFill="1" applyBorder="1">
      <alignment vertical="center"/>
    </xf>
    <xf numFmtId="0" fontId="26" fillId="0" borderId="0" xfId="0" applyFont="1" applyAlignment="1">
      <alignment vertical="center" wrapText="1"/>
    </xf>
    <xf numFmtId="0" fontId="0" fillId="6" borderId="0" xfId="0" applyFill="1">
      <alignment vertical="center"/>
    </xf>
    <xf numFmtId="0" fontId="0" fillId="6" borderId="16" xfId="0" applyFill="1" applyBorder="1">
      <alignment vertical="center"/>
    </xf>
    <xf numFmtId="0" fontId="0" fillId="6" borderId="11" xfId="0" applyFill="1" applyBorder="1">
      <alignment vertical="center"/>
    </xf>
    <xf numFmtId="0" fontId="1" fillId="0" borderId="0" xfId="0" applyFont="1" applyAlignment="1">
      <alignment vertical="center" wrapText="1"/>
    </xf>
    <xf numFmtId="0" fontId="1" fillId="0" borderId="0" xfId="0" applyFont="1">
      <alignment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0" fillId="0" borderId="0" xfId="0" applyAlignment="1">
      <alignment vertical="top" wrapText="1"/>
    </xf>
    <xf numFmtId="0" fontId="1" fillId="0" borderId="8" xfId="0" applyFont="1" applyBorder="1" applyAlignment="1">
      <alignment vertical="top" wrapText="1"/>
    </xf>
    <xf numFmtId="0" fontId="24" fillId="0" borderId="0" xfId="0" applyFont="1" applyAlignment="1">
      <alignment vertical="top" wrapText="1"/>
    </xf>
    <xf numFmtId="0" fontId="24" fillId="0" borderId="3" xfId="0" applyFont="1" applyBorder="1" applyAlignment="1">
      <alignment vertical="top" wrapText="1"/>
    </xf>
    <xf numFmtId="0" fontId="3" fillId="0" borderId="8" xfId="0" applyFont="1" applyBorder="1" applyAlignment="1">
      <alignment horizontal="right" vertical="top"/>
    </xf>
    <xf numFmtId="0" fontId="10" fillId="3" borderId="70" xfId="0" applyFont="1" applyFill="1" applyBorder="1" applyAlignment="1" applyProtection="1">
      <alignment horizontal="center" vertical="center" wrapText="1"/>
      <protection locked="0"/>
    </xf>
    <xf numFmtId="0" fontId="10" fillId="0" borderId="0" xfId="0" applyFont="1" applyProtection="1">
      <alignment vertical="center"/>
      <protection locked="0"/>
    </xf>
    <xf numFmtId="0" fontId="10" fillId="3" borderId="39" xfId="0" applyFont="1" applyFill="1" applyBorder="1" applyAlignment="1" applyProtection="1">
      <alignment horizontal="center" vertical="center" wrapText="1"/>
      <protection locked="0"/>
    </xf>
    <xf numFmtId="0" fontId="27" fillId="0" borderId="16" xfId="0" applyFont="1" applyBorder="1" applyAlignment="1">
      <alignment horizontal="justify" vertical="center" shrinkToFit="1"/>
    </xf>
    <xf numFmtId="0" fontId="24" fillId="0" borderId="0" xfId="0" applyFont="1" applyAlignment="1">
      <alignment vertical="center" wrapText="1"/>
    </xf>
    <xf numFmtId="0" fontId="24" fillId="0" borderId="0" xfId="0" applyFont="1" applyAlignment="1">
      <alignment horizontal="right" vertical="center"/>
    </xf>
    <xf numFmtId="0" fontId="24" fillId="0" borderId="0" xfId="0" applyFont="1">
      <alignment vertical="center"/>
    </xf>
    <xf numFmtId="0" fontId="29" fillId="0" borderId="0" xfId="0" applyFont="1" applyAlignment="1">
      <alignment horizontal="center" vertical="center"/>
    </xf>
    <xf numFmtId="0" fontId="30" fillId="0" borderId="40" xfId="0" applyFont="1" applyBorder="1" applyAlignment="1">
      <alignment horizontal="center" vertical="center"/>
    </xf>
    <xf numFmtId="0" fontId="29" fillId="0" borderId="14" xfId="0" applyFont="1" applyBorder="1" applyAlignment="1">
      <alignment horizontal="center" vertical="center"/>
    </xf>
    <xf numFmtId="0" fontId="29" fillId="0" borderId="34" xfId="0" applyFont="1" applyBorder="1" applyAlignment="1">
      <alignment horizontal="center" vertical="center"/>
    </xf>
    <xf numFmtId="0" fontId="29" fillId="0" borderId="53" xfId="0" applyFont="1" applyBorder="1" applyAlignment="1">
      <alignment horizontal="center" vertical="center"/>
    </xf>
    <xf numFmtId="0" fontId="29" fillId="0" borderId="6" xfId="0" applyFont="1" applyBorder="1" applyAlignment="1">
      <alignment horizontal="center" vertical="center"/>
    </xf>
    <xf numFmtId="0" fontId="29" fillId="0" borderId="2" xfId="0" applyFont="1" applyBorder="1" applyAlignment="1">
      <alignment horizontal="center" vertical="center"/>
    </xf>
    <xf numFmtId="0" fontId="31" fillId="0" borderId="0" xfId="0" applyFont="1" applyAlignment="1">
      <alignment horizontal="center" vertical="center"/>
    </xf>
    <xf numFmtId="0" fontId="32" fillId="0" borderId="0" xfId="0" applyFont="1">
      <alignment vertical="center"/>
    </xf>
    <xf numFmtId="0" fontId="32" fillId="0" borderId="4" xfId="0" applyFont="1" applyBorder="1">
      <alignment vertical="center"/>
    </xf>
    <xf numFmtId="0" fontId="32" fillId="0" borderId="5" xfId="0" applyFont="1" applyBorder="1">
      <alignment vertical="center"/>
    </xf>
    <xf numFmtId="0" fontId="24" fillId="0" borderId="8" xfId="0" applyFont="1" applyBorder="1" applyAlignment="1">
      <alignment horizontal="justify" vertical="center"/>
    </xf>
    <xf numFmtId="0" fontId="32" fillId="0" borderId="3" xfId="0" applyFont="1" applyBorder="1">
      <alignment vertical="center"/>
    </xf>
    <xf numFmtId="0" fontId="33" fillId="0" borderId="8" xfId="0" applyFont="1" applyBorder="1">
      <alignment vertical="center"/>
    </xf>
    <xf numFmtId="0" fontId="32" fillId="6" borderId="19" xfId="0" applyFont="1" applyFill="1" applyBorder="1">
      <alignment vertical="center"/>
    </xf>
    <xf numFmtId="0" fontId="32" fillId="6" borderId="21" xfId="0" applyFont="1" applyFill="1" applyBorder="1">
      <alignment vertical="center"/>
    </xf>
    <xf numFmtId="0" fontId="32" fillId="6" borderId="20" xfId="0" applyFont="1" applyFill="1" applyBorder="1">
      <alignment vertical="center"/>
    </xf>
    <xf numFmtId="0" fontId="0" fillId="6" borderId="20" xfId="0" applyFill="1" applyBorder="1">
      <alignment vertical="center"/>
    </xf>
    <xf numFmtId="0" fontId="33" fillId="6" borderId="11" xfId="0" applyFont="1" applyFill="1" applyBorder="1">
      <alignment vertical="center"/>
    </xf>
    <xf numFmtId="0" fontId="24" fillId="0" borderId="9" xfId="0" applyFont="1" applyBorder="1" applyAlignment="1">
      <alignment horizontal="justify" vertical="center"/>
    </xf>
    <xf numFmtId="0" fontId="32" fillId="0" borderId="6" xfId="0" applyFont="1" applyBorder="1">
      <alignment vertical="center"/>
    </xf>
    <xf numFmtId="0" fontId="32" fillId="0" borderId="2" xfId="0" applyFont="1" applyBorder="1">
      <alignment vertical="center"/>
    </xf>
    <xf numFmtId="0" fontId="24" fillId="0" borderId="0" xfId="0" applyFont="1" applyAlignment="1">
      <alignment horizontal="center" vertical="top" wrapText="1"/>
    </xf>
    <xf numFmtId="0" fontId="24" fillId="0" borderId="8" xfId="0" applyFont="1" applyBorder="1" applyAlignment="1">
      <alignment horizontal="center" vertical="center"/>
    </xf>
    <xf numFmtId="0" fontId="29" fillId="0" borderId="8" xfId="0" applyFont="1" applyBorder="1" applyAlignment="1">
      <alignment horizontal="center" vertical="center"/>
    </xf>
    <xf numFmtId="0" fontId="24" fillId="0" borderId="3" xfId="0" applyFont="1" applyBorder="1">
      <alignment vertical="center"/>
    </xf>
    <xf numFmtId="0" fontId="29" fillId="0" borderId="8" xfId="0" applyFont="1" applyBorder="1" applyAlignment="1">
      <alignment horizontal="right" vertical="center"/>
    </xf>
    <xf numFmtId="0" fontId="36" fillId="0" borderId="0" xfId="0" applyFont="1" applyAlignment="1">
      <alignment vertical="top" wrapText="1"/>
    </xf>
    <xf numFmtId="0" fontId="36" fillId="0" borderId="3" xfId="0" applyFont="1" applyBorder="1" applyAlignment="1">
      <alignment vertical="top" wrapText="1"/>
    </xf>
    <xf numFmtId="0" fontId="29" fillId="0" borderId="9" xfId="0" applyFont="1" applyBorder="1" applyAlignment="1">
      <alignment horizontal="right" vertical="center"/>
    </xf>
    <xf numFmtId="0" fontId="29" fillId="0" borderId="0" xfId="0" applyFont="1" applyAlignment="1">
      <alignment horizontal="right" vertical="center"/>
    </xf>
    <xf numFmtId="0" fontId="24" fillId="0" borderId="0" xfId="0" applyFont="1" applyAlignment="1">
      <alignment horizontal="center" vertical="center" wrapText="1"/>
    </xf>
    <xf numFmtId="0" fontId="30" fillId="0" borderId="8" xfId="0" applyFont="1" applyBorder="1" applyAlignment="1">
      <alignment horizontal="right" vertical="center"/>
    </xf>
    <xf numFmtId="0" fontId="24" fillId="0" borderId="0" xfId="0" applyFont="1" applyAlignment="1">
      <alignment horizontal="left" vertical="top" wrapText="1"/>
    </xf>
    <xf numFmtId="0" fontId="33" fillId="0" borderId="0" xfId="0" applyFont="1">
      <alignment vertical="center"/>
    </xf>
    <xf numFmtId="0" fontId="16" fillId="0" borderId="0" xfId="0" applyFont="1" applyAlignment="1">
      <alignment horizontal="center" vertical="top" wrapText="1"/>
    </xf>
    <xf numFmtId="0" fontId="38" fillId="0" borderId="0" xfId="0" applyFont="1" applyAlignment="1">
      <alignment vertical="top" wrapText="1"/>
    </xf>
    <xf numFmtId="0" fontId="38" fillId="0" borderId="0" xfId="0" applyFont="1" applyAlignment="1">
      <alignment horizontal="center" vertical="top" wrapText="1"/>
    </xf>
    <xf numFmtId="0" fontId="24" fillId="0" borderId="0" xfId="0" applyFont="1" applyAlignment="1">
      <alignment horizontal="justify" vertical="center"/>
    </xf>
    <xf numFmtId="0" fontId="24" fillId="0" borderId="33" xfId="0" applyFont="1" applyBorder="1">
      <alignment vertical="center"/>
    </xf>
    <xf numFmtId="0" fontId="24" fillId="0" borderId="24" xfId="0" applyFont="1" applyBorder="1">
      <alignment vertical="center"/>
    </xf>
    <xf numFmtId="0" fontId="24" fillId="0" borderId="23" xfId="0" applyFont="1" applyBorder="1" applyAlignment="1">
      <alignment vertical="top"/>
    </xf>
    <xf numFmtId="0" fontId="29" fillId="0" borderId="14" xfId="0" applyFont="1" applyBorder="1" applyAlignment="1">
      <alignment vertical="top"/>
    </xf>
    <xf numFmtId="0" fontId="29" fillId="0" borderId="8" xfId="0" applyFont="1" applyBorder="1" applyAlignment="1">
      <alignment vertical="top"/>
    </xf>
    <xf numFmtId="0" fontId="29" fillId="0" borderId="0" xfId="0" applyFont="1" applyAlignment="1">
      <alignment vertical="top"/>
    </xf>
    <xf numFmtId="0" fontId="29" fillId="0" borderId="36" xfId="0" applyFont="1" applyBorder="1" applyAlignment="1">
      <alignment vertical="top"/>
    </xf>
    <xf numFmtId="0" fontId="29" fillId="0" borderId="32" xfId="0" applyFont="1" applyBorder="1" applyAlignment="1">
      <alignment vertical="top"/>
    </xf>
    <xf numFmtId="0" fontId="40" fillId="0" borderId="17" xfId="0" applyFont="1" applyBorder="1" applyAlignment="1">
      <alignment horizontal="right" vertical="center"/>
    </xf>
    <xf numFmtId="0" fontId="24" fillId="0" borderId="4" xfId="0" applyFont="1" applyBorder="1" applyAlignment="1">
      <alignment horizontal="right" vertical="center" wrapText="1"/>
    </xf>
    <xf numFmtId="0" fontId="24" fillId="0" borderId="0" xfId="0" applyFont="1" applyAlignment="1">
      <alignment horizontal="right" vertical="center" wrapText="1"/>
    </xf>
    <xf numFmtId="0" fontId="30" fillId="0" borderId="0" xfId="0" applyFont="1" applyAlignment="1">
      <alignment horizontal="center" vertical="top"/>
    </xf>
    <xf numFmtId="0" fontId="24" fillId="0" borderId="8" xfId="0" applyFont="1" applyBorder="1">
      <alignment vertical="center"/>
    </xf>
    <xf numFmtId="0" fontId="24" fillId="0" borderId="8" xfId="0" applyFont="1" applyBorder="1" applyAlignment="1">
      <alignment vertical="center" wrapText="1"/>
    </xf>
    <xf numFmtId="0" fontId="24" fillId="0" borderId="8" xfId="0" applyFont="1" applyBorder="1" applyAlignment="1">
      <alignment vertical="top"/>
    </xf>
    <xf numFmtId="0" fontId="7" fillId="0" borderId="11" xfId="0" applyFont="1" applyBorder="1" applyAlignment="1">
      <alignment horizontal="center" vertical="center"/>
    </xf>
    <xf numFmtId="0" fontId="11" fillId="0" borderId="42" xfId="0" applyFont="1" applyBorder="1" applyAlignment="1">
      <alignment vertical="center" wrapText="1"/>
    </xf>
    <xf numFmtId="0" fontId="11" fillId="0" borderId="41" xfId="0" applyFont="1" applyBorder="1" applyAlignment="1">
      <alignment vertical="center" wrapText="1"/>
    </xf>
    <xf numFmtId="0" fontId="11" fillId="0" borderId="18" xfId="0" applyFont="1" applyBorder="1" applyAlignment="1">
      <alignment vertical="center" shrinkToFit="1"/>
    </xf>
    <xf numFmtId="0" fontId="7" fillId="0" borderId="0" xfId="0" applyFont="1" applyAlignment="1">
      <alignment vertical="center" textRotation="255"/>
    </xf>
    <xf numFmtId="0" fontId="7" fillId="4" borderId="72" xfId="0" applyFont="1" applyFill="1" applyBorder="1">
      <alignment vertical="center"/>
    </xf>
    <xf numFmtId="0" fontId="7" fillId="4" borderId="73" xfId="0" applyFont="1" applyFill="1" applyBorder="1" applyAlignment="1">
      <alignment vertical="center" shrinkToFit="1"/>
    </xf>
    <xf numFmtId="0" fontId="10" fillId="0" borderId="0" xfId="0" applyFont="1" applyAlignment="1" applyProtection="1">
      <alignment horizontal="left" vertical="center" wrapText="1"/>
      <protection locked="0"/>
    </xf>
    <xf numFmtId="0" fontId="7" fillId="4" borderId="44" xfId="0" applyFont="1" applyFill="1" applyBorder="1" applyAlignment="1">
      <alignment vertical="center" wrapText="1"/>
    </xf>
    <xf numFmtId="0" fontId="7" fillId="0" borderId="75" xfId="0" applyFont="1" applyBorder="1" applyAlignment="1">
      <alignment horizontal="center" vertical="center" wrapText="1"/>
    </xf>
    <xf numFmtId="0" fontId="11" fillId="0" borderId="76" xfId="0" applyFont="1" applyBorder="1" applyAlignment="1">
      <alignment vertical="center" wrapText="1"/>
    </xf>
    <xf numFmtId="0" fontId="10" fillId="0" borderId="77" xfId="0" applyFont="1" applyBorder="1" applyAlignment="1">
      <alignment vertical="center" wrapText="1"/>
    </xf>
    <xf numFmtId="0" fontId="10" fillId="0" borderId="74" xfId="0" applyFont="1" applyBorder="1" applyAlignment="1">
      <alignment horizontal="justify" vertical="center" wrapText="1"/>
    </xf>
    <xf numFmtId="0" fontId="7" fillId="0" borderId="74" xfId="0" applyFont="1" applyBorder="1" applyAlignment="1">
      <alignment vertical="center" wrapText="1"/>
    </xf>
    <xf numFmtId="0" fontId="7" fillId="0" borderId="74" xfId="0" applyFont="1" applyBorder="1" applyAlignment="1">
      <alignment horizontal="justify" vertical="center" wrapText="1"/>
    </xf>
    <xf numFmtId="0" fontId="7" fillId="0" borderId="78" xfId="0" applyFont="1" applyBorder="1" applyAlignment="1">
      <alignment horizontal="justify" vertical="center" wrapText="1"/>
    </xf>
    <xf numFmtId="0" fontId="11" fillId="0" borderId="74" xfId="0" applyFont="1" applyBorder="1" applyAlignment="1">
      <alignment vertical="center" wrapText="1"/>
    </xf>
    <xf numFmtId="0" fontId="10" fillId="0" borderId="74" xfId="0" applyFont="1" applyBorder="1" applyAlignment="1">
      <alignment vertical="center" wrapText="1"/>
    </xf>
    <xf numFmtId="0" fontId="11" fillId="0" borderId="78" xfId="0" applyFont="1" applyBorder="1" applyAlignment="1">
      <alignment vertical="center" wrapText="1"/>
    </xf>
    <xf numFmtId="0" fontId="10" fillId="0" borderId="74" xfId="0" applyFont="1" applyBorder="1" applyAlignment="1">
      <alignment vertical="center" shrinkToFit="1"/>
    </xf>
    <xf numFmtId="0" fontId="7" fillId="0" borderId="0" xfId="0" applyFont="1" applyProtection="1">
      <alignment vertical="center"/>
      <protection locked="0"/>
    </xf>
    <xf numFmtId="0" fontId="10" fillId="3" borderId="39" xfId="0" applyFont="1" applyFill="1" applyBorder="1" applyAlignment="1" applyProtection="1">
      <alignment vertical="center" wrapText="1"/>
      <protection locked="0"/>
    </xf>
    <xf numFmtId="0" fontId="10" fillId="0" borderId="0" xfId="0" applyFont="1" applyAlignment="1" applyProtection="1">
      <alignment vertical="center" wrapText="1"/>
      <protection locked="0"/>
    </xf>
    <xf numFmtId="0" fontId="7" fillId="0" borderId="80" xfId="0" applyFont="1" applyBorder="1" applyAlignment="1">
      <alignment horizontal="center" vertical="center" wrapText="1"/>
    </xf>
    <xf numFmtId="0" fontId="11" fillId="0" borderId="81" xfId="0" applyFont="1" applyBorder="1" applyAlignment="1">
      <alignment vertical="center" wrapText="1"/>
    </xf>
    <xf numFmtId="176" fontId="10" fillId="0" borderId="79" xfId="0" applyNumberFormat="1" applyFont="1" applyBorder="1" applyAlignment="1">
      <alignment horizontal="justify" vertical="center" wrapText="1"/>
    </xf>
    <xf numFmtId="0" fontId="10" fillId="0" borderId="79" xfId="0" applyFont="1" applyBorder="1" applyAlignment="1" applyProtection="1">
      <alignment vertical="center" wrapText="1"/>
      <protection locked="0"/>
    </xf>
    <xf numFmtId="0" fontId="10" fillId="0" borderId="79" xfId="0" applyFont="1" applyBorder="1" applyAlignment="1">
      <alignment vertical="center" wrapText="1"/>
    </xf>
    <xf numFmtId="0" fontId="11" fillId="0" borderId="79" xfId="0" applyFont="1" applyBorder="1" applyAlignment="1">
      <alignment horizontal="justify" vertical="center" wrapText="1"/>
    </xf>
    <xf numFmtId="177" fontId="10" fillId="0" borderId="79" xfId="0" applyNumberFormat="1" applyFont="1" applyBorder="1" applyAlignment="1" applyProtection="1">
      <alignment vertical="center" wrapText="1"/>
      <protection locked="0"/>
    </xf>
    <xf numFmtId="177" fontId="10" fillId="0" borderId="79" xfId="0" applyNumberFormat="1" applyFont="1" applyBorder="1" applyAlignment="1" applyProtection="1">
      <alignment horizontal="center" vertical="center" wrapText="1"/>
      <protection locked="0"/>
    </xf>
    <xf numFmtId="177" fontId="10" fillId="0" borderId="79" xfId="0" applyNumberFormat="1" applyFont="1" applyBorder="1" applyAlignment="1">
      <alignment vertical="center" wrapText="1"/>
    </xf>
    <xf numFmtId="177" fontId="10" fillId="0" borderId="79" xfId="0" applyNumberFormat="1" applyFont="1" applyBorder="1" applyAlignment="1" applyProtection="1">
      <alignment horizontal="right" vertical="center" wrapText="1"/>
      <protection locked="0"/>
    </xf>
    <xf numFmtId="0" fontId="11" fillId="0" borderId="82" xfId="0" applyFont="1" applyBorder="1" applyAlignment="1">
      <alignment horizontal="justify" vertical="center" wrapText="1"/>
    </xf>
    <xf numFmtId="0" fontId="11" fillId="0" borderId="79" xfId="0" applyFont="1" applyBorder="1" applyAlignment="1">
      <alignment vertical="center" wrapText="1"/>
    </xf>
    <xf numFmtId="0" fontId="10" fillId="0" borderId="79" xfId="0" applyFont="1" applyBorder="1" applyProtection="1">
      <alignment vertical="center"/>
      <protection locked="0"/>
    </xf>
    <xf numFmtId="0" fontId="10" fillId="0" borderId="79" xfId="0" applyFont="1" applyBorder="1" applyAlignment="1" applyProtection="1">
      <alignment horizontal="center" vertical="center"/>
      <protection locked="0"/>
    </xf>
    <xf numFmtId="178" fontId="10" fillId="0" borderId="79" xfId="0" applyNumberFormat="1" applyFont="1" applyBorder="1" applyAlignment="1" applyProtection="1">
      <alignment vertical="center" wrapText="1"/>
      <protection locked="0"/>
    </xf>
    <xf numFmtId="0" fontId="7" fillId="0" borderId="79" xfId="0" applyFont="1" applyBorder="1">
      <alignment vertical="center"/>
    </xf>
    <xf numFmtId="0" fontId="10" fillId="0" borderId="79" xfId="0" applyFont="1" applyBorder="1" applyAlignment="1" applyProtection="1">
      <alignment horizontal="left" vertical="center" wrapText="1"/>
      <protection locked="0"/>
    </xf>
    <xf numFmtId="0" fontId="11" fillId="0" borderId="82" xfId="0" applyFont="1" applyBorder="1" applyAlignment="1">
      <alignment vertical="center" wrapText="1"/>
    </xf>
    <xf numFmtId="0" fontId="22" fillId="0" borderId="79" xfId="0" applyFont="1" applyBorder="1" applyAlignment="1">
      <alignment horizontal="right" vertical="center"/>
    </xf>
    <xf numFmtId="0" fontId="23" fillId="0" borderId="79" xfId="0" applyFont="1" applyBorder="1" applyAlignment="1">
      <alignment horizontal="right" vertical="center" wrapText="1"/>
    </xf>
    <xf numFmtId="0" fontId="10" fillId="0" borderId="79" xfId="0" applyFont="1" applyBorder="1" applyAlignment="1">
      <alignment horizontal="justify" vertical="center" wrapText="1"/>
    </xf>
    <xf numFmtId="0" fontId="7" fillId="0" borderId="79" xfId="0" applyFont="1" applyBorder="1" applyAlignment="1" applyProtection="1">
      <alignment vertical="top"/>
      <protection locked="0"/>
    </xf>
    <xf numFmtId="0" fontId="7" fillId="0" borderId="79" xfId="0" applyFont="1" applyBorder="1" applyProtection="1">
      <alignment vertical="center"/>
      <protection locked="0"/>
    </xf>
    <xf numFmtId="0" fontId="7" fillId="0" borderId="16" xfId="0" applyFont="1" applyBorder="1" applyAlignment="1">
      <alignment horizontal="justify" vertical="center"/>
    </xf>
    <xf numFmtId="0" fontId="7" fillId="0" borderId="16" xfId="0" applyFont="1" applyBorder="1">
      <alignment vertical="center"/>
    </xf>
    <xf numFmtId="0" fontId="7" fillId="0" borderId="0" xfId="0" applyFont="1" applyAlignment="1">
      <alignment horizontal="justify" vertical="center"/>
    </xf>
    <xf numFmtId="0" fontId="7" fillId="0" borderId="79" xfId="0" applyFont="1" applyBorder="1" applyAlignment="1">
      <alignment horizontal="justify" vertical="center"/>
    </xf>
    <xf numFmtId="0" fontId="44" fillId="3" borderId="39" xfId="0" applyFont="1" applyFill="1" applyBorder="1" applyAlignment="1" applyProtection="1">
      <alignment horizontal="center" vertical="center" wrapText="1"/>
      <protection locked="0"/>
    </xf>
    <xf numFmtId="0" fontId="10" fillId="4" borderId="44" xfId="0" applyFont="1" applyFill="1" applyBorder="1">
      <alignment vertical="center"/>
    </xf>
    <xf numFmtId="0" fontId="7" fillId="4" borderId="83" xfId="0" applyFont="1" applyFill="1" applyBorder="1">
      <alignment vertical="center"/>
    </xf>
    <xf numFmtId="0" fontId="10" fillId="4" borderId="84" xfId="0" applyFont="1" applyFill="1" applyBorder="1">
      <alignment vertical="center"/>
    </xf>
    <xf numFmtId="0" fontId="7" fillId="0" borderId="0" xfId="0" applyFont="1" applyAlignment="1">
      <alignment horizontal="center" vertical="center" wrapText="1"/>
    </xf>
    <xf numFmtId="0" fontId="15" fillId="6" borderId="0" xfId="0" applyFont="1" applyFill="1">
      <alignment vertical="center"/>
    </xf>
    <xf numFmtId="0" fontId="1" fillId="0" borderId="0" xfId="0" applyFont="1" applyAlignment="1">
      <alignment vertical="top" wrapText="1"/>
    </xf>
    <xf numFmtId="0" fontId="19" fillId="0" borderId="40" xfId="0" applyFont="1" applyBorder="1" applyAlignment="1">
      <alignment horizontal="center" vertical="center"/>
    </xf>
    <xf numFmtId="0" fontId="1" fillId="0" borderId="0" xfId="0" applyFont="1" applyAlignment="1">
      <alignment horizontal="center" vertical="center" wrapText="1"/>
    </xf>
    <xf numFmtId="0" fontId="16" fillId="0" borderId="0" xfId="0" applyFont="1" applyAlignment="1">
      <alignment vertical="top" wrapText="1"/>
    </xf>
    <xf numFmtId="0" fontId="1" fillId="0" borderId="0" xfId="0" applyFont="1" applyAlignment="1">
      <alignment horizontal="left" vertical="top" wrapText="1"/>
    </xf>
    <xf numFmtId="0" fontId="0" fillId="0" borderId="12" xfId="0" applyBorder="1">
      <alignment vertical="center"/>
    </xf>
    <xf numFmtId="0" fontId="1" fillId="0" borderId="23" xfId="0" applyFont="1" applyBorder="1">
      <alignment vertical="center"/>
    </xf>
    <xf numFmtId="0" fontId="3" fillId="0" borderId="14" xfId="0" applyFont="1" applyBorder="1">
      <alignment vertical="center"/>
    </xf>
    <xf numFmtId="0" fontId="1" fillId="0" borderId="31" xfId="0" applyFont="1" applyBorder="1">
      <alignment vertical="center"/>
    </xf>
    <xf numFmtId="0" fontId="15" fillId="0" borderId="8" xfId="0" applyFont="1" applyBorder="1" applyAlignment="1">
      <alignment vertical="top"/>
    </xf>
    <xf numFmtId="0" fontId="15" fillId="0" borderId="31" xfId="0" applyFont="1" applyBorder="1">
      <alignment vertical="center"/>
    </xf>
    <xf numFmtId="0" fontId="24" fillId="0" borderId="11" xfId="0" applyFont="1" applyBorder="1" applyAlignment="1">
      <alignment horizontal="right" vertical="center"/>
    </xf>
    <xf numFmtId="0" fontId="7" fillId="0" borderId="16" xfId="0" applyFont="1" applyBorder="1" applyAlignment="1">
      <alignment vertical="center" shrinkToFit="1"/>
    </xf>
    <xf numFmtId="0" fontId="10" fillId="0" borderId="0" xfId="0" applyFont="1" applyAlignment="1">
      <alignment horizontal="right" vertical="center" shrinkToFit="1"/>
    </xf>
    <xf numFmtId="0" fontId="10" fillId="0" borderId="0" xfId="0" applyFont="1" applyAlignment="1">
      <alignment horizontal="center" vertical="center" shrinkToFit="1"/>
    </xf>
    <xf numFmtId="0" fontId="7" fillId="10" borderId="42" xfId="0" applyFont="1" applyFill="1" applyBorder="1" applyAlignment="1">
      <alignment horizontal="left" vertical="center" wrapText="1"/>
    </xf>
    <xf numFmtId="0" fontId="7" fillId="4" borderId="88" xfId="0" applyFont="1" applyFill="1" applyBorder="1" applyAlignment="1">
      <alignment vertical="center" wrapText="1"/>
    </xf>
    <xf numFmtId="0" fontId="7" fillId="4" borderId="88" xfId="0" applyFont="1" applyFill="1" applyBorder="1">
      <alignment vertical="center"/>
    </xf>
    <xf numFmtId="0" fontId="7" fillId="4" borderId="89" xfId="0" applyFont="1" applyFill="1" applyBorder="1" applyAlignment="1">
      <alignment vertical="center" wrapText="1"/>
    </xf>
    <xf numFmtId="0" fontId="7" fillId="4" borderId="89" xfId="0" applyFont="1" applyFill="1" applyBorder="1">
      <alignment vertical="center"/>
    </xf>
    <xf numFmtId="0" fontId="7" fillId="4" borderId="90" xfId="0" applyFont="1" applyFill="1" applyBorder="1" applyAlignment="1">
      <alignment horizontal="justify" vertical="center" shrinkToFit="1"/>
    </xf>
    <xf numFmtId="0" fontId="7" fillId="0" borderId="42" xfId="0" applyFont="1" applyBorder="1">
      <alignment vertical="center"/>
    </xf>
    <xf numFmtId="0" fontId="7" fillId="4" borderId="20" xfId="0" applyFont="1" applyFill="1" applyBorder="1" applyAlignment="1">
      <alignment horizontal="justify" vertical="center" wrapText="1"/>
    </xf>
    <xf numFmtId="0" fontId="11" fillId="4" borderId="20" xfId="0" applyFont="1" applyFill="1" applyBorder="1" applyAlignment="1">
      <alignment horizontal="justify" vertical="center" wrapText="1"/>
    </xf>
    <xf numFmtId="0" fontId="7" fillId="4" borderId="20" xfId="0" applyFont="1" applyFill="1" applyBorder="1" applyAlignment="1">
      <alignment horizontal="justify" vertical="center"/>
    </xf>
    <xf numFmtId="0" fontId="7" fillId="4" borderId="21" xfId="0" applyFont="1" applyFill="1" applyBorder="1" applyAlignment="1">
      <alignment horizontal="justify" vertical="center"/>
    </xf>
    <xf numFmtId="0" fontId="52" fillId="0" borderId="13" xfId="0" applyFont="1" applyBorder="1" applyAlignment="1">
      <alignment horizontal="center" vertical="center" wrapText="1"/>
    </xf>
    <xf numFmtId="0" fontId="7" fillId="0" borderId="79" xfId="0" applyFont="1" applyBorder="1" applyAlignment="1">
      <alignment horizontal="left" vertical="center" wrapText="1"/>
    </xf>
    <xf numFmtId="0" fontId="10" fillId="0" borderId="0" xfId="0" applyFont="1" applyAlignment="1">
      <alignment horizontal="center" vertical="center"/>
    </xf>
    <xf numFmtId="179" fontId="10" fillId="3" borderId="39" xfId="0" applyNumberFormat="1" applyFont="1" applyFill="1" applyBorder="1" applyAlignment="1" applyProtection="1">
      <alignment vertical="center" wrapText="1"/>
      <protection locked="0"/>
    </xf>
    <xf numFmtId="0" fontId="53" fillId="0" borderId="0" xfId="0" applyFont="1" applyAlignment="1">
      <alignment horizontal="center" vertical="center"/>
    </xf>
    <xf numFmtId="0" fontId="1" fillId="0" borderId="6" xfId="0" applyFont="1" applyBorder="1" applyAlignment="1">
      <alignment horizontal="justify" vertical="center"/>
    </xf>
    <xf numFmtId="0" fontId="15" fillId="0" borderId="14" xfId="0" applyFont="1" applyBorder="1">
      <alignment vertical="center"/>
    </xf>
    <xf numFmtId="0" fontId="52" fillId="3" borderId="11" xfId="0" applyFont="1" applyFill="1" applyBorder="1" applyAlignment="1">
      <alignment horizontal="center" vertical="center" wrapText="1"/>
    </xf>
    <xf numFmtId="0" fontId="42" fillId="0" borderId="0" xfId="0" applyFont="1" applyAlignment="1">
      <alignment horizontal="justify" vertical="center" wrapText="1"/>
    </xf>
    <xf numFmtId="0" fontId="10" fillId="0" borderId="17" xfId="0" applyFont="1" applyBorder="1" applyAlignment="1">
      <alignment vertical="center" wrapText="1"/>
    </xf>
    <xf numFmtId="0" fontId="10" fillId="0" borderId="17" xfId="0" applyFont="1" applyBorder="1" applyAlignment="1">
      <alignment horizontal="justify" vertical="center" wrapText="1"/>
    </xf>
    <xf numFmtId="0" fontId="10" fillId="0" borderId="82" xfId="0" applyFont="1" applyBorder="1" applyAlignment="1">
      <alignment horizontal="justify" vertical="center" wrapText="1"/>
    </xf>
    <xf numFmtId="0" fontId="10" fillId="0" borderId="18" xfId="0" applyFont="1" applyBorder="1" applyAlignment="1">
      <alignment horizontal="justify" vertical="center" shrinkToFit="1"/>
    </xf>
    <xf numFmtId="0" fontId="52" fillId="3" borderId="11" xfId="0" applyFont="1" applyFill="1" applyBorder="1" applyAlignment="1">
      <alignment horizontal="justify" vertical="center" wrapText="1"/>
    </xf>
    <xf numFmtId="0" fontId="54" fillId="0" borderId="0" xfId="0" applyFont="1" applyAlignment="1">
      <alignment vertical="center" wrapText="1"/>
    </xf>
    <xf numFmtId="0" fontId="7" fillId="0" borderId="94" xfId="0" applyFont="1" applyBorder="1" applyAlignment="1">
      <alignment vertical="center" shrinkToFit="1"/>
    </xf>
    <xf numFmtId="0" fontId="7" fillId="0" borderId="40" xfId="0" applyFont="1" applyBorder="1">
      <alignment vertical="center"/>
    </xf>
    <xf numFmtId="0" fontId="15" fillId="0" borderId="16" xfId="0" applyFont="1" applyBorder="1">
      <alignment vertical="center"/>
    </xf>
    <xf numFmtId="0" fontId="15" fillId="0" borderId="18" xfId="0" applyFont="1" applyBorder="1">
      <alignment vertical="center"/>
    </xf>
    <xf numFmtId="0" fontId="7" fillId="0" borderId="41" xfId="0" applyFont="1" applyBorder="1">
      <alignment vertical="center"/>
    </xf>
    <xf numFmtId="0" fontId="7" fillId="0" borderId="17" xfId="0" applyFont="1" applyBorder="1">
      <alignment vertical="center"/>
    </xf>
    <xf numFmtId="0" fontId="7" fillId="0" borderId="18" xfId="0" applyFont="1" applyBorder="1">
      <alignment vertical="center"/>
    </xf>
    <xf numFmtId="0" fontId="53" fillId="0" borderId="0" xfId="0" applyFont="1" applyAlignment="1">
      <alignment horizontal="center" vertical="center" wrapText="1"/>
    </xf>
    <xf numFmtId="0" fontId="15" fillId="0" borderId="74" xfId="0" applyFont="1" applyBorder="1" applyAlignment="1">
      <alignment horizontal="center" vertical="center" wrapText="1"/>
    </xf>
    <xf numFmtId="0" fontId="15" fillId="0" borderId="0" xfId="0" applyFont="1" applyAlignment="1">
      <alignment horizontal="center" vertical="center" wrapText="1"/>
    </xf>
    <xf numFmtId="0" fontId="7" fillId="3" borderId="96" xfId="0" applyFont="1" applyFill="1" applyBorder="1" applyAlignment="1">
      <alignment horizontal="center" vertical="center" wrapText="1"/>
    </xf>
    <xf numFmtId="0" fontId="52" fillId="3" borderId="96" xfId="0" applyFont="1" applyFill="1" applyBorder="1" applyAlignment="1">
      <alignment horizontal="center" vertical="center" wrapText="1"/>
    </xf>
    <xf numFmtId="0" fontId="52" fillId="3" borderId="97" xfId="0" applyFont="1" applyFill="1" applyBorder="1" applyAlignment="1">
      <alignment horizontal="justify" vertical="center" wrapText="1"/>
    </xf>
    <xf numFmtId="0" fontId="54" fillId="0" borderId="0" xfId="0" applyFont="1">
      <alignment vertical="center"/>
    </xf>
    <xf numFmtId="49" fontId="7" fillId="0" borderId="0" xfId="0" applyNumberFormat="1" applyFont="1" applyAlignment="1">
      <alignment vertical="center" wrapText="1"/>
    </xf>
    <xf numFmtId="0" fontId="7" fillId="0" borderId="0" xfId="0" applyFont="1" applyAlignment="1">
      <alignment horizontal="left" vertical="center"/>
    </xf>
    <xf numFmtId="0" fontId="7" fillId="0" borderId="40" xfId="0" applyFont="1" applyBorder="1" applyAlignment="1">
      <alignment vertical="top" wrapText="1"/>
    </xf>
    <xf numFmtId="0" fontId="7" fillId="0" borderId="42" xfId="0" applyFont="1" applyBorder="1" applyAlignment="1">
      <alignment vertical="top" wrapText="1"/>
    </xf>
    <xf numFmtId="0" fontId="7" fillId="0" borderId="41" xfId="0" applyFont="1" applyBorder="1" applyAlignment="1">
      <alignment vertical="top" wrapText="1"/>
    </xf>
    <xf numFmtId="0" fontId="15" fillId="0" borderId="40" xfId="0" applyFont="1" applyBorder="1">
      <alignment vertical="center"/>
    </xf>
    <xf numFmtId="0" fontId="15" fillId="0" borderId="42" xfId="0" applyFont="1" applyBorder="1">
      <alignment vertical="center"/>
    </xf>
    <xf numFmtId="0" fontId="61" fillId="0" borderId="0" xfId="0" applyFont="1">
      <alignment vertical="center"/>
    </xf>
    <xf numFmtId="0" fontId="7" fillId="0" borderId="11" xfId="0" applyFont="1" applyBorder="1" applyAlignment="1">
      <alignment horizontal="center" vertical="center" wrapText="1"/>
    </xf>
    <xf numFmtId="0" fontId="15" fillId="0" borderId="0" xfId="0" applyFont="1" applyAlignment="1">
      <alignment vertical="center" wrapText="1"/>
    </xf>
    <xf numFmtId="0" fontId="63" fillId="0" borderId="0" xfId="1">
      <alignment vertical="center"/>
    </xf>
    <xf numFmtId="0" fontId="15" fillId="0" borderId="8" xfId="0" applyFont="1" applyBorder="1">
      <alignment vertical="center"/>
    </xf>
    <xf numFmtId="0" fontId="15" fillId="0" borderId="9" xfId="0" applyFont="1" applyBorder="1">
      <alignment vertical="center"/>
    </xf>
    <xf numFmtId="0" fontId="15" fillId="0" borderId="3" xfId="0" applyFont="1" applyBorder="1" applyAlignment="1">
      <alignment vertical="center" wrapText="1"/>
    </xf>
    <xf numFmtId="0" fontId="15" fillId="0" borderId="6" xfId="0" applyFont="1" applyBorder="1" applyAlignment="1">
      <alignment vertical="center" wrapText="1"/>
    </xf>
    <xf numFmtId="0" fontId="15" fillId="0" borderId="2" xfId="0" applyFont="1" applyBorder="1" applyAlignment="1">
      <alignment vertical="center" wrapText="1"/>
    </xf>
    <xf numFmtId="0" fontId="15" fillId="0" borderId="0" xfId="0" applyFont="1" applyAlignment="1">
      <alignment vertical="top" wrapText="1"/>
    </xf>
    <xf numFmtId="0" fontId="15" fillId="0" borderId="0" xfId="0" applyFont="1" applyAlignment="1">
      <alignment vertical="center" textRotation="255" wrapText="1"/>
    </xf>
    <xf numFmtId="0" fontId="7" fillId="0" borderId="0" xfId="0" applyFont="1" applyAlignment="1">
      <alignment vertical="top"/>
    </xf>
    <xf numFmtId="0" fontId="66" fillId="0" borderId="0" xfId="0" applyFont="1">
      <alignment vertical="center"/>
    </xf>
    <xf numFmtId="0" fontId="7" fillId="0" borderId="14" xfId="0" applyFont="1" applyBorder="1" applyAlignment="1">
      <alignment vertical="center" wrapText="1"/>
    </xf>
    <xf numFmtId="0" fontId="7" fillId="0" borderId="14" xfId="0" applyFont="1" applyBorder="1">
      <alignment vertical="center"/>
    </xf>
    <xf numFmtId="0" fontId="15" fillId="0" borderId="74" xfId="0" applyFont="1" applyBorder="1" applyAlignment="1">
      <alignment vertical="center" wrapText="1"/>
    </xf>
    <xf numFmtId="0" fontId="71" fillId="0" borderId="0" xfId="0" applyFont="1">
      <alignment vertical="center"/>
    </xf>
    <xf numFmtId="0" fontId="7" fillId="0" borderId="0" xfId="0" applyFont="1" applyAlignment="1">
      <alignment vertical="center" wrapText="1"/>
    </xf>
    <xf numFmtId="0" fontId="0" fillId="0" borderId="0" xfId="0" applyAlignment="1">
      <alignment horizontal="center" vertical="center"/>
    </xf>
    <xf numFmtId="0" fontId="7" fillId="0" borderId="0" xfId="0" applyFont="1" applyAlignment="1">
      <alignment vertical="center" wrapText="1"/>
    </xf>
    <xf numFmtId="0" fontId="0" fillId="0" borderId="0" xfId="0" applyAlignment="1">
      <alignment vertical="center"/>
    </xf>
    <xf numFmtId="0" fontId="10" fillId="0" borderId="0" xfId="0" applyFont="1" applyFill="1" applyBorder="1" applyAlignment="1" applyProtection="1">
      <alignment vertical="center" wrapText="1"/>
      <protection locked="0"/>
    </xf>
    <xf numFmtId="0" fontId="10" fillId="0" borderId="0" xfId="0" applyFont="1" applyFill="1" applyBorder="1" applyAlignment="1" applyProtection="1">
      <alignment horizontal="center" vertical="center" wrapText="1"/>
      <protection locked="0"/>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6" xfId="0" applyFont="1" applyBorder="1" applyAlignment="1">
      <alignment horizontal="center" vertical="center" wrapText="1"/>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43"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63" fillId="3" borderId="43" xfId="1" applyFill="1" applyBorder="1" applyAlignment="1" applyProtection="1">
      <alignment horizontal="left" vertical="center" wrapText="1"/>
      <protection locked="0"/>
    </xf>
    <xf numFmtId="0" fontId="10" fillId="3" borderId="11" xfId="0" applyFont="1" applyFill="1" applyBorder="1" applyAlignment="1">
      <alignment horizontal="center" vertical="center" shrinkToFit="1"/>
    </xf>
    <xf numFmtId="0" fontId="10" fillId="3" borderId="27" xfId="0" applyFont="1" applyFill="1" applyBorder="1" applyAlignment="1">
      <alignment horizontal="center" vertical="center" shrinkToFit="1"/>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52" fillId="0" borderId="42" xfId="0" applyFont="1" applyBorder="1" applyAlignment="1">
      <alignment horizontal="center" vertical="center" wrapText="1"/>
    </xf>
    <xf numFmtId="0" fontId="52" fillId="0" borderId="0" xfId="0" applyFont="1" applyAlignment="1">
      <alignment horizontal="center" vertical="center" wrapText="1"/>
    </xf>
    <xf numFmtId="0" fontId="7" fillId="3" borderId="11" xfId="0" applyFont="1" applyFill="1" applyBorder="1" applyAlignment="1">
      <alignment horizontal="center" vertical="center" wrapText="1"/>
    </xf>
    <xf numFmtId="0" fontId="7" fillId="3" borderId="97" xfId="0" applyFont="1" applyFill="1" applyBorder="1" applyAlignment="1">
      <alignment horizontal="center" vertical="center" wrapText="1"/>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4" borderId="91" xfId="0" applyFont="1" applyFill="1" applyBorder="1" applyAlignment="1">
      <alignment vertical="center" wrapText="1"/>
    </xf>
    <xf numFmtId="0" fontId="7" fillId="4" borderId="89" xfId="0" applyFont="1" applyFill="1" applyBorder="1" applyAlignment="1">
      <alignment vertical="center" wrapText="1"/>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0" borderId="0" xfId="0" applyFont="1" applyAlignment="1">
      <alignment horizontal="center" vertical="center" wrapText="1"/>
    </xf>
    <xf numFmtId="0" fontId="7" fillId="4" borderId="71" xfId="0" applyFont="1" applyFill="1" applyBorder="1" applyAlignment="1">
      <alignment vertical="center" wrapText="1"/>
    </xf>
    <xf numFmtId="0" fontId="7" fillId="4" borderId="72" xfId="0" applyFont="1" applyFill="1" applyBorder="1" applyAlignment="1">
      <alignment vertical="center" wrapText="1"/>
    </xf>
    <xf numFmtId="0" fontId="57" fillId="13" borderId="11" xfId="0" applyFont="1" applyFill="1" applyBorder="1" applyAlignment="1">
      <alignment horizontal="center" vertical="center" textRotation="255"/>
    </xf>
    <xf numFmtId="0" fontId="58" fillId="0" borderId="40" xfId="0" applyFont="1" applyBorder="1" applyAlignment="1">
      <alignment horizontal="center" vertical="center" wrapText="1"/>
    </xf>
    <xf numFmtId="0" fontId="58" fillId="0" borderId="14"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42" xfId="0" applyFont="1" applyBorder="1" applyAlignment="1">
      <alignment horizontal="center" vertical="center" wrapText="1"/>
    </xf>
    <xf numFmtId="0" fontId="58" fillId="0" borderId="0" xfId="0" applyFont="1" applyAlignment="1">
      <alignment horizontal="center" vertical="center" wrapText="1"/>
    </xf>
    <xf numFmtId="0" fontId="58" fillId="0" borderId="16" xfId="0" applyFont="1" applyBorder="1" applyAlignment="1">
      <alignment horizontal="center" vertical="center" wrapText="1"/>
    </xf>
    <xf numFmtId="0" fontId="58" fillId="0" borderId="41"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18" xfId="0" applyFont="1" applyBorder="1" applyAlignment="1">
      <alignment horizontal="center" vertical="center" wrapText="1"/>
    </xf>
    <xf numFmtId="0" fontId="58" fillId="0" borderId="11" xfId="0" applyFont="1" applyBorder="1" applyAlignment="1">
      <alignment horizontal="center" vertical="center" wrapText="1"/>
    </xf>
    <xf numFmtId="0" fontId="15" fillId="0" borderId="94" xfId="0" applyFont="1" applyBorder="1" applyAlignment="1">
      <alignment horizontal="center" vertical="center" wrapText="1" shrinkToFit="1"/>
    </xf>
    <xf numFmtId="0" fontId="20" fillId="5" borderId="14" xfId="0" applyFont="1" applyFill="1" applyBorder="1" applyAlignment="1">
      <alignment horizontal="center" vertical="center"/>
    </xf>
    <xf numFmtId="0" fontId="20" fillId="5" borderId="0" xfId="0" applyFont="1" applyFill="1" applyAlignment="1">
      <alignment horizontal="center" vertical="center"/>
    </xf>
    <xf numFmtId="0" fontId="57" fillId="0" borderId="4" xfId="0" applyFont="1" applyBorder="1" applyAlignment="1">
      <alignment horizontal="center" vertical="center"/>
    </xf>
    <xf numFmtId="0" fontId="57" fillId="0" borderId="5" xfId="0" applyFont="1" applyBorder="1" applyAlignment="1">
      <alignment horizontal="center" vertical="center"/>
    </xf>
    <xf numFmtId="0" fontId="57" fillId="0" borderId="0" xfId="0" applyFont="1" applyAlignment="1">
      <alignment horizontal="center" vertical="center"/>
    </xf>
    <xf numFmtId="0" fontId="57" fillId="0" borderId="3" xfId="0" applyFont="1" applyBorder="1" applyAlignment="1">
      <alignment horizontal="center" vertical="center"/>
    </xf>
    <xf numFmtId="0" fontId="68" fillId="0" borderId="14" xfId="0" applyFont="1" applyBorder="1" applyAlignment="1">
      <alignment horizontal="center" vertical="center"/>
    </xf>
    <xf numFmtId="0" fontId="68" fillId="0" borderId="34" xfId="0" applyFont="1" applyBorder="1" applyAlignment="1">
      <alignment horizontal="center" vertical="center"/>
    </xf>
    <xf numFmtId="0" fontId="68" fillId="0" borderId="0" xfId="0" applyFont="1" applyAlignment="1">
      <alignment horizontal="center" vertical="center"/>
    </xf>
    <xf numFmtId="0" fontId="68" fillId="0" borderId="3" xfId="0" applyFont="1" applyBorder="1" applyAlignment="1">
      <alignment horizontal="center" vertical="center"/>
    </xf>
    <xf numFmtId="0" fontId="7" fillId="3" borderId="10" xfId="0" applyFont="1" applyFill="1" applyBorder="1" applyAlignment="1" applyProtection="1">
      <alignment vertical="top" wrapText="1"/>
      <protection locked="0"/>
    </xf>
    <xf numFmtId="0" fontId="7" fillId="3" borderId="4" xfId="0" applyFont="1" applyFill="1" applyBorder="1" applyAlignment="1" applyProtection="1">
      <alignment vertical="top" wrapText="1"/>
      <protection locked="0"/>
    </xf>
    <xf numFmtId="0" fontId="7" fillId="3" borderId="5" xfId="0" applyFont="1" applyFill="1" applyBorder="1" applyAlignment="1" applyProtection="1">
      <alignment vertical="top" wrapText="1"/>
      <protection locked="0"/>
    </xf>
    <xf numFmtId="0" fontId="7" fillId="3" borderId="9" xfId="0" applyFont="1" applyFill="1" applyBorder="1" applyAlignment="1" applyProtection="1">
      <alignment vertical="top" wrapText="1"/>
      <protection locked="0"/>
    </xf>
    <xf numFmtId="0" fontId="7" fillId="3" borderId="6" xfId="0" applyFont="1" applyFill="1" applyBorder="1" applyAlignment="1" applyProtection="1">
      <alignment vertical="top" wrapText="1"/>
      <protection locked="0"/>
    </xf>
    <xf numFmtId="0" fontId="7" fillId="3" borderId="2" xfId="0" applyFont="1" applyFill="1" applyBorder="1" applyAlignment="1" applyProtection="1">
      <alignment vertical="top" wrapText="1"/>
      <protection locked="0"/>
    </xf>
    <xf numFmtId="0" fontId="57" fillId="8" borderId="11" xfId="0" applyFont="1" applyFill="1" applyBorder="1" applyAlignment="1">
      <alignment horizontal="center" vertical="center" textRotation="255" wrapText="1"/>
    </xf>
    <xf numFmtId="0" fontId="57" fillId="12" borderId="69" xfId="0" applyFont="1" applyFill="1" applyBorder="1" applyAlignment="1">
      <alignment horizontal="center" vertical="center" textRotation="255"/>
    </xf>
    <xf numFmtId="0" fontId="57" fillId="12" borderId="13" xfId="0" applyFont="1" applyFill="1" applyBorder="1" applyAlignment="1">
      <alignment horizontal="center" vertical="center" textRotation="255"/>
    </xf>
    <xf numFmtId="0" fontId="57" fillId="12" borderId="68" xfId="0" applyFont="1" applyFill="1" applyBorder="1" applyAlignment="1">
      <alignment horizontal="center" vertical="center" textRotation="255"/>
    </xf>
    <xf numFmtId="0" fontId="57" fillId="9" borderId="69" xfId="0" applyFont="1" applyFill="1" applyBorder="1" applyAlignment="1">
      <alignment horizontal="center" vertical="center" textRotation="255"/>
    </xf>
    <xf numFmtId="0" fontId="57" fillId="9" borderId="13" xfId="0" applyFont="1" applyFill="1" applyBorder="1" applyAlignment="1">
      <alignment horizontal="center" vertical="center" textRotation="255"/>
    </xf>
    <xf numFmtId="0" fontId="57" fillId="9" borderId="68" xfId="0" applyFont="1" applyFill="1" applyBorder="1" applyAlignment="1">
      <alignment horizontal="center" vertical="center" textRotation="255"/>
    </xf>
    <xf numFmtId="0" fontId="57" fillId="7" borderId="69" xfId="0" applyFont="1" applyFill="1" applyBorder="1" applyAlignment="1">
      <alignment horizontal="center" vertical="center" textRotation="255"/>
    </xf>
    <xf numFmtId="0" fontId="57" fillId="7" borderId="13" xfId="0" applyFont="1" applyFill="1" applyBorder="1" applyAlignment="1">
      <alignment horizontal="center" vertical="center" textRotation="255"/>
    </xf>
    <xf numFmtId="0" fontId="57" fillId="7" borderId="68" xfId="0" applyFont="1" applyFill="1" applyBorder="1" applyAlignment="1">
      <alignment horizontal="center" vertical="center" textRotation="255"/>
    </xf>
    <xf numFmtId="0" fontId="10" fillId="3" borderId="97" xfId="0" applyFont="1" applyFill="1" applyBorder="1" applyAlignment="1">
      <alignment horizontal="center" vertical="center" shrinkToFit="1"/>
    </xf>
    <xf numFmtId="0" fontId="10" fillId="3" borderId="57" xfId="0" applyFont="1" applyFill="1" applyBorder="1" applyAlignment="1">
      <alignment horizontal="center" vertical="center" shrinkToFit="1"/>
    </xf>
    <xf numFmtId="0" fontId="10" fillId="3" borderId="96" xfId="0" applyFont="1" applyFill="1" applyBorder="1" applyAlignment="1">
      <alignment horizontal="center" vertical="center" shrinkToFit="1"/>
    </xf>
    <xf numFmtId="0" fontId="10" fillId="3" borderId="26" xfId="0" applyFont="1" applyFill="1" applyBorder="1" applyAlignment="1">
      <alignment horizontal="center" vertical="center" shrinkToFit="1"/>
    </xf>
    <xf numFmtId="0" fontId="1" fillId="0" borderId="11" xfId="0" applyFont="1" applyBorder="1" applyAlignment="1">
      <alignment horizontal="center" vertical="center" wrapText="1"/>
    </xf>
    <xf numFmtId="0" fontId="57" fillId="11" borderId="15" xfId="0" applyFont="1" applyFill="1" applyBorder="1" applyAlignment="1">
      <alignment horizontal="center" vertical="center" textRotation="255"/>
    </xf>
    <xf numFmtId="0" fontId="57" fillId="11" borderId="16" xfId="0" applyFont="1" applyFill="1" applyBorder="1" applyAlignment="1">
      <alignment horizontal="center" vertical="center" textRotation="255"/>
    </xf>
    <xf numFmtId="0" fontId="57" fillId="11" borderId="0" xfId="0" applyFont="1" applyFill="1" applyAlignment="1">
      <alignment horizontal="center" vertical="center" textRotation="255"/>
    </xf>
    <xf numFmtId="0" fontId="57" fillId="11" borderId="18" xfId="0" applyFont="1" applyFill="1" applyBorder="1" applyAlignment="1">
      <alignment horizontal="center" vertical="center" textRotation="255"/>
    </xf>
    <xf numFmtId="0" fontId="7" fillId="4" borderId="19" xfId="0" applyFont="1" applyFill="1" applyBorder="1" applyAlignment="1">
      <alignment horizontal="left" vertical="center" wrapText="1"/>
    </xf>
    <xf numFmtId="0" fontId="7" fillId="4" borderId="20" xfId="0" applyFont="1" applyFill="1" applyBorder="1" applyAlignment="1">
      <alignment horizontal="left" vertical="center" wrapText="1"/>
    </xf>
    <xf numFmtId="0" fontId="7" fillId="4" borderId="21" xfId="0" applyFont="1" applyFill="1" applyBorder="1" applyAlignment="1">
      <alignment horizontal="left" vertical="center" wrapText="1"/>
    </xf>
    <xf numFmtId="0" fontId="57" fillId="11" borderId="69" xfId="0" applyFont="1" applyFill="1" applyBorder="1" applyAlignment="1">
      <alignment horizontal="center" vertical="center" textRotation="255"/>
    </xf>
    <xf numFmtId="0" fontId="57" fillId="11" borderId="13" xfId="0" applyFont="1" applyFill="1" applyBorder="1" applyAlignment="1">
      <alignment horizontal="center" vertical="center" textRotation="255"/>
    </xf>
    <xf numFmtId="0" fontId="57" fillId="11" borderId="68" xfId="0" applyFont="1" applyFill="1" applyBorder="1" applyAlignment="1">
      <alignment horizontal="center" vertical="center" textRotation="255"/>
    </xf>
    <xf numFmtId="0" fontId="57" fillId="12" borderId="69" xfId="0" applyFont="1" applyFill="1" applyBorder="1" applyAlignment="1">
      <alignment horizontal="center" vertical="center" textRotation="255" wrapText="1"/>
    </xf>
    <xf numFmtId="0" fontId="57" fillId="12" borderId="13" xfId="0" applyFont="1" applyFill="1" applyBorder="1" applyAlignment="1">
      <alignment horizontal="center" vertical="center" textRotation="255" wrapText="1"/>
    </xf>
    <xf numFmtId="0" fontId="57" fillId="12" borderId="68" xfId="0" applyFont="1" applyFill="1" applyBorder="1" applyAlignment="1">
      <alignment horizontal="center" vertical="center" textRotation="255" wrapText="1"/>
    </xf>
    <xf numFmtId="0" fontId="10" fillId="0" borderId="0" xfId="0" applyFont="1" applyAlignment="1">
      <alignment horizontal="center" vertical="center" shrinkToFit="1"/>
    </xf>
    <xf numFmtId="0" fontId="10" fillId="3" borderId="10"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10" fillId="3" borderId="9"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0" fontId="10" fillId="0" borderId="3" xfId="0" applyFont="1" applyBorder="1" applyAlignment="1">
      <alignment horizontal="center" vertical="center" shrinkToFit="1"/>
    </xf>
    <xf numFmtId="0" fontId="1" fillId="0" borderId="11" xfId="0" applyFont="1" applyBorder="1" applyAlignment="1">
      <alignment horizontal="left" vertical="center" wrapText="1"/>
    </xf>
    <xf numFmtId="0" fontId="69" fillId="0" borderId="10" xfId="0" applyFont="1" applyBorder="1" applyAlignment="1">
      <alignment horizontal="center" vertical="center" wrapText="1"/>
    </xf>
    <xf numFmtId="0" fontId="69" fillId="0" borderId="4" xfId="0" applyFont="1" applyBorder="1" applyAlignment="1">
      <alignment horizontal="center" vertical="center"/>
    </xf>
    <xf numFmtId="0" fontId="69" fillId="0" borderId="5" xfId="0" applyFont="1" applyBorder="1" applyAlignment="1">
      <alignment horizontal="center" vertical="center"/>
    </xf>
    <xf numFmtId="0" fontId="69" fillId="0" borderId="8" xfId="0" applyFont="1" applyBorder="1" applyAlignment="1">
      <alignment horizontal="center" vertical="center"/>
    </xf>
    <xf numFmtId="0" fontId="69" fillId="0" borderId="0" xfId="0" applyFont="1" applyAlignment="1">
      <alignment horizontal="center" vertical="center"/>
    </xf>
    <xf numFmtId="0" fontId="69" fillId="0" borderId="3" xfId="0" applyFont="1" applyBorder="1" applyAlignment="1">
      <alignment horizontal="center" vertical="center"/>
    </xf>
    <xf numFmtId="0" fontId="69" fillId="0" borderId="9" xfId="0" applyFont="1" applyBorder="1" applyAlignment="1">
      <alignment horizontal="center" vertical="center"/>
    </xf>
    <xf numFmtId="0" fontId="69" fillId="0" borderId="6" xfId="0" applyFont="1" applyBorder="1" applyAlignment="1">
      <alignment horizontal="center" vertical="center"/>
    </xf>
    <xf numFmtId="0" fontId="69" fillId="0" borderId="2" xfId="0" applyFont="1" applyBorder="1" applyAlignment="1">
      <alignment horizontal="center" vertical="center"/>
    </xf>
    <xf numFmtId="0" fontId="7" fillId="3" borderId="96" xfId="0" applyFont="1" applyFill="1" applyBorder="1" applyAlignment="1">
      <alignment horizontal="center" vertical="center" wrapText="1"/>
    </xf>
    <xf numFmtId="0" fontId="7" fillId="4" borderId="66" xfId="0" applyFont="1" applyFill="1" applyBorder="1" applyAlignment="1">
      <alignment vertical="center" wrapText="1"/>
    </xf>
    <xf numFmtId="0" fontId="7" fillId="4" borderId="44" xfId="0" applyFont="1" applyFill="1" applyBorder="1" applyAlignment="1">
      <alignment vertical="center" wrapText="1"/>
    </xf>
    <xf numFmtId="0" fontId="55" fillId="0" borderId="14" xfId="0" applyFont="1" applyBorder="1" applyAlignment="1">
      <alignment horizontal="center" vertical="center"/>
    </xf>
    <xf numFmtId="0" fontId="55" fillId="0" borderId="34" xfId="0" applyFont="1" applyBorder="1" applyAlignment="1">
      <alignment horizontal="center" vertical="center"/>
    </xf>
    <xf numFmtId="0" fontId="55" fillId="0" borderId="0" xfId="0" applyFont="1" applyAlignment="1">
      <alignment horizontal="center" vertical="center"/>
    </xf>
    <xf numFmtId="0" fontId="55" fillId="0" borderId="3" xfId="0" applyFont="1" applyBorder="1" applyAlignment="1">
      <alignment horizontal="center" vertical="center"/>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 fillId="0" borderId="11" xfId="0" applyFont="1" applyBorder="1" applyAlignment="1">
      <alignment vertical="center" wrapText="1"/>
    </xf>
    <xf numFmtId="0" fontId="7" fillId="0" borderId="11" xfId="0" applyFont="1" applyBorder="1" applyAlignment="1">
      <alignment vertical="center" wrapText="1"/>
    </xf>
    <xf numFmtId="0" fontId="10" fillId="3" borderId="4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60" fillId="0" borderId="11" xfId="0" applyFont="1" applyBorder="1" applyAlignment="1">
      <alignment horizontal="center" vertical="center" wrapText="1"/>
    </xf>
    <xf numFmtId="0" fontId="7" fillId="0" borderId="11" xfId="0" applyFont="1" applyBorder="1" applyAlignment="1">
      <alignment horizontal="left" vertical="center" wrapText="1"/>
    </xf>
    <xf numFmtId="0" fontId="53" fillId="0" borderId="11" xfId="0" applyFont="1" applyBorder="1" applyAlignment="1">
      <alignment horizontal="center" vertical="center" wrapText="1"/>
    </xf>
    <xf numFmtId="0" fontId="56" fillId="0" borderId="0" xfId="0" applyFont="1" applyAlignment="1">
      <alignment horizontal="center" vertical="center" wrapText="1"/>
    </xf>
    <xf numFmtId="0" fontId="15" fillId="0" borderId="74" xfId="0" applyFont="1" applyBorder="1" applyAlignment="1">
      <alignment horizontal="center" vertical="center" wrapText="1"/>
    </xf>
    <xf numFmtId="0" fontId="15" fillId="0" borderId="0" xfId="0" applyFont="1" applyAlignment="1">
      <alignment horizontal="center" vertical="center" wrapText="1"/>
    </xf>
    <xf numFmtId="0" fontId="15" fillId="0" borderId="3" xfId="0" applyFont="1" applyBorder="1" applyAlignment="1">
      <alignment horizontal="center" vertical="center" wrapText="1"/>
    </xf>
    <xf numFmtId="0" fontId="7" fillId="10" borderId="93" xfId="0" applyFont="1" applyFill="1" applyBorder="1" applyAlignment="1">
      <alignment horizontal="left" vertical="center" wrapText="1"/>
    </xf>
    <xf numFmtId="0" fontId="7" fillId="10" borderId="92" xfId="0" applyFont="1" applyFill="1" applyBorder="1" applyAlignment="1">
      <alignment horizontal="left" vertical="center" wrapText="1"/>
    </xf>
    <xf numFmtId="0" fontId="7" fillId="10" borderId="0" xfId="0" applyFont="1" applyFill="1" applyAlignment="1">
      <alignment horizontal="left" vertical="center" wrapText="1"/>
    </xf>
    <xf numFmtId="0" fontId="32" fillId="0" borderId="0" xfId="0" applyFont="1" applyAlignment="1">
      <alignment horizontal="center" vertical="center" wrapText="1"/>
    </xf>
    <xf numFmtId="0" fontId="7" fillId="4" borderId="68" xfId="0" applyFont="1" applyFill="1" applyBorder="1" applyAlignment="1">
      <alignment horizontal="left" vertical="center" wrapText="1"/>
    </xf>
    <xf numFmtId="0" fontId="15" fillId="0" borderId="95" xfId="0" applyFont="1" applyBorder="1" applyAlignment="1">
      <alignment horizontal="center" vertical="center" wrapText="1" shrinkToFit="1"/>
    </xf>
    <xf numFmtId="0" fontId="7" fillId="0" borderId="0" xfId="0" applyFont="1" applyAlignment="1">
      <alignment vertical="center" wrapText="1"/>
    </xf>
    <xf numFmtId="0" fontId="7" fillId="0" borderId="13" xfId="0" applyFont="1" applyBorder="1" applyAlignment="1">
      <alignment horizontal="center" vertical="center" wrapText="1"/>
    </xf>
    <xf numFmtId="0" fontId="10" fillId="0" borderId="13" xfId="0" applyFont="1" applyBorder="1" applyAlignment="1" applyProtection="1">
      <alignment horizontal="center" vertical="center" wrapText="1"/>
      <protection locked="0"/>
    </xf>
    <xf numFmtId="0" fontId="59" fillId="0" borderId="11" xfId="0" applyFont="1" applyBorder="1" applyAlignment="1">
      <alignment horizontal="center" vertical="center" wrapText="1"/>
    </xf>
    <xf numFmtId="0" fontId="1" fillId="0" borderId="11" xfId="0" applyFont="1" applyBorder="1">
      <alignment vertical="center"/>
    </xf>
    <xf numFmtId="0" fontId="57" fillId="7" borderId="11" xfId="0" applyFont="1" applyFill="1" applyBorder="1" applyAlignment="1">
      <alignment horizontal="center" vertical="center" textRotation="255" wrapText="1" shrinkToFit="1"/>
    </xf>
    <xf numFmtId="0" fontId="57" fillId="7" borderId="11" xfId="0" applyFont="1" applyFill="1" applyBorder="1" applyAlignment="1">
      <alignment horizontal="center" vertical="center" textRotation="255" shrinkToFit="1"/>
    </xf>
    <xf numFmtId="0" fontId="7" fillId="0" borderId="0" xfId="0" applyFont="1" applyAlignment="1">
      <alignment horizontal="left" vertical="center" wrapText="1"/>
    </xf>
    <xf numFmtId="0" fontId="10" fillId="0" borderId="8"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3" fillId="0" borderId="0" xfId="0" applyFont="1" applyAlignment="1">
      <alignment horizontal="center" vertical="center"/>
    </xf>
    <xf numFmtId="0" fontId="10" fillId="0" borderId="0" xfId="0" applyFont="1" applyAlignment="1">
      <alignment horizontal="right" vertical="center" shrinkToFit="1"/>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10" fillId="0" borderId="74" xfId="0" applyFont="1" applyBorder="1" applyAlignment="1">
      <alignment horizontal="center" vertical="center" shrinkToFit="1"/>
    </xf>
    <xf numFmtId="0" fontId="7" fillId="0" borderId="20" xfId="0" applyFont="1" applyBorder="1" applyAlignment="1">
      <alignment horizontal="center" vertical="center" wrapText="1"/>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7" fillId="0" borderId="19" xfId="0" applyFont="1" applyBorder="1" applyAlignment="1">
      <alignment horizontal="center" vertical="center" wrapText="1"/>
    </xf>
    <xf numFmtId="0" fontId="57" fillId="8" borderId="11" xfId="0" applyFont="1" applyFill="1" applyBorder="1" applyAlignment="1">
      <alignment horizontal="center" vertical="center" textRotation="255"/>
    </xf>
    <xf numFmtId="0" fontId="20" fillId="5" borderId="65"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42" xfId="0" applyFont="1" applyFill="1" applyBorder="1" applyAlignment="1">
      <alignment horizontal="center" vertical="center"/>
    </xf>
    <xf numFmtId="0" fontId="57" fillId="9" borderId="15" xfId="0" applyFont="1" applyFill="1" applyBorder="1" applyAlignment="1">
      <alignment horizontal="center" vertical="center" textRotation="255"/>
    </xf>
    <xf numFmtId="0" fontId="57" fillId="9" borderId="16" xfId="0" applyFont="1" applyFill="1" applyBorder="1" applyAlignment="1">
      <alignment horizontal="center" vertical="center" textRotation="255"/>
    </xf>
    <xf numFmtId="0" fontId="60" fillId="0" borderId="11" xfId="0" applyFont="1" applyBorder="1" applyAlignment="1">
      <alignment horizontal="left" vertical="center" wrapText="1"/>
    </xf>
    <xf numFmtId="0" fontId="15" fillId="0" borderId="11" xfId="0" applyFont="1" applyBorder="1" applyAlignment="1">
      <alignment horizontal="center" vertical="center" wrapText="1"/>
    </xf>
    <xf numFmtId="0" fontId="10" fillId="0" borderId="79" xfId="0" applyFont="1" applyBorder="1" applyAlignment="1">
      <alignment horizontal="left" vertical="center" wrapText="1"/>
    </xf>
    <xf numFmtId="0" fontId="7" fillId="3" borderId="10" xfId="0" applyFont="1" applyFill="1" applyBorder="1" applyAlignment="1" applyProtection="1">
      <alignment horizontal="left" vertical="top" wrapText="1"/>
      <protection locked="0"/>
    </xf>
    <xf numFmtId="0" fontId="7" fillId="3" borderId="4" xfId="0" applyFont="1" applyFill="1" applyBorder="1" applyAlignment="1" applyProtection="1">
      <alignment horizontal="left" vertical="top" wrapText="1"/>
      <protection locked="0"/>
    </xf>
    <xf numFmtId="0" fontId="7" fillId="3" borderId="5" xfId="0" applyFont="1" applyFill="1" applyBorder="1" applyAlignment="1" applyProtection="1">
      <alignment horizontal="left" vertical="top" wrapText="1"/>
      <protection locked="0"/>
    </xf>
    <xf numFmtId="0" fontId="7" fillId="3" borderId="9" xfId="0" applyFont="1" applyFill="1" applyBorder="1" applyAlignment="1" applyProtection="1">
      <alignment horizontal="left" vertical="top" wrapText="1"/>
      <protection locked="0"/>
    </xf>
    <xf numFmtId="0" fontId="7" fillId="3" borderId="6"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top" wrapText="1"/>
      <protection locked="0"/>
    </xf>
    <xf numFmtId="0" fontId="7" fillId="3" borderId="43"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10" fillId="3" borderId="10" xfId="0" applyFont="1" applyFill="1" applyBorder="1" applyAlignment="1" applyProtection="1">
      <alignment horizontal="left" vertical="top" wrapText="1"/>
      <protection locked="0"/>
    </xf>
    <xf numFmtId="0" fontId="10" fillId="3" borderId="4"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top" wrapText="1"/>
      <protection locked="0"/>
    </xf>
    <xf numFmtId="0" fontId="10" fillId="3" borderId="9"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7" fillId="0" borderId="0" xfId="0" applyFont="1" applyAlignment="1">
      <alignment horizontal="center" vertical="center"/>
    </xf>
    <xf numFmtId="0" fontId="7" fillId="0" borderId="3" xfId="0" applyFont="1" applyBorder="1" applyAlignment="1">
      <alignment horizontal="center" vertical="center"/>
    </xf>
    <xf numFmtId="0" fontId="7" fillId="0" borderId="40"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10" fillId="3" borderId="40" xfId="0" applyFont="1" applyFill="1" applyBorder="1" applyAlignment="1">
      <alignment horizontal="center" vertical="center" shrinkToFit="1"/>
    </xf>
    <xf numFmtId="0" fontId="10" fillId="3" borderId="14" xfId="0" applyFont="1" applyFill="1" applyBorder="1" applyAlignment="1">
      <alignment horizontal="center" vertical="center" shrinkToFit="1"/>
    </xf>
    <xf numFmtId="0" fontId="10" fillId="3" borderId="34" xfId="0" applyFont="1" applyFill="1" applyBorder="1" applyAlignment="1">
      <alignment horizontal="center" vertical="center" shrinkToFit="1"/>
    </xf>
    <xf numFmtId="0" fontId="10" fillId="3" borderId="41"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0" fontId="10" fillId="3" borderId="35" xfId="0" applyFont="1" applyFill="1" applyBorder="1" applyAlignment="1">
      <alignment horizontal="center" vertical="center" shrinkToFit="1"/>
    </xf>
    <xf numFmtId="0" fontId="10" fillId="3" borderId="19" xfId="0" applyFont="1" applyFill="1" applyBorder="1" applyAlignment="1">
      <alignment horizontal="center" vertical="center" shrinkToFit="1"/>
    </xf>
    <xf numFmtId="0" fontId="10" fillId="3" borderId="20" xfId="0" applyFont="1" applyFill="1" applyBorder="1" applyAlignment="1">
      <alignment horizontal="center" vertical="center" shrinkToFit="1"/>
    </xf>
    <xf numFmtId="0" fontId="10" fillId="3" borderId="51" xfId="0" applyFont="1" applyFill="1" applyBorder="1" applyAlignment="1">
      <alignment horizontal="center" vertical="center" shrinkToFit="1"/>
    </xf>
    <xf numFmtId="0" fontId="10" fillId="3" borderId="64" xfId="0" applyFont="1" applyFill="1" applyBorder="1" applyAlignment="1">
      <alignment horizontal="center" vertical="center" shrinkToFit="1"/>
    </xf>
    <xf numFmtId="0" fontId="10" fillId="3" borderId="98" xfId="0" applyFont="1" applyFill="1" applyBorder="1" applyAlignment="1">
      <alignment horizontal="center" vertical="center" shrinkToFit="1"/>
    </xf>
    <xf numFmtId="0" fontId="10" fillId="3" borderId="99" xfId="0" applyFont="1" applyFill="1" applyBorder="1" applyAlignment="1">
      <alignment horizontal="center" vertical="center" shrinkToFit="1"/>
    </xf>
    <xf numFmtId="0" fontId="10" fillId="3" borderId="63" xfId="0" applyFont="1" applyFill="1" applyBorder="1" applyAlignment="1">
      <alignment horizontal="center" vertical="center" shrinkToFit="1"/>
    </xf>
    <xf numFmtId="0" fontId="10" fillId="3" borderId="24" xfId="0" applyFont="1" applyFill="1" applyBorder="1" applyAlignment="1">
      <alignment horizontal="center" vertical="center" shrinkToFit="1"/>
    </xf>
    <xf numFmtId="0" fontId="10" fillId="3" borderId="38" xfId="0" applyFont="1" applyFill="1" applyBorder="1" applyAlignment="1">
      <alignment horizontal="center" vertical="center" shrinkToFit="1"/>
    </xf>
    <xf numFmtId="0" fontId="23" fillId="0" borderId="0" xfId="0" applyFont="1" applyAlignment="1">
      <alignment horizontal="center" vertical="center" wrapText="1"/>
    </xf>
    <xf numFmtId="0" fontId="15" fillId="0" borderId="11" xfId="0" applyFont="1" applyBorder="1" applyAlignment="1">
      <alignment horizontal="left" vertical="top"/>
    </xf>
    <xf numFmtId="0" fontId="15" fillId="0" borderId="11" xfId="0" applyFont="1" applyBorder="1" applyAlignment="1">
      <alignment horizontal="left" vertical="top" wrapText="1"/>
    </xf>
    <xf numFmtId="0" fontId="15" fillId="0" borderId="11" xfId="0" applyFont="1" applyBorder="1" applyAlignment="1">
      <alignment horizontal="center" vertical="center" textRotation="255" wrapText="1"/>
    </xf>
    <xf numFmtId="0" fontId="7" fillId="0" borderId="0" xfId="0" applyFont="1" applyAlignment="1">
      <alignment horizontal="left" vertical="top" wrapText="1"/>
    </xf>
    <xf numFmtId="0" fontId="7" fillId="0" borderId="11" xfId="0" applyFont="1" applyBorder="1" applyAlignment="1">
      <alignment horizontal="left" vertical="center"/>
    </xf>
    <xf numFmtId="0" fontId="7" fillId="0" borderId="14" xfId="0" applyFont="1" applyBorder="1" applyAlignment="1">
      <alignment horizontal="left" vertical="top" wrapText="1"/>
    </xf>
    <xf numFmtId="0" fontId="7" fillId="0" borderId="11" xfId="0" applyFont="1" applyBorder="1" applyAlignment="1">
      <alignment horizontal="center" vertical="center" textRotation="255"/>
    </xf>
    <xf numFmtId="0" fontId="7" fillId="0" borderId="0" xfId="0" applyFont="1" applyAlignment="1">
      <alignment horizontal="center" vertical="center" wrapText="1"/>
    </xf>
    <xf numFmtId="0" fontId="7" fillId="0" borderId="11" xfId="0" applyFont="1" applyBorder="1" applyAlignment="1">
      <alignment horizontal="center" vertical="center"/>
    </xf>
    <xf numFmtId="0" fontId="15" fillId="0" borderId="0" xfId="0" applyFont="1" applyAlignment="1">
      <alignment horizontal="center" vertical="center"/>
    </xf>
    <xf numFmtId="0" fontId="15" fillId="0" borderId="17" xfId="0" applyFont="1" applyBorder="1" applyAlignment="1">
      <alignment horizontal="center" vertical="center"/>
    </xf>
    <xf numFmtId="0" fontId="7" fillId="0" borderId="11" xfId="0" applyFont="1" applyBorder="1" applyAlignment="1">
      <alignment horizontal="center" vertical="top" wrapText="1"/>
    </xf>
    <xf numFmtId="0" fontId="7" fillId="0" borderId="11" xfId="0" applyFont="1" applyBorder="1" applyAlignment="1">
      <alignment horizontal="left" vertical="top"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4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5" xfId="0" applyFont="1" applyBorder="1" applyAlignment="1">
      <alignment horizontal="center" vertical="top" wrapText="1"/>
    </xf>
    <xf numFmtId="0" fontId="7" fillId="0" borderId="16" xfId="0" applyFont="1" applyBorder="1" applyAlignment="1">
      <alignment horizontal="center" vertical="top" wrapText="1"/>
    </xf>
    <xf numFmtId="0" fontId="17" fillId="0" borderId="0" xfId="0" applyFont="1" applyAlignment="1">
      <alignment horizontal="center" vertical="center"/>
    </xf>
    <xf numFmtId="0" fontId="12" fillId="0" borderId="0" xfId="0" applyFont="1" applyAlignment="1">
      <alignment horizontal="center" vertical="center"/>
    </xf>
    <xf numFmtId="0" fontId="54" fillId="0" borderId="0" xfId="0" applyFont="1" applyAlignment="1">
      <alignment horizontal="center" vertical="center"/>
    </xf>
    <xf numFmtId="176" fontId="54"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top" wrapText="1"/>
    </xf>
    <xf numFmtId="0" fontId="7" fillId="0" borderId="40"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41"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1" xfId="0" applyFont="1" applyBorder="1" applyAlignment="1">
      <alignment horizontal="center" vertical="center" wrapText="1"/>
    </xf>
    <xf numFmtId="0" fontId="7" fillId="0" borderId="40" xfId="0" applyFont="1" applyBorder="1" applyAlignment="1">
      <alignment horizontal="left" vertical="top" wrapText="1"/>
    </xf>
    <xf numFmtId="0" fontId="7" fillId="0" borderId="15" xfId="0" applyFont="1" applyBorder="1" applyAlignment="1">
      <alignment horizontal="left" vertical="top" wrapText="1"/>
    </xf>
    <xf numFmtId="0" fontId="7" fillId="0" borderId="42" xfId="0" applyFont="1" applyBorder="1" applyAlignment="1">
      <alignment horizontal="left" vertical="top" wrapText="1"/>
    </xf>
    <xf numFmtId="0" fontId="7" fillId="0" borderId="16" xfId="0" applyFont="1" applyBorder="1" applyAlignment="1">
      <alignment horizontal="left" vertical="top" wrapText="1"/>
    </xf>
    <xf numFmtId="0" fontId="7" fillId="0" borderId="41" xfId="0" applyFont="1" applyBorder="1" applyAlignment="1">
      <alignment horizontal="left" vertical="top" wrapText="1"/>
    </xf>
    <xf numFmtId="0" fontId="7" fillId="0" borderId="17" xfId="0" applyFont="1" applyBorder="1" applyAlignment="1">
      <alignment horizontal="left" vertical="top" wrapText="1"/>
    </xf>
    <xf numFmtId="0" fontId="7" fillId="0" borderId="18" xfId="0" applyFont="1" applyBorder="1" applyAlignment="1">
      <alignment horizontal="left" vertical="top" wrapText="1"/>
    </xf>
    <xf numFmtId="0" fontId="15" fillId="0" borderId="11" xfId="0" applyFont="1" applyBorder="1" applyAlignment="1">
      <alignment horizontal="center" vertical="center"/>
    </xf>
    <xf numFmtId="0" fontId="15" fillId="0" borderId="11" xfId="0" applyFont="1" applyBorder="1" applyAlignment="1">
      <alignment vertical="top" wrapText="1"/>
    </xf>
    <xf numFmtId="0" fontId="7" fillId="0" borderId="11" xfId="0" applyFont="1" applyBorder="1" applyAlignment="1">
      <alignment horizontal="center" vertical="top"/>
    </xf>
    <xf numFmtId="0" fontId="7" fillId="0" borderId="11" xfId="0" applyFont="1" applyBorder="1" applyAlignment="1">
      <alignment horizontal="center" vertical="center" wrapText="1"/>
    </xf>
    <xf numFmtId="0" fontId="7" fillId="0" borderId="0" xfId="0" applyFont="1" applyAlignment="1">
      <alignment vertical="top" wrapText="1"/>
    </xf>
    <xf numFmtId="0" fontId="20" fillId="5" borderId="10" xfId="0" applyFont="1" applyFill="1" applyBorder="1" applyAlignment="1">
      <alignment horizontal="center" vertical="center"/>
    </xf>
    <xf numFmtId="0" fontId="20" fillId="5" borderId="8" xfId="0" applyFont="1" applyFill="1" applyBorder="1" applyAlignment="1">
      <alignment horizontal="center" vertical="center"/>
    </xf>
    <xf numFmtId="0" fontId="62" fillId="5" borderId="14" xfId="0" applyFont="1" applyFill="1" applyBorder="1" applyAlignment="1">
      <alignment horizontal="center" vertical="center"/>
    </xf>
    <xf numFmtId="0" fontId="62" fillId="5" borderId="0" xfId="0" applyFont="1" applyFill="1" applyAlignment="1">
      <alignment horizontal="center" vertical="center"/>
    </xf>
    <xf numFmtId="0" fontId="15" fillId="0" borderId="0" xfId="0" applyFont="1" applyAlignment="1">
      <alignment horizontal="left" vertical="center"/>
    </xf>
    <xf numFmtId="0" fontId="15" fillId="0" borderId="1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66" fillId="0" borderId="23" xfId="0" applyFont="1" applyBorder="1" applyAlignment="1">
      <alignment horizontal="center" vertical="center"/>
    </xf>
    <xf numFmtId="0" fontId="66" fillId="0" borderId="15" xfId="0" applyFont="1" applyBorder="1" applyAlignment="1">
      <alignment horizontal="center" vertical="center"/>
    </xf>
    <xf numFmtId="0" fontId="66" fillId="0" borderId="8" xfId="0" applyFont="1" applyBorder="1" applyAlignment="1">
      <alignment horizontal="center" vertical="center"/>
    </xf>
    <xf numFmtId="0" fontId="66" fillId="0" borderId="16" xfId="0" applyFont="1" applyBorder="1" applyAlignment="1">
      <alignment horizontal="center" vertical="center"/>
    </xf>
    <xf numFmtId="0" fontId="66" fillId="0" borderId="9" xfId="0" applyFont="1" applyBorder="1" applyAlignment="1">
      <alignment horizontal="center" vertical="center"/>
    </xf>
    <xf numFmtId="0" fontId="66" fillId="0" borderId="52" xfId="0" applyFont="1" applyBorder="1" applyAlignment="1">
      <alignment horizontal="center" vertical="center"/>
    </xf>
    <xf numFmtId="0" fontId="66" fillId="0" borderId="11" xfId="0" applyFont="1" applyBorder="1" applyAlignment="1">
      <alignment horizontal="left" vertical="top" wrapText="1"/>
    </xf>
    <xf numFmtId="0" fontId="66" fillId="0" borderId="27" xfId="0" applyFont="1" applyBorder="1" applyAlignment="1">
      <alignment horizontal="left" vertical="top" wrapText="1"/>
    </xf>
    <xf numFmtId="0" fontId="66" fillId="0" borderId="97" xfId="0" applyFont="1" applyBorder="1" applyAlignment="1">
      <alignment horizontal="left" vertical="top" wrapText="1"/>
    </xf>
    <xf numFmtId="0" fontId="66" fillId="0" borderId="57" xfId="0" applyFont="1" applyBorder="1" applyAlignment="1">
      <alignment horizontal="left" vertical="top" wrapText="1"/>
    </xf>
    <xf numFmtId="0" fontId="66" fillId="0" borderId="96" xfId="0" applyFont="1" applyBorder="1" applyAlignment="1">
      <alignment horizontal="center" vertical="center"/>
    </xf>
    <xf numFmtId="0" fontId="66" fillId="0" borderId="26" xfId="0" applyFont="1" applyBorder="1" applyAlignment="1">
      <alignment horizontal="center" vertical="center"/>
    </xf>
    <xf numFmtId="0" fontId="55" fillId="0" borderId="106" xfId="0" applyFont="1" applyBorder="1" applyAlignment="1">
      <alignment horizontal="center" vertical="center"/>
    </xf>
    <xf numFmtId="0" fontId="64" fillId="0" borderId="100" xfId="0" applyFont="1" applyBorder="1" applyAlignment="1">
      <alignment horizontal="left" vertical="center" wrapText="1"/>
    </xf>
    <xf numFmtId="0" fontId="64" fillId="0" borderId="101" xfId="0" applyFont="1" applyBorder="1" applyAlignment="1">
      <alignment horizontal="left" vertical="center" wrapText="1"/>
    </xf>
    <xf numFmtId="0" fontId="64" fillId="0" borderId="102" xfId="0" applyFont="1" applyBorder="1" applyAlignment="1">
      <alignment horizontal="left" vertical="center" wrapText="1"/>
    </xf>
    <xf numFmtId="0" fontId="64" fillId="0" borderId="103" xfId="0" applyFont="1" applyBorder="1" applyAlignment="1">
      <alignment horizontal="left" vertical="center" wrapText="1"/>
    </xf>
    <xf numFmtId="0" fontId="64" fillId="0" borderId="104" xfId="0" applyFont="1" applyBorder="1" applyAlignment="1">
      <alignment horizontal="left" vertical="center" wrapText="1"/>
    </xf>
    <xf numFmtId="0" fontId="64" fillId="0" borderId="105" xfId="0" applyFont="1" applyBorder="1" applyAlignment="1">
      <alignment horizontal="left" vertical="center" wrapText="1"/>
    </xf>
    <xf numFmtId="0" fontId="66" fillId="0" borderId="10" xfId="0" applyFont="1" applyBorder="1" applyAlignment="1">
      <alignment horizontal="center" vertical="center"/>
    </xf>
    <xf numFmtId="0" fontId="66" fillId="0" borderId="4" xfId="0" applyFont="1" applyBorder="1" applyAlignment="1">
      <alignment horizontal="center" vertical="center"/>
    </xf>
    <xf numFmtId="0" fontId="66" fillId="0" borderId="5" xfId="0" applyFont="1" applyBorder="1" applyAlignment="1">
      <alignment horizontal="center" vertical="center"/>
    </xf>
    <xf numFmtId="0" fontId="66" fillId="0" borderId="6" xfId="0" applyFont="1" applyBorder="1" applyAlignment="1">
      <alignment horizontal="center" vertical="center"/>
    </xf>
    <xf numFmtId="0" fontId="66" fillId="0" borderId="2" xfId="0" applyFont="1" applyBorder="1" applyAlignment="1">
      <alignment horizontal="center" vertical="center"/>
    </xf>
    <xf numFmtId="0" fontId="67" fillId="6" borderId="54" xfId="0" applyFont="1" applyFill="1" applyBorder="1" applyAlignment="1">
      <alignment horizontal="center" vertical="center"/>
    </xf>
    <xf numFmtId="0" fontId="67" fillId="6" borderId="96" xfId="0" applyFont="1" applyFill="1" applyBorder="1" applyAlignment="1">
      <alignment horizontal="center" vertical="center"/>
    </xf>
    <xf numFmtId="0" fontId="67" fillId="6" borderId="55" xfId="0" applyFont="1" applyFill="1" applyBorder="1" applyAlignment="1">
      <alignment horizontal="center" vertical="center"/>
    </xf>
    <xf numFmtId="0" fontId="67" fillId="6" borderId="11" xfId="0" applyFont="1" applyFill="1" applyBorder="1" applyAlignment="1">
      <alignment horizontal="center" vertical="center"/>
    </xf>
    <xf numFmtId="0" fontId="67" fillId="6" borderId="56" xfId="0" applyFont="1" applyFill="1" applyBorder="1" applyAlignment="1">
      <alignment horizontal="center" vertical="center"/>
    </xf>
    <xf numFmtId="0" fontId="67" fillId="6" borderId="97" xfId="0" applyFont="1" applyFill="1" applyBorder="1" applyAlignment="1">
      <alignment horizontal="center" vertical="center"/>
    </xf>
    <xf numFmtId="0" fontId="66" fillId="6" borderId="96" xfId="0" applyFont="1" applyFill="1" applyBorder="1" applyAlignment="1">
      <alignment horizontal="center" vertical="center"/>
    </xf>
    <xf numFmtId="0" fontId="66" fillId="6" borderId="26" xfId="0" applyFont="1" applyFill="1" applyBorder="1" applyAlignment="1">
      <alignment horizontal="center" vertical="center"/>
    </xf>
    <xf numFmtId="0" fontId="66" fillId="0" borderId="40" xfId="0" applyFont="1" applyBorder="1" applyAlignment="1">
      <alignment horizontal="left" vertical="top" wrapText="1"/>
    </xf>
    <xf numFmtId="0" fontId="66" fillId="0" borderId="14" xfId="0" applyFont="1" applyBorder="1" applyAlignment="1">
      <alignment horizontal="left" vertical="top" wrapText="1"/>
    </xf>
    <xf numFmtId="0" fontId="66" fillId="0" borderId="34" xfId="0" applyFont="1" applyBorder="1" applyAlignment="1">
      <alignment horizontal="left" vertical="top" wrapText="1"/>
    </xf>
    <xf numFmtId="0" fontId="66" fillId="0" borderId="42" xfId="0" applyFont="1" applyBorder="1" applyAlignment="1">
      <alignment horizontal="left" vertical="top" wrapText="1"/>
    </xf>
    <xf numFmtId="0" fontId="66" fillId="0" borderId="0" xfId="0" applyFont="1" applyAlignment="1">
      <alignment horizontal="left" vertical="top" wrapText="1"/>
    </xf>
    <xf numFmtId="0" fontId="66" fillId="0" borderId="3" xfId="0" applyFont="1" applyBorder="1" applyAlignment="1">
      <alignment horizontal="left" vertical="top" wrapText="1"/>
    </xf>
    <xf numFmtId="0" fontId="66" fillId="0" borderId="53" xfId="0" applyFont="1" applyBorder="1" applyAlignment="1">
      <alignment horizontal="left" vertical="top" wrapText="1"/>
    </xf>
    <xf numFmtId="0" fontId="66" fillId="0" borderId="6" xfId="0" applyFont="1" applyBorder="1" applyAlignment="1">
      <alignment horizontal="left" vertical="top" wrapText="1"/>
    </xf>
    <xf numFmtId="0" fontId="66" fillId="0" borderId="2" xfId="0" applyFont="1" applyBorder="1" applyAlignment="1">
      <alignment horizontal="left" vertical="top" wrapText="1"/>
    </xf>
    <xf numFmtId="0" fontId="66" fillId="0" borderId="19" xfId="0" applyFont="1" applyBorder="1" applyAlignment="1">
      <alignment horizontal="left" vertical="top"/>
    </xf>
    <xf numFmtId="0" fontId="66" fillId="0" borderId="20" xfId="0" applyFont="1" applyBorder="1" applyAlignment="1">
      <alignment horizontal="left" vertical="top"/>
    </xf>
    <xf numFmtId="0" fontId="66" fillId="0" borderId="21" xfId="0" applyFont="1" applyBorder="1" applyAlignment="1">
      <alignment horizontal="left" vertical="top"/>
    </xf>
    <xf numFmtId="0" fontId="66" fillId="0" borderId="15" xfId="0" applyFont="1" applyBorder="1" applyAlignment="1">
      <alignment horizontal="left" vertical="top" wrapText="1"/>
    </xf>
    <xf numFmtId="0" fontId="66" fillId="0" borderId="16" xfId="0" applyFont="1" applyBorder="1" applyAlignment="1">
      <alignment horizontal="left" vertical="top" wrapText="1"/>
    </xf>
    <xf numFmtId="0" fontId="66" fillId="0" borderId="52" xfId="0" applyFont="1" applyBorder="1" applyAlignment="1">
      <alignment horizontal="left" vertical="top" wrapText="1"/>
    </xf>
    <xf numFmtId="0" fontId="66" fillId="0" borderId="33" xfId="0" applyFont="1" applyBorder="1" applyAlignment="1">
      <alignment horizontal="center" vertical="center"/>
    </xf>
    <xf numFmtId="0" fontId="66" fillId="0" borderId="25" xfId="0" applyFont="1" applyBorder="1" applyAlignment="1">
      <alignment horizontal="center" vertical="center"/>
    </xf>
    <xf numFmtId="0" fontId="66" fillId="0" borderId="55" xfId="0" applyFont="1" applyBorder="1" applyAlignment="1">
      <alignment horizontal="center" vertical="center"/>
    </xf>
    <xf numFmtId="0" fontId="67" fillId="0" borderId="11" xfId="0" applyFont="1" applyBorder="1" applyAlignment="1">
      <alignment horizontal="center" vertical="center"/>
    </xf>
    <xf numFmtId="0" fontId="67" fillId="0" borderId="55" xfId="0" applyFont="1" applyBorder="1" applyAlignment="1">
      <alignment horizontal="center" vertical="center"/>
    </xf>
    <xf numFmtId="0" fontId="65" fillId="0" borderId="0" xfId="0" applyFont="1" applyAlignment="1">
      <alignment horizontal="left" vertical="top" wrapText="1"/>
    </xf>
    <xf numFmtId="0" fontId="65" fillId="0" borderId="0" xfId="0" applyFont="1" applyAlignment="1">
      <alignment horizontal="left" vertical="top"/>
    </xf>
    <xf numFmtId="0" fontId="7" fillId="0" borderId="19" xfId="0" applyFont="1" applyBorder="1" applyAlignment="1">
      <alignment horizontal="center" vertical="top"/>
    </xf>
    <xf numFmtId="0" fontId="7" fillId="0" borderId="20" xfId="0" applyFont="1" applyBorder="1" applyAlignment="1">
      <alignment horizontal="center" vertical="top"/>
    </xf>
    <xf numFmtId="0" fontId="7" fillId="0" borderId="21" xfId="0" applyFont="1" applyBorder="1" applyAlignment="1">
      <alignment horizontal="center" vertical="top"/>
    </xf>
    <xf numFmtId="0" fontId="15" fillId="0" borderId="0" xfId="0" applyFont="1" applyAlignment="1">
      <alignment horizontal="left" vertical="center" wrapText="1"/>
    </xf>
    <xf numFmtId="0" fontId="15" fillId="0" borderId="6" xfId="0" applyFont="1" applyBorder="1" applyAlignment="1">
      <alignment horizontal="left" vertical="center" wrapText="1"/>
    </xf>
    <xf numFmtId="0" fontId="15" fillId="0" borderId="0" xfId="0" applyFont="1" applyAlignment="1">
      <alignment horizontal="left" vertical="top" wrapText="1"/>
    </xf>
    <xf numFmtId="0" fontId="0" fillId="0" borderId="0" xfId="0" applyAlignment="1">
      <alignment horizontal="center" vertical="center"/>
    </xf>
    <xf numFmtId="0" fontId="73" fillId="0" borderId="0" xfId="0" applyFont="1" applyAlignment="1">
      <alignment horizontal="center" vertical="center"/>
    </xf>
    <xf numFmtId="0" fontId="0" fillId="0" borderId="0" xfId="0" applyAlignment="1">
      <alignment horizontal="left" vertical="center"/>
    </xf>
    <xf numFmtId="0" fontId="0" fillId="0" borderId="11" xfId="0" applyBorder="1" applyAlignment="1">
      <alignment horizontal="center" vertical="center"/>
    </xf>
    <xf numFmtId="0" fontId="16" fillId="0" borderId="11" xfId="0" applyFont="1" applyBorder="1" applyAlignment="1">
      <alignment horizontal="center" vertical="center"/>
    </xf>
    <xf numFmtId="0" fontId="0" fillId="0" borderId="11" xfId="0"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42" xfId="0"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20" fillId="0" borderId="42" xfId="0" applyFont="1" applyBorder="1" applyAlignment="1">
      <alignment horizontal="center" vertical="center"/>
    </xf>
    <xf numFmtId="0" fontId="1" fillId="0" borderId="0" xfId="0" applyFont="1" applyAlignment="1">
      <alignment vertical="center" wrapText="1"/>
    </xf>
    <xf numFmtId="0" fontId="1" fillId="0" borderId="0" xfId="0" applyFont="1">
      <alignment vertical="center"/>
    </xf>
    <xf numFmtId="0" fontId="1" fillId="0" borderId="0" xfId="0" applyFont="1" applyAlignment="1">
      <alignment horizontal="left" vertical="top" wrapText="1"/>
    </xf>
    <xf numFmtId="0" fontId="19" fillId="0" borderId="0" xfId="0" applyFont="1">
      <alignment vertical="center"/>
    </xf>
    <xf numFmtId="0" fontId="19"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19" fillId="0" borderId="50"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19" xfId="0" applyFont="1" applyBorder="1" applyAlignment="1">
      <alignment horizontal="center" vertical="center"/>
    </xf>
    <xf numFmtId="0" fontId="19" fillId="0" borderId="51" xfId="0" applyFont="1" applyBorder="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top" wrapText="1"/>
    </xf>
    <xf numFmtId="0" fontId="19" fillId="0" borderId="36" xfId="0" applyFont="1" applyBorder="1" applyAlignment="1">
      <alignment horizontal="center" vertical="center"/>
    </xf>
    <xf numFmtId="0" fontId="19" fillId="0" borderId="18" xfId="0" applyFont="1" applyBorder="1" applyAlignment="1">
      <alignment horizontal="center" vertical="center"/>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19" fillId="0" borderId="0" xfId="0" applyFont="1" applyAlignment="1">
      <alignment horizontal="center" vertical="center"/>
    </xf>
    <xf numFmtId="0" fontId="19" fillId="0" borderId="3" xfId="0" applyFont="1" applyBorder="1" applyAlignment="1">
      <alignment horizontal="center" vertical="center"/>
    </xf>
    <xf numFmtId="0" fontId="19" fillId="0" borderId="23" xfId="0" applyFont="1" applyBorder="1" applyAlignment="1">
      <alignment horizontal="center" vertical="center"/>
    </xf>
    <xf numFmtId="0" fontId="19" fillId="0" borderId="15" xfId="0" applyFont="1" applyBorder="1" applyAlignment="1">
      <alignment horizontal="center" vertical="center"/>
    </xf>
    <xf numFmtId="0" fontId="19" fillId="0" borderId="40"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0" fillId="6" borderId="69" xfId="0" applyFill="1" applyBorder="1" applyAlignment="1">
      <alignment horizontal="center" vertical="center"/>
    </xf>
    <xf numFmtId="0" fontId="0" fillId="6" borderId="68" xfId="0" applyFill="1" applyBorder="1" applyAlignment="1">
      <alignment horizontal="center" vertical="center"/>
    </xf>
    <xf numFmtId="0" fontId="1" fillId="0" borderId="0" xfId="0" applyFont="1" applyAlignment="1">
      <alignment horizontal="center" vertical="top" wrapText="1"/>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39" xfId="0" applyFont="1" applyBorder="1" applyAlignment="1">
      <alignment horizontal="center" vertical="center"/>
    </xf>
    <xf numFmtId="0" fontId="19" fillId="0" borderId="9" xfId="0" applyFont="1" applyBorder="1" applyAlignment="1">
      <alignment horizontal="center" vertical="center"/>
    </xf>
    <xf numFmtId="0" fontId="19" fillId="0" borderId="52" xfId="0" applyFont="1" applyBorder="1" applyAlignment="1">
      <alignment horizontal="center" vertical="center"/>
    </xf>
    <xf numFmtId="0" fontId="19" fillId="0" borderId="53" xfId="0" applyFont="1" applyBorder="1" applyAlignment="1">
      <alignment horizontal="center" vertical="center"/>
    </xf>
    <xf numFmtId="0" fontId="19" fillId="10" borderId="0" xfId="0" applyFont="1" applyFill="1">
      <alignment vertical="center"/>
    </xf>
    <xf numFmtId="0" fontId="1" fillId="10" borderId="0" xfId="0" applyFont="1" applyFill="1" applyAlignment="1">
      <alignment vertical="top" wrapText="1"/>
    </xf>
    <xf numFmtId="0" fontId="0" fillId="10" borderId="0" xfId="0" applyFill="1" applyAlignment="1">
      <alignment vertical="top" wrapText="1"/>
    </xf>
    <xf numFmtId="0" fontId="0" fillId="10" borderId="6" xfId="0" applyFill="1" applyBorder="1" applyAlignment="1">
      <alignment vertical="top" wrapText="1"/>
    </xf>
    <xf numFmtId="0" fontId="1" fillId="0" borderId="0" xfId="0" applyFont="1" applyAlignment="1">
      <alignment horizontal="center" vertical="center" wrapText="1"/>
    </xf>
    <xf numFmtId="0" fontId="1" fillId="0" borderId="10"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8" xfId="0" applyFont="1" applyBorder="1" applyAlignment="1">
      <alignment horizontal="center" vertical="center" wrapText="1"/>
    </xf>
    <xf numFmtId="0" fontId="1" fillId="0" borderId="39" xfId="0" applyFont="1" applyBorder="1" applyAlignment="1">
      <alignment vertical="top" wrapText="1"/>
    </xf>
    <xf numFmtId="0" fontId="43" fillId="0" borderId="0" xfId="0" applyFont="1" applyAlignment="1">
      <alignment vertical="center" wrapText="1"/>
    </xf>
    <xf numFmtId="0" fontId="43" fillId="0" borderId="3" xfId="0" applyFont="1" applyBorder="1" applyAlignment="1">
      <alignment vertical="center" wrapText="1"/>
    </xf>
    <xf numFmtId="0" fontId="43" fillId="0" borderId="0" xfId="0" applyFont="1" applyAlignment="1">
      <alignment vertical="top" wrapText="1"/>
    </xf>
    <xf numFmtId="0" fontId="43" fillId="0" borderId="3" xfId="0" applyFont="1" applyBorder="1" applyAlignment="1">
      <alignment vertical="top" wrapText="1"/>
    </xf>
    <xf numFmtId="0" fontId="43" fillId="0" borderId="6" xfId="0" applyFont="1" applyBorder="1" applyAlignment="1">
      <alignment vertical="top" wrapText="1"/>
    </xf>
    <xf numFmtId="0" fontId="43" fillId="0" borderId="2" xfId="0" applyFont="1" applyBorder="1" applyAlignment="1">
      <alignment vertical="top"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6" xfId="0" applyFont="1" applyBorder="1" applyAlignment="1">
      <alignment horizontal="left" vertical="top" wrapText="1"/>
    </xf>
    <xf numFmtId="0" fontId="1" fillId="0" borderId="27" xfId="0" applyFont="1" applyBorder="1" applyAlignment="1">
      <alignment horizontal="left" vertical="top" wrapText="1"/>
    </xf>
    <xf numFmtId="0" fontId="7" fillId="0" borderId="3" xfId="0" applyFont="1" applyBorder="1" applyAlignment="1">
      <alignment vertical="center" wrapText="1"/>
    </xf>
    <xf numFmtId="0" fontId="7" fillId="0" borderId="3" xfId="0" applyFont="1" applyBorder="1" applyAlignment="1">
      <alignment horizontal="left" vertical="top" wrapText="1"/>
    </xf>
    <xf numFmtId="0" fontId="1" fillId="0" borderId="86" xfId="0" applyFont="1" applyBorder="1" applyAlignment="1">
      <alignment horizontal="left" vertical="top" wrapText="1"/>
    </xf>
    <xf numFmtId="0" fontId="1" fillId="0" borderId="40" xfId="0" applyFont="1" applyBorder="1" applyAlignment="1">
      <alignment horizontal="left" vertical="top" wrapText="1"/>
    </xf>
    <xf numFmtId="0" fontId="1" fillId="0" borderId="87" xfId="0" applyFont="1" applyBorder="1" applyAlignment="1">
      <alignment horizontal="left" vertical="top" wrapText="1"/>
    </xf>
    <xf numFmtId="0" fontId="1" fillId="0" borderId="67" xfId="0" applyFont="1" applyBorder="1" applyAlignment="1">
      <alignment horizontal="left" vertical="top" wrapText="1"/>
    </xf>
    <xf numFmtId="0" fontId="1" fillId="0" borderId="41" xfId="0" applyFont="1" applyBorder="1" applyAlignment="1">
      <alignment horizontal="left" vertical="top" wrapText="1"/>
    </xf>
    <xf numFmtId="0" fontId="1" fillId="0" borderId="85" xfId="0" applyFont="1" applyBorder="1" applyAlignment="1">
      <alignment horizontal="left" vertical="top" wrapText="1"/>
    </xf>
    <xf numFmtId="0" fontId="1" fillId="0" borderId="58" xfId="0" applyFont="1" applyBorder="1">
      <alignment vertical="center"/>
    </xf>
    <xf numFmtId="0" fontId="1" fillId="0" borderId="59" xfId="0" applyFont="1" applyBorder="1">
      <alignment vertical="center"/>
    </xf>
    <xf numFmtId="0" fontId="1" fillId="0" borderId="60" xfId="0" applyFont="1" applyBorder="1">
      <alignment vertical="center"/>
    </xf>
    <xf numFmtId="0" fontId="1" fillId="0" borderId="58" xfId="0" applyFont="1" applyBorder="1" applyAlignment="1">
      <alignment vertical="top" wrapText="1"/>
    </xf>
    <xf numFmtId="0" fontId="1" fillId="0" borderId="65" xfId="0" applyFont="1" applyBorder="1" applyAlignment="1">
      <alignment vertical="top" wrapText="1"/>
    </xf>
    <xf numFmtId="0" fontId="1" fillId="0" borderId="61" xfId="0" applyFont="1" applyBorder="1" applyAlignment="1">
      <alignment vertical="top" wrapText="1"/>
    </xf>
    <xf numFmtId="0" fontId="1" fillId="0" borderId="42" xfId="0" applyFont="1" applyBorder="1" applyAlignment="1">
      <alignment vertical="top" wrapText="1"/>
    </xf>
    <xf numFmtId="0" fontId="1" fillId="0" borderId="62" xfId="0" applyFont="1" applyBorder="1" applyAlignment="1">
      <alignment vertical="top" wrapText="1"/>
    </xf>
    <xf numFmtId="0" fontId="1" fillId="0" borderId="53" xfId="0" applyFont="1" applyBorder="1" applyAlignment="1">
      <alignment vertical="top" wrapText="1"/>
    </xf>
    <xf numFmtId="0" fontId="1" fillId="0" borderId="60" xfId="0" applyFont="1" applyBorder="1" applyAlignment="1">
      <alignment vertical="top" wrapText="1"/>
    </xf>
    <xf numFmtId="0" fontId="1" fillId="0" borderId="28" xfId="0" applyFont="1" applyBorder="1" applyAlignment="1">
      <alignment vertical="top" wrapText="1"/>
    </xf>
    <xf numFmtId="0" fontId="1" fillId="0" borderId="29" xfId="0" applyFont="1" applyBorder="1" applyAlignment="1">
      <alignment vertical="top" wrapText="1"/>
    </xf>
    <xf numFmtId="0" fontId="7" fillId="0" borderId="16" xfId="0" applyFont="1" applyBorder="1" applyAlignment="1">
      <alignment vertical="center" wrapText="1"/>
    </xf>
    <xf numFmtId="0" fontId="7" fillId="0" borderId="13" xfId="0" applyFont="1" applyBorder="1" applyAlignment="1">
      <alignment vertical="center" wrapText="1"/>
    </xf>
    <xf numFmtId="0" fontId="7" fillId="0" borderId="28" xfId="0" applyFont="1" applyBorder="1" applyAlignment="1">
      <alignment vertical="center" wrapText="1"/>
    </xf>
    <xf numFmtId="0" fontId="1" fillId="0" borderId="22" xfId="0" applyFont="1" applyBorder="1">
      <alignment vertical="center"/>
    </xf>
    <xf numFmtId="0" fontId="3" fillId="0" borderId="14" xfId="0" applyFont="1" applyBorder="1">
      <alignment vertical="center"/>
    </xf>
    <xf numFmtId="0" fontId="3" fillId="0" borderId="34" xfId="0" applyFont="1" applyBorder="1">
      <alignment vertical="center"/>
    </xf>
    <xf numFmtId="0" fontId="1" fillId="0" borderId="12" xfId="0" applyFont="1" applyBorder="1">
      <alignment vertical="center"/>
    </xf>
    <xf numFmtId="0" fontId="1" fillId="0" borderId="3" xfId="0" applyFont="1" applyBorder="1">
      <alignment vertical="center"/>
    </xf>
    <xf numFmtId="0" fontId="1" fillId="0" borderId="35" xfId="0" applyFont="1" applyBorder="1" applyAlignment="1">
      <alignment vertical="top" wrapText="1"/>
    </xf>
    <xf numFmtId="0" fontId="1" fillId="0" borderId="49" xfId="0" applyFont="1" applyBorder="1" applyAlignment="1">
      <alignment vertical="top" wrapText="1"/>
    </xf>
    <xf numFmtId="0" fontId="1" fillId="0" borderId="14" xfId="0" applyFont="1" applyBorder="1">
      <alignment vertical="center"/>
    </xf>
    <xf numFmtId="0" fontId="1" fillId="0" borderId="34" xfId="0" applyFont="1" applyBorder="1">
      <alignment vertical="center"/>
    </xf>
    <xf numFmtId="0" fontId="5" fillId="0" borderId="0" xfId="0" applyFont="1">
      <alignment vertical="center"/>
    </xf>
    <xf numFmtId="0" fontId="3" fillId="0" borderId="0" xfId="0" applyFont="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vertical="center" wrapText="1"/>
    </xf>
    <xf numFmtId="0" fontId="1" fillId="0" borderId="3" xfId="0" applyFont="1" applyBorder="1" applyAlignment="1">
      <alignment vertical="top" wrapText="1"/>
    </xf>
    <xf numFmtId="0" fontId="1" fillId="0" borderId="3" xfId="0" applyFont="1" applyBorder="1" applyAlignment="1">
      <alignment vertical="center" wrapText="1"/>
    </xf>
    <xf numFmtId="0" fontId="1" fillId="0" borderId="17" xfId="0" applyFont="1" applyBorder="1" applyAlignment="1">
      <alignment vertical="center" wrapText="1"/>
    </xf>
    <xf numFmtId="0" fontId="1" fillId="0" borderId="35" xfId="0" applyFont="1" applyBorder="1" applyAlignment="1">
      <alignment vertical="center" wrapTex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14" xfId="0" applyFont="1" applyBorder="1" applyAlignment="1">
      <alignment vertical="center" wrapText="1"/>
    </xf>
    <xf numFmtId="0" fontId="19" fillId="0" borderId="63" xfId="0" applyFont="1" applyBorder="1" applyAlignment="1">
      <alignment horizontal="center" vertical="center"/>
    </xf>
    <xf numFmtId="0" fontId="3" fillId="0" borderId="25" xfId="0" applyFont="1" applyBorder="1" applyAlignment="1">
      <alignment horizontal="center" vertical="center"/>
    </xf>
    <xf numFmtId="0" fontId="19" fillId="0" borderId="38" xfId="0" applyFont="1" applyBorder="1" applyAlignment="1">
      <alignment horizontal="center" vertical="center"/>
    </xf>
    <xf numFmtId="0" fontId="45" fillId="0" borderId="23" xfId="0" applyFont="1" applyBorder="1" applyAlignment="1">
      <alignment horizontal="center" vertical="center"/>
    </xf>
    <xf numFmtId="0" fontId="45" fillId="0" borderId="15" xfId="0" applyFont="1" applyBorder="1" applyAlignment="1">
      <alignment horizontal="center" vertical="center"/>
    </xf>
    <xf numFmtId="0" fontId="45" fillId="0" borderId="36" xfId="0" applyFont="1" applyBorder="1" applyAlignment="1">
      <alignment horizontal="center" vertical="center"/>
    </xf>
    <xf numFmtId="0" fontId="45" fillId="0" borderId="18" xfId="0" applyFont="1" applyBorder="1" applyAlignment="1">
      <alignment horizontal="center" vertical="center"/>
    </xf>
    <xf numFmtId="0" fontId="19" fillId="0" borderId="23" xfId="0" applyFont="1" applyBorder="1" applyAlignment="1">
      <alignment horizontal="center" vertical="center" wrapText="1"/>
    </xf>
    <xf numFmtId="0" fontId="19" fillId="0" borderId="40" xfId="0"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53" xfId="0" applyFont="1" applyBorder="1" applyAlignment="1">
      <alignment horizontal="center" vertical="center" shrinkToFit="1"/>
    </xf>
    <xf numFmtId="0" fontId="19" fillId="0" borderId="52" xfId="0" applyFont="1" applyBorder="1" applyAlignment="1">
      <alignment horizontal="center" vertical="center" shrinkToFit="1"/>
    </xf>
    <xf numFmtId="0" fontId="19" fillId="0" borderId="34"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3" xfId="0" applyFont="1" applyBorder="1" applyAlignment="1">
      <alignment horizontal="right" vertical="center" shrinkToFit="1"/>
    </xf>
    <xf numFmtId="0" fontId="19" fillId="0" borderId="52" xfId="0" applyFont="1" applyBorder="1" applyAlignment="1">
      <alignment horizontal="right" vertical="center" shrinkToFit="1"/>
    </xf>
    <xf numFmtId="0" fontId="46" fillId="0" borderId="23" xfId="0" applyFont="1" applyBorder="1" applyAlignment="1">
      <alignment horizontal="center" vertical="center" wrapText="1"/>
    </xf>
    <xf numFmtId="0" fontId="46" fillId="0" borderId="15" xfId="0" applyFont="1" applyBorder="1" applyAlignment="1">
      <alignment horizontal="center" vertical="center" wrapText="1"/>
    </xf>
    <xf numFmtId="0" fontId="46" fillId="0" borderId="36" xfId="0" applyFont="1" applyBorder="1" applyAlignment="1">
      <alignment horizontal="center" vertical="center" wrapText="1"/>
    </xf>
    <xf numFmtId="0" fontId="46" fillId="0" borderId="18" xfId="0" applyFont="1" applyBorder="1" applyAlignment="1">
      <alignment horizontal="center" vertical="center" wrapText="1"/>
    </xf>
    <xf numFmtId="0" fontId="19" fillId="0" borderId="41" xfId="0"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42" xfId="0" applyFont="1" applyBorder="1" applyAlignment="1">
      <alignment horizontal="center" vertical="center" shrinkToFit="1"/>
    </xf>
    <xf numFmtId="0" fontId="19" fillId="0" borderId="16"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35" xfId="0" applyFont="1" applyBorder="1" applyAlignment="1">
      <alignment horizontal="center" vertical="center" shrinkToFit="1"/>
    </xf>
    <xf numFmtId="0" fontId="1" fillId="0" borderId="36" xfId="0" applyFont="1" applyBorder="1" applyAlignment="1">
      <alignment vertical="top" wrapText="1"/>
    </xf>
    <xf numFmtId="0" fontId="1" fillId="0" borderId="32" xfId="0" applyFont="1" applyBorder="1" applyAlignment="1">
      <alignment vertical="top" wrapTex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12"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1" fillId="0" borderId="0" xfId="0" applyFont="1" applyAlignment="1">
      <alignment horizontal="center" vertical="center"/>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24" fillId="0" borderId="22" xfId="0" applyFont="1" applyBorder="1" applyAlignment="1">
      <alignment vertical="top" wrapText="1"/>
    </xf>
    <xf numFmtId="0" fontId="24" fillId="0" borderId="14" xfId="0" applyFont="1" applyBorder="1" applyAlignment="1">
      <alignment vertical="top" wrapText="1"/>
    </xf>
    <xf numFmtId="0" fontId="24" fillId="0" borderId="34" xfId="0" applyFont="1" applyBorder="1" applyAlignment="1">
      <alignment vertical="top" wrapText="1"/>
    </xf>
    <xf numFmtId="0" fontId="24" fillId="0" borderId="12" xfId="0" applyFont="1" applyBorder="1" applyAlignment="1">
      <alignment vertical="top" wrapText="1"/>
    </xf>
    <xf numFmtId="0" fontId="24" fillId="0" borderId="0" xfId="0" applyFont="1" applyAlignment="1">
      <alignment vertical="top" wrapText="1"/>
    </xf>
    <xf numFmtId="0" fontId="24" fillId="0" borderId="3" xfId="0" applyFont="1" applyBorder="1" applyAlignment="1">
      <alignment vertical="top" wrapText="1"/>
    </xf>
    <xf numFmtId="0" fontId="24" fillId="0" borderId="47" xfId="0" applyFont="1" applyBorder="1" applyAlignment="1">
      <alignment vertical="top" wrapText="1"/>
    </xf>
    <xf numFmtId="0" fontId="24" fillId="0" borderId="17" xfId="0" applyFont="1" applyBorder="1" applyAlignment="1">
      <alignment vertical="top" wrapText="1"/>
    </xf>
    <xf numFmtId="0" fontId="24" fillId="0" borderId="35" xfId="0" applyFont="1" applyBorder="1" applyAlignment="1">
      <alignment vertical="top" wrapText="1"/>
    </xf>
    <xf numFmtId="0" fontId="1" fillId="0" borderId="48"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24" fillId="0" borderId="0" xfId="0" applyFont="1" applyAlignment="1">
      <alignment horizontal="left" vertical="center" wrapText="1"/>
    </xf>
    <xf numFmtId="0" fontId="24" fillId="0" borderId="3" xfId="0" applyFont="1" applyBorder="1" applyAlignment="1">
      <alignment horizontal="left" vertical="center" wrapText="1"/>
    </xf>
    <xf numFmtId="0" fontId="33" fillId="0" borderId="0" xfId="0" applyFont="1" applyAlignment="1">
      <alignment vertical="top" wrapText="1"/>
    </xf>
    <xf numFmtId="0" fontId="24" fillId="0" borderId="0" xfId="0" applyFont="1" applyAlignment="1">
      <alignment horizontal="left" vertical="top" wrapText="1"/>
    </xf>
    <xf numFmtId="0" fontId="24" fillId="0" borderId="23" xfId="0" applyFont="1" applyBorder="1" applyAlignment="1">
      <alignment vertical="top" wrapText="1"/>
    </xf>
    <xf numFmtId="0" fontId="24" fillId="0" borderId="30" xfId="0" applyFont="1" applyBorder="1" applyAlignment="1">
      <alignment vertical="top" wrapText="1"/>
    </xf>
    <xf numFmtId="0" fontId="24" fillId="0" borderId="9" xfId="0" applyFont="1" applyBorder="1" applyAlignment="1">
      <alignment vertical="top" wrapText="1"/>
    </xf>
    <xf numFmtId="0" fontId="24" fillId="0" borderId="37" xfId="0" applyFont="1" applyBorder="1" applyAlignment="1">
      <alignment vertical="top" wrapText="1"/>
    </xf>
    <xf numFmtId="0" fontId="24" fillId="0" borderId="48" xfId="0" applyFont="1" applyBorder="1" applyAlignment="1">
      <alignment vertical="top" wrapText="1"/>
    </xf>
    <xf numFmtId="0" fontId="24" fillId="0" borderId="6" xfId="0" applyFont="1" applyBorder="1" applyAlignment="1">
      <alignment vertical="top" wrapText="1"/>
    </xf>
    <xf numFmtId="0" fontId="24" fillId="0" borderId="2" xfId="0" applyFont="1" applyBorder="1" applyAlignment="1">
      <alignment vertical="top" wrapText="1"/>
    </xf>
    <xf numFmtId="0" fontId="24" fillId="0" borderId="0" xfId="0" applyFont="1">
      <alignment vertical="center"/>
    </xf>
    <xf numFmtId="0" fontId="24" fillId="0" borderId="0" xfId="0" applyFont="1" applyAlignment="1">
      <alignment vertical="center" wrapText="1"/>
    </xf>
    <xf numFmtId="0" fontId="24" fillId="0" borderId="8" xfId="0" applyFont="1" applyBorder="1" applyAlignment="1">
      <alignment vertical="top" wrapText="1"/>
    </xf>
    <xf numFmtId="0" fontId="24" fillId="0" borderId="31" xfId="0" applyFont="1" applyBorder="1" applyAlignment="1">
      <alignment vertical="top" wrapText="1"/>
    </xf>
    <xf numFmtId="0" fontId="24" fillId="0" borderId="36" xfId="0" applyFont="1" applyBorder="1" applyAlignment="1">
      <alignment vertical="top" wrapText="1"/>
    </xf>
    <xf numFmtId="0" fontId="24" fillId="0" borderId="32" xfId="0" applyFont="1" applyBorder="1" applyAlignment="1">
      <alignment vertical="top" wrapText="1"/>
    </xf>
    <xf numFmtId="0" fontId="24" fillId="0" borderId="0" xfId="0" applyFont="1" applyAlignment="1">
      <alignment horizontal="center" vertical="center"/>
    </xf>
    <xf numFmtId="0" fontId="24" fillId="0" borderId="33" xfId="0" applyFont="1" applyBorder="1" applyAlignment="1">
      <alignment horizontal="center" vertical="center"/>
    </xf>
    <xf numFmtId="0" fontId="24" fillId="0" borderId="24" xfId="0" applyFont="1" applyBorder="1" applyAlignment="1">
      <alignment horizontal="center" vertical="center"/>
    </xf>
    <xf numFmtId="0" fontId="24" fillId="0" borderId="38" xfId="0" applyFont="1" applyBorder="1" applyAlignment="1">
      <alignment horizontal="center" vertical="center"/>
    </xf>
    <xf numFmtId="0" fontId="30" fillId="0" borderId="14" xfId="0" applyFont="1" applyBorder="1" applyAlignment="1">
      <alignment horizontal="left" vertical="top" wrapText="1"/>
    </xf>
    <xf numFmtId="0" fontId="30" fillId="0" borderId="0" xfId="0" applyFont="1" applyAlignment="1">
      <alignment horizontal="left" vertical="top" wrapText="1"/>
    </xf>
    <xf numFmtId="0" fontId="10" fillId="0" borderId="0" xfId="0" applyFont="1" applyAlignment="1">
      <alignment horizontal="justify" vertical="center" wrapText="1"/>
    </xf>
    <xf numFmtId="0" fontId="33" fillId="0" borderId="0" xfId="0" applyFont="1">
      <alignment vertical="center"/>
    </xf>
    <xf numFmtId="0" fontId="45" fillId="0" borderId="23" xfId="0" applyFont="1" applyBorder="1" applyAlignment="1">
      <alignment horizontal="center" vertical="center" wrapText="1"/>
    </xf>
    <xf numFmtId="0" fontId="24" fillId="0" borderId="3" xfId="0" applyFont="1" applyBorder="1" applyAlignment="1">
      <alignment horizontal="center" vertical="center"/>
    </xf>
    <xf numFmtId="0" fontId="24" fillId="0" borderId="4" xfId="0" applyFont="1" applyBorder="1" applyAlignment="1">
      <alignment vertical="center" wrapText="1"/>
    </xf>
    <xf numFmtId="0" fontId="24" fillId="0" borderId="14" xfId="0" applyFont="1" applyBorder="1" applyAlignment="1">
      <alignment vertical="center" wrapText="1"/>
    </xf>
    <xf numFmtId="0" fontId="24" fillId="0" borderId="14" xfId="0" applyFont="1" applyBorder="1">
      <alignment vertical="center"/>
    </xf>
    <xf numFmtId="0" fontId="24" fillId="0" borderId="34" xfId="0" applyFont="1" applyBorder="1">
      <alignment vertical="center"/>
    </xf>
    <xf numFmtId="0" fontId="24" fillId="0" borderId="3" xfId="0" applyFont="1" applyBorder="1">
      <alignment vertical="center"/>
    </xf>
    <xf numFmtId="0" fontId="24" fillId="0" borderId="49" xfId="0" applyFont="1" applyBorder="1" applyAlignment="1">
      <alignment vertical="top" wrapText="1"/>
    </xf>
    <xf numFmtId="0" fontId="24" fillId="0" borderId="12" xfId="0" applyFont="1" applyBorder="1">
      <alignment vertical="center"/>
    </xf>
    <xf numFmtId="0" fontId="1" fillId="0" borderId="3" xfId="0" applyFont="1" applyBorder="1" applyAlignment="1">
      <alignment horizontal="center" vertical="top" wrapText="1"/>
    </xf>
    <xf numFmtId="0" fontId="1" fillId="0" borderId="6" xfId="0" applyFont="1" applyBorder="1" applyAlignment="1">
      <alignment horizontal="center" vertical="top" wrapText="1"/>
    </xf>
    <xf numFmtId="0" fontId="1" fillId="0" borderId="2" xfId="0" applyFont="1" applyBorder="1" applyAlignment="1">
      <alignment horizontal="center" vertical="top" wrapText="1"/>
    </xf>
    <xf numFmtId="0" fontId="37" fillId="0" borderId="0" xfId="0" applyFont="1">
      <alignment vertical="center"/>
    </xf>
    <xf numFmtId="0" fontId="38" fillId="0" borderId="0" xfId="0" applyFont="1" applyAlignment="1">
      <alignment horizontal="left" vertical="top" wrapText="1"/>
    </xf>
    <xf numFmtId="0" fontId="24" fillId="0" borderId="58" xfId="0" applyFont="1" applyBorder="1">
      <alignment vertical="center"/>
    </xf>
    <xf numFmtId="0" fontId="24" fillId="0" borderId="59" xfId="0" applyFont="1" applyBorder="1">
      <alignment vertical="center"/>
    </xf>
    <xf numFmtId="0" fontId="24" fillId="0" borderId="60" xfId="0" applyFont="1" applyBorder="1">
      <alignment vertical="center"/>
    </xf>
    <xf numFmtId="0" fontId="24" fillId="0" borderId="8" xfId="0" applyFont="1" applyBorder="1" applyAlignment="1">
      <alignment horizontal="center" vertical="center" wrapText="1"/>
    </xf>
    <xf numFmtId="0" fontId="24" fillId="0" borderId="58" xfId="0" applyFont="1" applyBorder="1" applyAlignment="1">
      <alignment vertical="top" wrapText="1"/>
    </xf>
    <xf numFmtId="0" fontId="24" fillId="0" borderId="65" xfId="0" applyFont="1" applyBorder="1" applyAlignment="1">
      <alignment vertical="top" wrapText="1"/>
    </xf>
    <xf numFmtId="0" fontId="24" fillId="0" borderId="61" xfId="0" applyFont="1" applyBorder="1" applyAlignment="1">
      <alignment vertical="top" wrapText="1"/>
    </xf>
    <xf numFmtId="0" fontId="24" fillId="0" borderId="42" xfId="0" applyFont="1" applyBorder="1" applyAlignment="1">
      <alignment vertical="top" wrapText="1"/>
    </xf>
    <xf numFmtId="0" fontId="24" fillId="0" borderId="62" xfId="0" applyFont="1" applyBorder="1" applyAlignment="1">
      <alignment vertical="top" wrapText="1"/>
    </xf>
    <xf numFmtId="0" fontId="24" fillId="0" borderId="53" xfId="0" applyFont="1" applyBorder="1" applyAlignment="1">
      <alignment vertical="top" wrapText="1"/>
    </xf>
    <xf numFmtId="0" fontId="24" fillId="0" borderId="60" xfId="0" applyFont="1" applyBorder="1" applyAlignment="1">
      <alignment vertical="top" wrapText="1"/>
    </xf>
    <xf numFmtId="0" fontId="24" fillId="0" borderId="28" xfId="0" applyFont="1" applyBorder="1" applyAlignment="1">
      <alignment vertical="top" wrapText="1"/>
    </xf>
    <xf numFmtId="0" fontId="24" fillId="0" borderId="29" xfId="0" applyFont="1" applyBorder="1" applyAlignment="1">
      <alignment vertical="top" wrapText="1"/>
    </xf>
    <xf numFmtId="0" fontId="24" fillId="0" borderId="16" xfId="0" applyFont="1" applyBorder="1" applyAlignment="1">
      <alignment vertical="top" wrapText="1"/>
    </xf>
    <xf numFmtId="0" fontId="24" fillId="0" borderId="13" xfId="0" applyFont="1" applyBorder="1" applyAlignment="1">
      <alignment vertical="top" wrapText="1"/>
    </xf>
    <xf numFmtId="0" fontId="24" fillId="0" borderId="0" xfId="0" applyFont="1" applyAlignment="1">
      <alignment wrapText="1"/>
    </xf>
    <xf numFmtId="0" fontId="24" fillId="0" borderId="3" xfId="0" applyFont="1" applyBorder="1" applyAlignment="1">
      <alignment wrapText="1"/>
    </xf>
    <xf numFmtId="0" fontId="29" fillId="0" borderId="0" xfId="0" applyFont="1">
      <alignment vertical="center"/>
    </xf>
    <xf numFmtId="0" fontId="24" fillId="0" borderId="46" xfId="0" applyFont="1" applyBorder="1" applyAlignment="1">
      <alignment horizontal="center" vertical="center"/>
    </xf>
    <xf numFmtId="0" fontId="24" fillId="0" borderId="55" xfId="0" applyFont="1" applyBorder="1" applyAlignment="1">
      <alignment horizontal="left" vertical="top" wrapText="1"/>
    </xf>
    <xf numFmtId="0" fontId="24" fillId="0" borderId="19" xfId="0" applyFont="1" applyBorder="1" applyAlignment="1">
      <alignment horizontal="left" vertical="top" wrapText="1"/>
    </xf>
    <xf numFmtId="0" fontId="24" fillId="0" borderId="27" xfId="0" applyFont="1" applyBorder="1" applyAlignment="1">
      <alignment horizontal="left" vertical="top" wrapText="1"/>
    </xf>
    <xf numFmtId="0" fontId="36" fillId="0" borderId="6" xfId="0" applyFont="1" applyBorder="1" applyAlignment="1">
      <alignment vertical="top" wrapText="1"/>
    </xf>
    <xf numFmtId="0" fontId="36" fillId="0" borderId="2" xfId="0" applyFont="1" applyBorder="1" applyAlignment="1">
      <alignment vertical="top" wrapText="1"/>
    </xf>
    <xf numFmtId="0" fontId="24" fillId="0" borderId="10" xfId="0" applyFont="1" applyBorder="1">
      <alignment vertical="center"/>
    </xf>
    <xf numFmtId="0" fontId="24" fillId="0" borderId="4" xfId="0" applyFont="1" applyBorder="1">
      <alignment vertical="center"/>
    </xf>
    <xf numFmtId="0" fontId="24" fillId="0" borderId="5" xfId="0" applyFont="1" applyBorder="1">
      <alignment vertical="center"/>
    </xf>
    <xf numFmtId="0" fontId="24" fillId="0" borderId="54" xfId="0" applyFont="1" applyBorder="1" applyAlignment="1">
      <alignment horizontal="left" vertical="top" wrapText="1"/>
    </xf>
    <xf numFmtId="0" fontId="24" fillId="0" borderId="63" xfId="0" applyFont="1" applyBorder="1" applyAlignment="1">
      <alignment horizontal="left" vertical="top" wrapText="1"/>
    </xf>
    <xf numFmtId="0" fontId="24" fillId="0" borderId="26" xfId="0" applyFont="1" applyBorder="1" applyAlignment="1">
      <alignment horizontal="left" vertical="top" wrapText="1"/>
    </xf>
    <xf numFmtId="0" fontId="36" fillId="0" borderId="0" xfId="0" applyFont="1">
      <alignment vertical="center"/>
    </xf>
    <xf numFmtId="0" fontId="36" fillId="0" borderId="3" xfId="0" applyFont="1" applyBorder="1">
      <alignment vertical="center"/>
    </xf>
    <xf numFmtId="0" fontId="1" fillId="0" borderId="3" xfId="0" applyFont="1" applyBorder="1" applyAlignment="1">
      <alignment horizontal="left" vertical="top" wrapText="1"/>
    </xf>
    <xf numFmtId="0" fontId="24" fillId="0" borderId="56" xfId="0" applyFont="1" applyBorder="1" applyAlignment="1">
      <alignment horizontal="left" vertical="top" wrapText="1"/>
    </xf>
    <xf numFmtId="0" fontId="24" fillId="0" borderId="64" xfId="0" applyFont="1" applyBorder="1" applyAlignment="1">
      <alignment horizontal="left" vertical="top" wrapText="1"/>
    </xf>
    <xf numFmtId="0" fontId="24" fillId="0" borderId="57" xfId="0" applyFont="1" applyBorder="1" applyAlignment="1">
      <alignment horizontal="left" vertical="top" wrapText="1"/>
    </xf>
    <xf numFmtId="0" fontId="24" fillId="0" borderId="0" xfId="0" applyFont="1" applyAlignment="1">
      <alignment horizontal="center" vertical="top" wrapText="1"/>
    </xf>
    <xf numFmtId="0" fontId="24" fillId="0" borderId="43" xfId="0" applyFont="1" applyBorder="1" applyAlignment="1">
      <alignment horizontal="center" vertical="center"/>
    </xf>
    <xf numFmtId="0" fontId="24" fillId="0" borderId="7" xfId="0" applyFont="1" applyBorder="1" applyAlignment="1">
      <alignment horizontal="center" vertical="center"/>
    </xf>
    <xf numFmtId="0" fontId="24" fillId="0" borderId="1" xfId="0" applyFont="1" applyBorder="1" applyAlignment="1">
      <alignment horizontal="center" vertical="center"/>
    </xf>
    <xf numFmtId="0" fontId="24" fillId="0" borderId="39" xfId="0" applyFont="1" applyBorder="1" applyAlignment="1">
      <alignment horizontal="center" vertical="center"/>
    </xf>
    <xf numFmtId="0" fontId="24" fillId="0" borderId="39" xfId="0" applyFont="1" applyBorder="1" applyAlignment="1">
      <alignment vertical="top" wrapText="1"/>
    </xf>
    <xf numFmtId="0" fontId="36" fillId="0" borderId="0" xfId="0" applyFont="1" applyAlignment="1">
      <alignment vertical="top" wrapText="1"/>
    </xf>
    <xf numFmtId="0" fontId="36" fillId="0" borderId="3" xfId="0" applyFont="1" applyBorder="1" applyAlignment="1">
      <alignment vertical="top" wrapText="1"/>
    </xf>
    <xf numFmtId="0" fontId="30" fillId="0" borderId="23" xfId="0" applyFont="1" applyBorder="1" applyAlignment="1">
      <alignment horizontal="center" vertical="center"/>
    </xf>
    <xf numFmtId="0" fontId="30" fillId="0" borderId="15" xfId="0" applyFont="1" applyBorder="1" applyAlignment="1">
      <alignment horizontal="center" vertical="center"/>
    </xf>
    <xf numFmtId="0" fontId="30" fillId="0" borderId="40" xfId="0" applyFont="1" applyBorder="1" applyAlignment="1">
      <alignment horizontal="center" vertical="center"/>
    </xf>
    <xf numFmtId="0" fontId="30" fillId="0" borderId="36" xfId="0" applyFont="1" applyBorder="1" applyAlignment="1">
      <alignment horizontal="center" vertical="center"/>
    </xf>
    <xf numFmtId="0" fontId="30" fillId="0" borderId="18" xfId="0" applyFont="1" applyBorder="1" applyAlignment="1">
      <alignment horizontal="center" vertical="center"/>
    </xf>
    <xf numFmtId="0" fontId="30" fillId="0" borderId="41" xfId="0" applyFont="1" applyBorder="1" applyAlignment="1">
      <alignment horizontal="center" vertical="center"/>
    </xf>
    <xf numFmtId="0" fontId="30" fillId="0" borderId="42" xfId="0" applyFont="1" applyBorder="1" applyAlignment="1">
      <alignment horizontal="center" vertical="center"/>
    </xf>
    <xf numFmtId="0" fontId="30" fillId="0" borderId="0" xfId="0" applyFont="1" applyAlignment="1">
      <alignment horizontal="center" vertical="center"/>
    </xf>
    <xf numFmtId="0" fontId="30" fillId="0" borderId="3" xfId="0" applyFont="1" applyBorder="1" applyAlignment="1">
      <alignment horizontal="center" vertical="center"/>
    </xf>
    <xf numFmtId="0" fontId="30" fillId="0" borderId="0" xfId="0" applyFont="1">
      <alignment vertical="center"/>
    </xf>
    <xf numFmtId="0" fontId="30" fillId="0" borderId="33" xfId="0" applyFont="1" applyBorder="1" applyAlignment="1">
      <alignment horizontal="center" vertical="center"/>
    </xf>
    <xf numFmtId="0" fontId="29" fillId="0" borderId="24" xfId="0" applyFont="1" applyBorder="1" applyAlignment="1">
      <alignment horizontal="center" vertical="center"/>
    </xf>
    <xf numFmtId="0" fontId="29" fillId="0" borderId="38" xfId="0" applyFont="1" applyBorder="1" applyAlignment="1">
      <alignment horizontal="center" vertical="center"/>
    </xf>
    <xf numFmtId="0" fontId="30" fillId="0" borderId="50" xfId="0" applyFont="1" applyBorder="1" applyAlignment="1">
      <alignment horizontal="center" vertical="center"/>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30" fillId="0" borderId="19" xfId="0" applyFont="1" applyBorder="1" applyAlignment="1">
      <alignment horizontal="center" vertical="center"/>
    </xf>
    <xf numFmtId="0" fontId="30" fillId="0" borderId="51" xfId="0" applyFont="1" applyBorder="1" applyAlignment="1">
      <alignment horizontal="center" vertical="center"/>
    </xf>
    <xf numFmtId="0" fontId="29" fillId="0" borderId="21" xfId="0" applyFont="1" applyBorder="1" applyAlignment="1">
      <alignment horizontal="center" vertical="center"/>
    </xf>
    <xf numFmtId="0" fontId="33" fillId="0" borderId="6" xfId="0" applyFont="1" applyBorder="1" applyAlignment="1">
      <alignment vertical="top" wrapText="1"/>
    </xf>
    <xf numFmtId="0" fontId="24" fillId="0" borderId="0" xfId="0" applyFont="1" applyAlignment="1">
      <alignment horizontal="center" vertical="center" wrapText="1"/>
    </xf>
    <xf numFmtId="0" fontId="33" fillId="6" borderId="11" xfId="0" applyFont="1" applyFill="1" applyBorder="1" applyAlignment="1">
      <alignment horizontal="center" vertical="center"/>
    </xf>
    <xf numFmtId="0" fontId="30" fillId="0" borderId="9" xfId="0" applyFont="1" applyBorder="1" applyAlignment="1">
      <alignment horizontal="center" vertical="center"/>
    </xf>
    <xf numFmtId="0" fontId="30" fillId="0" borderId="52" xfId="0" applyFont="1" applyBorder="1" applyAlignment="1">
      <alignment horizontal="center" vertical="center"/>
    </xf>
    <xf numFmtId="0" fontId="30" fillId="0" borderId="53" xfId="0" applyFont="1" applyBorder="1" applyAlignment="1">
      <alignment horizontal="center" vertical="center"/>
    </xf>
    <xf numFmtId="0" fontId="28" fillId="0" borderId="0" xfId="0" applyFont="1" applyAlignment="1">
      <alignment horizontal="center" vertical="center"/>
    </xf>
    <xf numFmtId="0" fontId="29" fillId="0" borderId="51" xfId="0" applyFont="1" applyBorder="1" applyAlignment="1">
      <alignment horizontal="center" vertical="center"/>
    </xf>
    <xf numFmtId="0" fontId="24" fillId="0" borderId="0" xfId="0" applyFont="1" applyAlignment="1">
      <alignment horizontal="left" vertical="center" shrinkToFit="1"/>
    </xf>
  </cellXfs>
  <cellStyles count="2">
    <cellStyle name="ハイパーリンク" xfId="1" builtinId="8"/>
    <cellStyle name="標準" xfId="0" builtinId="0"/>
  </cellStyles>
  <dxfs count="4">
    <dxf>
      <numFmt numFmtId="0" formatCode="General"/>
      <fill>
        <patternFill patternType="lightUp"/>
      </fill>
      <border>
        <vertical/>
        <horizontal/>
      </border>
    </dxf>
    <dxf>
      <numFmt numFmtId="0" formatCode="General"/>
      <fill>
        <patternFill patternType="lightUp"/>
      </fill>
      <border>
        <vertical/>
        <horizontal/>
      </border>
    </dxf>
    <dxf>
      <numFmt numFmtId="0" formatCode="General"/>
      <fill>
        <patternFill patternType="lightUp"/>
      </fill>
      <border>
        <vertical/>
        <horizontal/>
      </border>
    </dxf>
    <dxf>
      <numFmt numFmtId="0" formatCode="General"/>
      <fill>
        <patternFill patternType="lightUp"/>
      </fill>
      <border>
        <vertical/>
        <horizontal/>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14</xdr:col>
      <xdr:colOff>142875</xdr:colOff>
      <xdr:row>46</xdr:row>
      <xdr:rowOff>66675</xdr:rowOff>
    </xdr:from>
    <xdr:to>
      <xdr:col>14</xdr:col>
      <xdr:colOff>619125</xdr:colOff>
      <xdr:row>51</xdr:row>
      <xdr:rowOff>0</xdr:rowOff>
    </xdr:to>
    <xdr:sp macro="" textlink="">
      <xdr:nvSpPr>
        <xdr:cNvPr id="2" name="左矢印 1">
          <a:extLst>
            <a:ext uri="{FF2B5EF4-FFF2-40B4-BE49-F238E27FC236}">
              <a16:creationId xmlns:a16="http://schemas.microsoft.com/office/drawing/2014/main" id="{00000000-0008-0000-0000-000002000000}"/>
            </a:ext>
          </a:extLst>
        </xdr:cNvPr>
        <xdr:cNvSpPr/>
      </xdr:nvSpPr>
      <xdr:spPr>
        <a:xfrm>
          <a:off x="8277225" y="4371975"/>
          <a:ext cx="476250" cy="666750"/>
        </a:xfrm>
        <a:prstGeom prst="leftArrow">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101394</xdr:colOff>
      <xdr:row>259</xdr:row>
      <xdr:rowOff>173595</xdr:rowOff>
    </xdr:from>
    <xdr:to>
      <xdr:col>14</xdr:col>
      <xdr:colOff>577644</xdr:colOff>
      <xdr:row>264</xdr:row>
      <xdr:rowOff>36039</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9562894" y="41884024"/>
          <a:ext cx="476250" cy="715158"/>
        </a:xfrm>
        <a:prstGeom prst="lef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76200</xdr:colOff>
      <xdr:row>228</xdr:row>
      <xdr:rowOff>85725</xdr:rowOff>
    </xdr:from>
    <xdr:to>
      <xdr:col>14</xdr:col>
      <xdr:colOff>552450</xdr:colOff>
      <xdr:row>232</xdr:row>
      <xdr:rowOff>123825</xdr:rowOff>
    </xdr:to>
    <xdr:sp macro="" textlink="">
      <xdr:nvSpPr>
        <xdr:cNvPr id="20" name="左矢印 19">
          <a:extLst>
            <a:ext uri="{FF2B5EF4-FFF2-40B4-BE49-F238E27FC236}">
              <a16:creationId xmlns:a16="http://schemas.microsoft.com/office/drawing/2014/main" id="{00000000-0008-0000-0000-000014000000}"/>
            </a:ext>
          </a:extLst>
        </xdr:cNvPr>
        <xdr:cNvSpPr/>
      </xdr:nvSpPr>
      <xdr:spPr>
        <a:xfrm>
          <a:off x="8210550" y="10258425"/>
          <a:ext cx="476250" cy="666750"/>
        </a:xfrm>
        <a:prstGeom prst="lef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85725</xdr:colOff>
      <xdr:row>328</xdr:row>
      <xdr:rowOff>108856</xdr:rowOff>
    </xdr:from>
    <xdr:to>
      <xdr:col>14</xdr:col>
      <xdr:colOff>561975</xdr:colOff>
      <xdr:row>332</xdr:row>
      <xdr:rowOff>146956</xdr:rowOff>
    </xdr:to>
    <xdr:sp macro="" textlink="">
      <xdr:nvSpPr>
        <xdr:cNvPr id="22" name="左矢印 21">
          <a:extLst>
            <a:ext uri="{FF2B5EF4-FFF2-40B4-BE49-F238E27FC236}">
              <a16:creationId xmlns:a16="http://schemas.microsoft.com/office/drawing/2014/main" id="{00000000-0008-0000-0000-000016000000}"/>
            </a:ext>
          </a:extLst>
        </xdr:cNvPr>
        <xdr:cNvSpPr/>
      </xdr:nvSpPr>
      <xdr:spPr>
        <a:xfrm>
          <a:off x="8903154" y="29908499"/>
          <a:ext cx="476250" cy="664028"/>
        </a:xfrm>
        <a:prstGeom prst="leftArrow">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123825</xdr:colOff>
      <xdr:row>41</xdr:row>
      <xdr:rowOff>327772</xdr:rowOff>
    </xdr:from>
    <xdr:to>
      <xdr:col>14</xdr:col>
      <xdr:colOff>600075</xdr:colOff>
      <xdr:row>43</xdr:row>
      <xdr:rowOff>52107</xdr:rowOff>
    </xdr:to>
    <xdr:sp macro="" textlink="">
      <xdr:nvSpPr>
        <xdr:cNvPr id="26" name="左矢印 25">
          <a:extLst>
            <a:ext uri="{FF2B5EF4-FFF2-40B4-BE49-F238E27FC236}">
              <a16:creationId xmlns:a16="http://schemas.microsoft.com/office/drawing/2014/main" id="{00000000-0008-0000-0000-00001A000000}"/>
            </a:ext>
          </a:extLst>
        </xdr:cNvPr>
        <xdr:cNvSpPr/>
      </xdr:nvSpPr>
      <xdr:spPr>
        <a:xfrm>
          <a:off x="8943975" y="6433297"/>
          <a:ext cx="476250" cy="695885"/>
        </a:xfrm>
        <a:prstGeom prst="lef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70117</xdr:colOff>
      <xdr:row>153</xdr:row>
      <xdr:rowOff>29884</xdr:rowOff>
    </xdr:from>
    <xdr:to>
      <xdr:col>14</xdr:col>
      <xdr:colOff>546367</xdr:colOff>
      <xdr:row>155</xdr:row>
      <xdr:rowOff>186018</xdr:rowOff>
    </xdr:to>
    <xdr:sp macro="" textlink="">
      <xdr:nvSpPr>
        <xdr:cNvPr id="27" name="左矢印 26">
          <a:extLst>
            <a:ext uri="{FF2B5EF4-FFF2-40B4-BE49-F238E27FC236}">
              <a16:creationId xmlns:a16="http://schemas.microsoft.com/office/drawing/2014/main" id="{00000000-0008-0000-0000-00001B000000}"/>
            </a:ext>
          </a:extLst>
        </xdr:cNvPr>
        <xdr:cNvSpPr/>
      </xdr:nvSpPr>
      <xdr:spPr>
        <a:xfrm>
          <a:off x="9348588" y="19543060"/>
          <a:ext cx="476250" cy="469899"/>
        </a:xfrm>
        <a:prstGeom prst="leftArrow">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76840</xdr:colOff>
      <xdr:row>161</xdr:row>
      <xdr:rowOff>43410</xdr:rowOff>
    </xdr:from>
    <xdr:to>
      <xdr:col>14</xdr:col>
      <xdr:colOff>553090</xdr:colOff>
      <xdr:row>163</xdr:row>
      <xdr:rowOff>171825</xdr:rowOff>
    </xdr:to>
    <xdr:sp macro="" textlink="">
      <xdr:nvSpPr>
        <xdr:cNvPr id="31" name="左矢印 30">
          <a:extLst>
            <a:ext uri="{FF2B5EF4-FFF2-40B4-BE49-F238E27FC236}">
              <a16:creationId xmlns:a16="http://schemas.microsoft.com/office/drawing/2014/main" id="{00000000-0008-0000-0000-00001F000000}"/>
            </a:ext>
          </a:extLst>
        </xdr:cNvPr>
        <xdr:cNvSpPr/>
      </xdr:nvSpPr>
      <xdr:spPr>
        <a:xfrm>
          <a:off x="9355311" y="20744410"/>
          <a:ext cx="476250" cy="449650"/>
        </a:xfrm>
        <a:prstGeom prst="leftArrow">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82176</xdr:colOff>
      <xdr:row>199</xdr:row>
      <xdr:rowOff>201705</xdr:rowOff>
    </xdr:from>
    <xdr:to>
      <xdr:col>14</xdr:col>
      <xdr:colOff>558426</xdr:colOff>
      <xdr:row>203</xdr:row>
      <xdr:rowOff>84790</xdr:rowOff>
    </xdr:to>
    <xdr:sp macro="" textlink="">
      <xdr:nvSpPr>
        <xdr:cNvPr id="33" name="左矢印 32">
          <a:extLst>
            <a:ext uri="{FF2B5EF4-FFF2-40B4-BE49-F238E27FC236}">
              <a16:creationId xmlns:a16="http://schemas.microsoft.com/office/drawing/2014/main" id="{00000000-0008-0000-0000-000021000000}"/>
            </a:ext>
          </a:extLst>
        </xdr:cNvPr>
        <xdr:cNvSpPr/>
      </xdr:nvSpPr>
      <xdr:spPr>
        <a:xfrm>
          <a:off x="9360647" y="26759646"/>
          <a:ext cx="476250" cy="510615"/>
        </a:xfrm>
        <a:prstGeom prst="lef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67235</xdr:colOff>
      <xdr:row>223</xdr:row>
      <xdr:rowOff>0</xdr:rowOff>
    </xdr:from>
    <xdr:to>
      <xdr:col>14</xdr:col>
      <xdr:colOff>543485</xdr:colOff>
      <xdr:row>226</xdr:row>
      <xdr:rowOff>138952</xdr:rowOff>
    </xdr:to>
    <xdr:sp macro="" textlink="">
      <xdr:nvSpPr>
        <xdr:cNvPr id="37" name="左矢印 36">
          <a:extLst>
            <a:ext uri="{FF2B5EF4-FFF2-40B4-BE49-F238E27FC236}">
              <a16:creationId xmlns:a16="http://schemas.microsoft.com/office/drawing/2014/main" id="{00000000-0008-0000-0000-000025000000}"/>
            </a:ext>
          </a:extLst>
        </xdr:cNvPr>
        <xdr:cNvSpPr/>
      </xdr:nvSpPr>
      <xdr:spPr>
        <a:xfrm>
          <a:off x="9121588" y="18814676"/>
          <a:ext cx="476250" cy="688041"/>
        </a:xfrm>
        <a:prstGeom prst="lef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96371</xdr:colOff>
      <xdr:row>235</xdr:row>
      <xdr:rowOff>29135</xdr:rowOff>
    </xdr:from>
    <xdr:to>
      <xdr:col>14</xdr:col>
      <xdr:colOff>572621</xdr:colOff>
      <xdr:row>239</xdr:row>
      <xdr:rowOff>67235</xdr:rowOff>
    </xdr:to>
    <xdr:sp macro="" textlink="">
      <xdr:nvSpPr>
        <xdr:cNvPr id="38" name="左矢印 37">
          <a:extLst>
            <a:ext uri="{FF2B5EF4-FFF2-40B4-BE49-F238E27FC236}">
              <a16:creationId xmlns:a16="http://schemas.microsoft.com/office/drawing/2014/main" id="{00000000-0008-0000-0000-000026000000}"/>
            </a:ext>
          </a:extLst>
        </xdr:cNvPr>
        <xdr:cNvSpPr/>
      </xdr:nvSpPr>
      <xdr:spPr>
        <a:xfrm>
          <a:off x="9150724" y="20916900"/>
          <a:ext cx="476250" cy="688041"/>
        </a:xfrm>
        <a:prstGeom prst="lef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73959</xdr:colOff>
      <xdr:row>171</xdr:row>
      <xdr:rowOff>90182</xdr:rowOff>
    </xdr:from>
    <xdr:to>
      <xdr:col>14</xdr:col>
      <xdr:colOff>550209</xdr:colOff>
      <xdr:row>171</xdr:row>
      <xdr:rowOff>625930</xdr:rowOff>
    </xdr:to>
    <xdr:sp macro="" textlink="">
      <xdr:nvSpPr>
        <xdr:cNvPr id="51" name="左矢印 50">
          <a:extLst>
            <a:ext uri="{FF2B5EF4-FFF2-40B4-BE49-F238E27FC236}">
              <a16:creationId xmlns:a16="http://schemas.microsoft.com/office/drawing/2014/main" id="{00000000-0008-0000-0000-000033000000}"/>
            </a:ext>
          </a:extLst>
        </xdr:cNvPr>
        <xdr:cNvSpPr/>
      </xdr:nvSpPr>
      <xdr:spPr>
        <a:xfrm>
          <a:off x="9535459" y="23993396"/>
          <a:ext cx="476250" cy="535748"/>
        </a:xfrm>
        <a:prstGeom prst="leftArrow">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70117</xdr:colOff>
      <xdr:row>176</xdr:row>
      <xdr:rowOff>93384</xdr:rowOff>
    </xdr:from>
    <xdr:to>
      <xdr:col>14</xdr:col>
      <xdr:colOff>546367</xdr:colOff>
      <xdr:row>179</xdr:row>
      <xdr:rowOff>147918</xdr:rowOff>
    </xdr:to>
    <xdr:sp macro="" textlink="">
      <xdr:nvSpPr>
        <xdr:cNvPr id="52" name="左矢印 51">
          <a:extLst>
            <a:ext uri="{FF2B5EF4-FFF2-40B4-BE49-F238E27FC236}">
              <a16:creationId xmlns:a16="http://schemas.microsoft.com/office/drawing/2014/main" id="{00000000-0008-0000-0000-000034000000}"/>
            </a:ext>
          </a:extLst>
        </xdr:cNvPr>
        <xdr:cNvSpPr/>
      </xdr:nvSpPr>
      <xdr:spPr>
        <a:xfrm>
          <a:off x="9531617" y="25048884"/>
          <a:ext cx="476250" cy="473634"/>
        </a:xfrm>
        <a:prstGeom prst="leftArrow">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76840</xdr:colOff>
      <xdr:row>189</xdr:row>
      <xdr:rowOff>43410</xdr:rowOff>
    </xdr:from>
    <xdr:to>
      <xdr:col>14</xdr:col>
      <xdr:colOff>553090</xdr:colOff>
      <xdr:row>191</xdr:row>
      <xdr:rowOff>171825</xdr:rowOff>
    </xdr:to>
    <xdr:sp macro="" textlink="">
      <xdr:nvSpPr>
        <xdr:cNvPr id="53" name="左矢印 52">
          <a:extLst>
            <a:ext uri="{FF2B5EF4-FFF2-40B4-BE49-F238E27FC236}">
              <a16:creationId xmlns:a16="http://schemas.microsoft.com/office/drawing/2014/main" id="{00000000-0008-0000-0000-000035000000}"/>
            </a:ext>
          </a:extLst>
        </xdr:cNvPr>
        <xdr:cNvSpPr/>
      </xdr:nvSpPr>
      <xdr:spPr>
        <a:xfrm>
          <a:off x="9355311" y="20744410"/>
          <a:ext cx="476250" cy="449650"/>
        </a:xfrm>
        <a:prstGeom prst="leftArrow">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29882</xdr:colOff>
      <xdr:row>338</xdr:row>
      <xdr:rowOff>52294</xdr:rowOff>
    </xdr:from>
    <xdr:to>
      <xdr:col>14</xdr:col>
      <xdr:colOff>506132</xdr:colOff>
      <xdr:row>341</xdr:row>
      <xdr:rowOff>90395</xdr:rowOff>
    </xdr:to>
    <xdr:sp macro="" textlink="">
      <xdr:nvSpPr>
        <xdr:cNvPr id="54" name="左矢印 53">
          <a:extLst>
            <a:ext uri="{FF2B5EF4-FFF2-40B4-BE49-F238E27FC236}">
              <a16:creationId xmlns:a16="http://schemas.microsoft.com/office/drawing/2014/main" id="{00000000-0008-0000-0000-000036000000}"/>
            </a:ext>
          </a:extLst>
        </xdr:cNvPr>
        <xdr:cNvSpPr/>
      </xdr:nvSpPr>
      <xdr:spPr>
        <a:xfrm>
          <a:off x="9308353" y="45690118"/>
          <a:ext cx="476250" cy="665630"/>
        </a:xfrm>
        <a:prstGeom prst="lef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105268</xdr:colOff>
      <xdr:row>97</xdr:row>
      <xdr:rowOff>44144</xdr:rowOff>
    </xdr:from>
    <xdr:to>
      <xdr:col>14</xdr:col>
      <xdr:colOff>581518</xdr:colOff>
      <xdr:row>99</xdr:row>
      <xdr:rowOff>51615</xdr:rowOff>
    </xdr:to>
    <xdr:sp macro="" textlink="">
      <xdr:nvSpPr>
        <xdr:cNvPr id="70" name="左矢印 69">
          <a:extLst>
            <a:ext uri="{FF2B5EF4-FFF2-40B4-BE49-F238E27FC236}">
              <a16:creationId xmlns:a16="http://schemas.microsoft.com/office/drawing/2014/main" id="{00000000-0008-0000-0000-000046000000}"/>
            </a:ext>
          </a:extLst>
        </xdr:cNvPr>
        <xdr:cNvSpPr/>
      </xdr:nvSpPr>
      <xdr:spPr>
        <a:xfrm>
          <a:off x="9560995" y="10411962"/>
          <a:ext cx="476250" cy="446198"/>
        </a:xfrm>
        <a:prstGeom prst="lef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100106</xdr:colOff>
      <xdr:row>140</xdr:row>
      <xdr:rowOff>182282</xdr:rowOff>
    </xdr:from>
    <xdr:to>
      <xdr:col>14</xdr:col>
      <xdr:colOff>576356</xdr:colOff>
      <xdr:row>142</xdr:row>
      <xdr:rowOff>189753</xdr:rowOff>
    </xdr:to>
    <xdr:sp macro="" textlink="">
      <xdr:nvSpPr>
        <xdr:cNvPr id="72" name="左矢印 71">
          <a:extLst>
            <a:ext uri="{FF2B5EF4-FFF2-40B4-BE49-F238E27FC236}">
              <a16:creationId xmlns:a16="http://schemas.microsoft.com/office/drawing/2014/main" id="{00000000-0008-0000-0000-000048000000}"/>
            </a:ext>
          </a:extLst>
        </xdr:cNvPr>
        <xdr:cNvSpPr/>
      </xdr:nvSpPr>
      <xdr:spPr>
        <a:xfrm>
          <a:off x="9378577" y="17215223"/>
          <a:ext cx="476250" cy="440765"/>
        </a:xfrm>
        <a:prstGeom prst="lef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80819</xdr:colOff>
      <xdr:row>240</xdr:row>
      <xdr:rowOff>0</xdr:rowOff>
    </xdr:from>
    <xdr:to>
      <xdr:col>5</xdr:col>
      <xdr:colOff>161636</xdr:colOff>
      <xdr:row>240</xdr:row>
      <xdr:rowOff>11546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925455" y="31372939"/>
          <a:ext cx="473363" cy="36551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３６</a:t>
          </a:r>
        </a:p>
      </xdr:txBody>
    </xdr:sp>
    <xdr:clientData/>
  </xdr:twoCellAnchor>
  <xdr:twoCellAnchor>
    <xdr:from>
      <xdr:col>14</xdr:col>
      <xdr:colOff>74706</xdr:colOff>
      <xdr:row>125</xdr:row>
      <xdr:rowOff>179294</xdr:rowOff>
    </xdr:from>
    <xdr:to>
      <xdr:col>14</xdr:col>
      <xdr:colOff>550956</xdr:colOff>
      <xdr:row>127</xdr:row>
      <xdr:rowOff>112059</xdr:rowOff>
    </xdr:to>
    <xdr:sp macro="" textlink="">
      <xdr:nvSpPr>
        <xdr:cNvPr id="61" name="左矢印 60">
          <a:extLst>
            <a:ext uri="{FF2B5EF4-FFF2-40B4-BE49-F238E27FC236}">
              <a16:creationId xmlns:a16="http://schemas.microsoft.com/office/drawing/2014/main" id="{00000000-0008-0000-0000-00003D000000}"/>
            </a:ext>
          </a:extLst>
        </xdr:cNvPr>
        <xdr:cNvSpPr/>
      </xdr:nvSpPr>
      <xdr:spPr>
        <a:xfrm>
          <a:off x="9353177" y="14074588"/>
          <a:ext cx="476250" cy="440765"/>
        </a:xfrm>
        <a:prstGeom prst="lef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74706</xdr:colOff>
      <xdr:row>118</xdr:row>
      <xdr:rowOff>164353</xdr:rowOff>
    </xdr:from>
    <xdr:to>
      <xdr:col>14</xdr:col>
      <xdr:colOff>550956</xdr:colOff>
      <xdr:row>120</xdr:row>
      <xdr:rowOff>141941</xdr:rowOff>
    </xdr:to>
    <xdr:sp macro="" textlink="">
      <xdr:nvSpPr>
        <xdr:cNvPr id="80" name="左矢印 79">
          <a:extLst>
            <a:ext uri="{FF2B5EF4-FFF2-40B4-BE49-F238E27FC236}">
              <a16:creationId xmlns:a16="http://schemas.microsoft.com/office/drawing/2014/main" id="{00000000-0008-0000-0000-000050000000}"/>
            </a:ext>
          </a:extLst>
        </xdr:cNvPr>
        <xdr:cNvSpPr/>
      </xdr:nvSpPr>
      <xdr:spPr>
        <a:xfrm>
          <a:off x="9353177" y="12438529"/>
          <a:ext cx="476250" cy="440765"/>
        </a:xfrm>
        <a:prstGeom prst="lef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336176</xdr:colOff>
      <xdr:row>118</xdr:row>
      <xdr:rowOff>97117</xdr:rowOff>
    </xdr:from>
    <xdr:to>
      <xdr:col>30</xdr:col>
      <xdr:colOff>201707</xdr:colOff>
      <xdr:row>127</xdr:row>
      <xdr:rowOff>246530</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13865411" y="12371293"/>
          <a:ext cx="5438590" cy="2278531"/>
        </a:xfrm>
        <a:prstGeom prst="wedgeRectCallout">
          <a:avLst>
            <a:gd name="adj1" fmla="val -64250"/>
            <a:gd name="adj2" fmla="val -236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200">
              <a:solidFill>
                <a:schemeClr val="tx1"/>
              </a:solidFill>
              <a:effectLst/>
              <a:latin typeface="+mn-lt"/>
              <a:ea typeface="+mn-ea"/>
              <a:cs typeface="+mn-cs"/>
            </a:rPr>
            <a:t>《</a:t>
          </a:r>
          <a:r>
            <a:rPr lang="ja-JP" altLang="en-US" sz="1200">
              <a:solidFill>
                <a:schemeClr val="tx1"/>
              </a:solidFill>
              <a:effectLst/>
              <a:latin typeface="+mn-lt"/>
              <a:ea typeface="+mn-ea"/>
              <a:cs typeface="+mn-cs"/>
            </a:rPr>
            <a:t>例</a:t>
          </a:r>
          <a:r>
            <a:rPr lang="en-US" altLang="ja-JP" sz="1200">
              <a:solidFill>
                <a:schemeClr val="tx1"/>
              </a:solidFill>
              <a:effectLst/>
              <a:latin typeface="+mn-lt"/>
              <a:ea typeface="+mn-ea"/>
              <a:cs typeface="+mn-cs"/>
            </a:rPr>
            <a:t>》</a:t>
          </a:r>
        </a:p>
        <a:p>
          <a:r>
            <a:rPr lang="ja-JP" altLang="ja-JP" sz="1200">
              <a:solidFill>
                <a:schemeClr val="tx1"/>
              </a:solidFill>
              <a:effectLst/>
              <a:latin typeface="+mn-lt"/>
              <a:ea typeface="+mn-ea"/>
              <a:cs typeface="+mn-cs"/>
            </a:rPr>
            <a:t>医療機関：神戸市健康局地域医療課</a:t>
          </a:r>
        </a:p>
        <a:p>
          <a:r>
            <a:rPr lang="ja-JP" altLang="ja-JP" sz="1200">
              <a:solidFill>
                <a:schemeClr val="tx1"/>
              </a:solidFill>
              <a:effectLst/>
              <a:latin typeface="+mn-lt"/>
              <a:ea typeface="+mn-ea"/>
              <a:cs typeface="+mn-cs"/>
            </a:rPr>
            <a:t>高齢者施設：神戸市福祉局高齢福祉課</a:t>
          </a:r>
        </a:p>
        <a:p>
          <a:r>
            <a:rPr lang="ja-JP" altLang="ja-JP" sz="1200">
              <a:solidFill>
                <a:schemeClr val="tx1"/>
              </a:solidFill>
              <a:effectLst/>
              <a:latin typeface="+mn-lt"/>
              <a:ea typeface="+mn-ea"/>
              <a:cs typeface="+mn-cs"/>
            </a:rPr>
            <a:t>障害者施設：神戸市福祉局障害福祉課</a:t>
          </a:r>
        </a:p>
        <a:p>
          <a:r>
            <a:rPr lang="ja-JP" altLang="ja-JP" sz="1200">
              <a:solidFill>
                <a:schemeClr val="tx1"/>
              </a:solidFill>
              <a:effectLst/>
              <a:latin typeface="+mn-lt"/>
              <a:ea typeface="+mn-ea"/>
              <a:cs typeface="+mn-cs"/>
            </a:rPr>
            <a:t>児童養護施設等：神戸市こども家庭局家庭支援課</a:t>
          </a:r>
        </a:p>
        <a:p>
          <a:r>
            <a:rPr lang="ja-JP" altLang="ja-JP" sz="1200">
              <a:solidFill>
                <a:schemeClr val="tx1"/>
              </a:solidFill>
              <a:effectLst/>
              <a:latin typeface="+mn-lt"/>
              <a:ea typeface="+mn-ea"/>
              <a:cs typeface="+mn-cs"/>
            </a:rPr>
            <a:t>児童館：神戸市こども家庭局こども青少年課</a:t>
          </a:r>
        </a:p>
        <a:p>
          <a:r>
            <a:rPr lang="ja-JP" altLang="ja-JP" sz="1200">
              <a:solidFill>
                <a:schemeClr val="tx1"/>
              </a:solidFill>
              <a:effectLst/>
              <a:latin typeface="+mn-lt"/>
              <a:ea typeface="+mn-ea"/>
              <a:cs typeface="+mn-cs"/>
            </a:rPr>
            <a:t>保育所・保育園・こども園等：神戸市こども家庭局幼保振興課または幼保事業課</a:t>
          </a:r>
        </a:p>
        <a:p>
          <a:r>
            <a:rPr lang="ja-JP" altLang="ja-JP" sz="1200">
              <a:solidFill>
                <a:schemeClr val="tx1"/>
              </a:solidFill>
              <a:effectLst/>
              <a:latin typeface="+mn-lt"/>
              <a:ea typeface="+mn-ea"/>
              <a:cs typeface="+mn-cs"/>
            </a:rPr>
            <a:t>神戸市立学校園：神戸市教育委員会事務局総務課</a:t>
          </a:r>
        </a:p>
        <a:p>
          <a:r>
            <a:rPr lang="ja-JP" altLang="ja-JP" sz="1200">
              <a:solidFill>
                <a:schemeClr val="tx1"/>
              </a:solidFill>
              <a:effectLst/>
              <a:latin typeface="+mn-lt"/>
              <a:ea typeface="+mn-ea"/>
              <a:cs typeface="+mn-cs"/>
            </a:rPr>
            <a:t>兵庫県立学校園：兵庫県教育委員会事務局総務課</a:t>
          </a:r>
        </a:p>
        <a:p>
          <a:r>
            <a:rPr lang="ja-JP" altLang="ja-JP" sz="1200">
              <a:solidFill>
                <a:schemeClr val="tx1"/>
              </a:solidFill>
              <a:effectLst/>
              <a:latin typeface="+mn-lt"/>
              <a:ea typeface="+mn-ea"/>
              <a:cs typeface="+mn-cs"/>
            </a:rPr>
            <a:t>私立学校園・専修学校・各種学校・外国人学校：兵庫県企画県民部私学教育課</a:t>
          </a:r>
        </a:p>
        <a:p>
          <a:pPr algn="l"/>
          <a:endParaRPr kumimoji="1" lang="ja-JP" altLang="en-US" sz="1100"/>
        </a:p>
      </xdr:txBody>
    </xdr:sp>
    <xdr:clientData/>
  </xdr:twoCellAnchor>
  <xdr:twoCellAnchor>
    <xdr:from>
      <xdr:col>14</xdr:col>
      <xdr:colOff>96282</xdr:colOff>
      <xdr:row>240</xdr:row>
      <xdr:rowOff>62923</xdr:rowOff>
    </xdr:from>
    <xdr:to>
      <xdr:col>14</xdr:col>
      <xdr:colOff>572532</xdr:colOff>
      <xdr:row>244</xdr:row>
      <xdr:rowOff>89478</xdr:rowOff>
    </xdr:to>
    <xdr:sp macro="" textlink="">
      <xdr:nvSpPr>
        <xdr:cNvPr id="7" name="左矢印 12">
          <a:extLst>
            <a:ext uri="{FF2B5EF4-FFF2-40B4-BE49-F238E27FC236}">
              <a16:creationId xmlns:a16="http://schemas.microsoft.com/office/drawing/2014/main" id="{00000000-0008-0000-0000-000007000000}"/>
            </a:ext>
          </a:extLst>
        </xdr:cNvPr>
        <xdr:cNvSpPr/>
      </xdr:nvSpPr>
      <xdr:spPr>
        <a:xfrm>
          <a:off x="9557782" y="34507137"/>
          <a:ext cx="476250" cy="697841"/>
        </a:xfrm>
        <a:prstGeom prst="lef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57727</xdr:colOff>
      <xdr:row>288</xdr:row>
      <xdr:rowOff>0</xdr:rowOff>
    </xdr:from>
    <xdr:to>
      <xdr:col>14</xdr:col>
      <xdr:colOff>533977</xdr:colOff>
      <xdr:row>292</xdr:row>
      <xdr:rowOff>49645</xdr:rowOff>
    </xdr:to>
    <xdr:sp macro="" textlink="">
      <xdr:nvSpPr>
        <xdr:cNvPr id="8" name="左矢印 12">
          <a:extLst>
            <a:ext uri="{FF2B5EF4-FFF2-40B4-BE49-F238E27FC236}">
              <a16:creationId xmlns:a16="http://schemas.microsoft.com/office/drawing/2014/main" id="{00000000-0008-0000-0000-000008000000}"/>
            </a:ext>
          </a:extLst>
        </xdr:cNvPr>
        <xdr:cNvSpPr/>
      </xdr:nvSpPr>
      <xdr:spPr>
        <a:xfrm>
          <a:off x="9351818" y="39381545"/>
          <a:ext cx="476250" cy="696191"/>
        </a:xfrm>
        <a:prstGeom prst="lef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69272</xdr:colOff>
      <xdr:row>299</xdr:row>
      <xdr:rowOff>127001</xdr:rowOff>
    </xdr:from>
    <xdr:to>
      <xdr:col>14</xdr:col>
      <xdr:colOff>545522</xdr:colOff>
      <xdr:row>303</xdr:row>
      <xdr:rowOff>199737</xdr:rowOff>
    </xdr:to>
    <xdr:sp macro="" textlink="">
      <xdr:nvSpPr>
        <xdr:cNvPr id="9" name="左矢印 12">
          <a:extLst>
            <a:ext uri="{FF2B5EF4-FFF2-40B4-BE49-F238E27FC236}">
              <a16:creationId xmlns:a16="http://schemas.microsoft.com/office/drawing/2014/main" id="{00000000-0008-0000-0000-000009000000}"/>
            </a:ext>
          </a:extLst>
        </xdr:cNvPr>
        <xdr:cNvSpPr/>
      </xdr:nvSpPr>
      <xdr:spPr>
        <a:xfrm>
          <a:off x="9363363" y="41309637"/>
          <a:ext cx="476250" cy="696191"/>
        </a:xfrm>
        <a:prstGeom prst="lef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69273</xdr:colOff>
      <xdr:row>315</xdr:row>
      <xdr:rowOff>115455</xdr:rowOff>
    </xdr:from>
    <xdr:to>
      <xdr:col>14</xdr:col>
      <xdr:colOff>545523</xdr:colOff>
      <xdr:row>319</xdr:row>
      <xdr:rowOff>188192</xdr:rowOff>
    </xdr:to>
    <xdr:sp macro="" textlink="">
      <xdr:nvSpPr>
        <xdr:cNvPr id="10" name="左矢印 12">
          <a:extLst>
            <a:ext uri="{FF2B5EF4-FFF2-40B4-BE49-F238E27FC236}">
              <a16:creationId xmlns:a16="http://schemas.microsoft.com/office/drawing/2014/main" id="{00000000-0008-0000-0000-00000A000000}"/>
            </a:ext>
          </a:extLst>
        </xdr:cNvPr>
        <xdr:cNvSpPr/>
      </xdr:nvSpPr>
      <xdr:spPr>
        <a:xfrm>
          <a:off x="9363364" y="43791910"/>
          <a:ext cx="476250" cy="696191"/>
        </a:xfrm>
        <a:prstGeom prst="lef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122516</xdr:colOff>
      <xdr:row>578</xdr:row>
      <xdr:rowOff>208431</xdr:rowOff>
    </xdr:from>
    <xdr:to>
      <xdr:col>14</xdr:col>
      <xdr:colOff>546100</xdr:colOff>
      <xdr:row>582</xdr:row>
      <xdr:rowOff>139700</xdr:rowOff>
    </xdr:to>
    <xdr:sp macro="" textlink="">
      <xdr:nvSpPr>
        <xdr:cNvPr id="11" name="左矢印 48">
          <a:extLst>
            <a:ext uri="{FF2B5EF4-FFF2-40B4-BE49-F238E27FC236}">
              <a16:creationId xmlns:a16="http://schemas.microsoft.com/office/drawing/2014/main" id="{00000000-0008-0000-0000-00000B000000}"/>
            </a:ext>
          </a:extLst>
        </xdr:cNvPr>
        <xdr:cNvSpPr/>
      </xdr:nvSpPr>
      <xdr:spPr>
        <a:xfrm>
          <a:off x="9584016" y="77792731"/>
          <a:ext cx="423584" cy="578969"/>
        </a:xfrm>
        <a:prstGeom prst="lef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63500</xdr:colOff>
      <xdr:row>219</xdr:row>
      <xdr:rowOff>0</xdr:rowOff>
    </xdr:from>
    <xdr:to>
      <xdr:col>14</xdr:col>
      <xdr:colOff>573741</xdr:colOff>
      <xdr:row>219</xdr:row>
      <xdr:rowOff>452718</xdr:rowOff>
    </xdr:to>
    <xdr:sp macro="" textlink="">
      <xdr:nvSpPr>
        <xdr:cNvPr id="14" name="左矢印 33">
          <a:extLst>
            <a:ext uri="{FF2B5EF4-FFF2-40B4-BE49-F238E27FC236}">
              <a16:creationId xmlns:a16="http://schemas.microsoft.com/office/drawing/2014/main" id="{00000000-0008-0000-0000-00000E000000}"/>
            </a:ext>
          </a:extLst>
        </xdr:cNvPr>
        <xdr:cNvSpPr/>
      </xdr:nvSpPr>
      <xdr:spPr>
        <a:xfrm>
          <a:off x="9525000" y="32105600"/>
          <a:ext cx="510241" cy="452718"/>
        </a:xfrm>
        <a:prstGeom prst="lef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88900</xdr:colOff>
      <xdr:row>182</xdr:row>
      <xdr:rowOff>12700</xdr:rowOff>
    </xdr:from>
    <xdr:to>
      <xdr:col>14</xdr:col>
      <xdr:colOff>565150</xdr:colOff>
      <xdr:row>183</xdr:row>
      <xdr:rowOff>384734</xdr:rowOff>
    </xdr:to>
    <xdr:sp macro="" textlink="">
      <xdr:nvSpPr>
        <xdr:cNvPr id="17" name="左矢印 51">
          <a:extLst>
            <a:ext uri="{FF2B5EF4-FFF2-40B4-BE49-F238E27FC236}">
              <a16:creationId xmlns:a16="http://schemas.microsoft.com/office/drawing/2014/main" id="{00000000-0008-0000-0000-000011000000}"/>
            </a:ext>
          </a:extLst>
        </xdr:cNvPr>
        <xdr:cNvSpPr/>
      </xdr:nvSpPr>
      <xdr:spPr>
        <a:xfrm>
          <a:off x="9550400" y="26060400"/>
          <a:ext cx="476250" cy="473634"/>
        </a:xfrm>
        <a:prstGeom prst="leftArrow">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88900</xdr:colOff>
      <xdr:row>167</xdr:row>
      <xdr:rowOff>152400</xdr:rowOff>
    </xdr:from>
    <xdr:to>
      <xdr:col>14</xdr:col>
      <xdr:colOff>565150</xdr:colOff>
      <xdr:row>167</xdr:row>
      <xdr:rowOff>626034</xdr:rowOff>
    </xdr:to>
    <xdr:sp macro="" textlink="">
      <xdr:nvSpPr>
        <xdr:cNvPr id="18" name="左矢印 26">
          <a:extLst>
            <a:ext uri="{FF2B5EF4-FFF2-40B4-BE49-F238E27FC236}">
              <a16:creationId xmlns:a16="http://schemas.microsoft.com/office/drawing/2014/main" id="{00000000-0008-0000-0000-000012000000}"/>
            </a:ext>
          </a:extLst>
        </xdr:cNvPr>
        <xdr:cNvSpPr/>
      </xdr:nvSpPr>
      <xdr:spPr>
        <a:xfrm>
          <a:off x="9550400" y="22936200"/>
          <a:ext cx="476250" cy="473634"/>
        </a:xfrm>
        <a:prstGeom prst="leftArrow">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88900</xdr:colOff>
      <xdr:row>148</xdr:row>
      <xdr:rowOff>88900</xdr:rowOff>
    </xdr:from>
    <xdr:to>
      <xdr:col>14</xdr:col>
      <xdr:colOff>565150</xdr:colOff>
      <xdr:row>151</xdr:row>
      <xdr:rowOff>143434</xdr:rowOff>
    </xdr:to>
    <xdr:sp macro="" textlink="">
      <xdr:nvSpPr>
        <xdr:cNvPr id="28" name="左矢印 26">
          <a:extLst>
            <a:ext uri="{FF2B5EF4-FFF2-40B4-BE49-F238E27FC236}">
              <a16:creationId xmlns:a16="http://schemas.microsoft.com/office/drawing/2014/main" id="{00000000-0008-0000-0000-00001C000000}"/>
            </a:ext>
          </a:extLst>
        </xdr:cNvPr>
        <xdr:cNvSpPr/>
      </xdr:nvSpPr>
      <xdr:spPr>
        <a:xfrm>
          <a:off x="9550400" y="19354800"/>
          <a:ext cx="476250" cy="473634"/>
        </a:xfrm>
        <a:prstGeom prst="leftArrow">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85766</xdr:colOff>
      <xdr:row>25</xdr:row>
      <xdr:rowOff>329870</xdr:rowOff>
    </xdr:from>
    <xdr:to>
      <xdr:col>14</xdr:col>
      <xdr:colOff>562016</xdr:colOff>
      <xdr:row>27</xdr:row>
      <xdr:rowOff>177060</xdr:rowOff>
    </xdr:to>
    <xdr:sp macro="" textlink="">
      <xdr:nvSpPr>
        <xdr:cNvPr id="89" name="左矢印 88">
          <a:extLst>
            <a:ext uri="{FF2B5EF4-FFF2-40B4-BE49-F238E27FC236}">
              <a16:creationId xmlns:a16="http://schemas.microsoft.com/office/drawing/2014/main" id="{00000000-0008-0000-0000-000059000000}"/>
            </a:ext>
          </a:extLst>
        </xdr:cNvPr>
        <xdr:cNvSpPr/>
      </xdr:nvSpPr>
      <xdr:spPr>
        <a:xfrm>
          <a:off x="9547266" y="6117441"/>
          <a:ext cx="476250" cy="518476"/>
        </a:xfrm>
        <a:prstGeom prst="lef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54429</xdr:colOff>
      <xdr:row>195</xdr:row>
      <xdr:rowOff>0</xdr:rowOff>
    </xdr:from>
    <xdr:to>
      <xdr:col>14</xdr:col>
      <xdr:colOff>530679</xdr:colOff>
      <xdr:row>195</xdr:row>
      <xdr:rowOff>654558</xdr:rowOff>
    </xdr:to>
    <xdr:sp macro="" textlink="">
      <xdr:nvSpPr>
        <xdr:cNvPr id="100" name="左矢印 99">
          <a:extLst>
            <a:ext uri="{FF2B5EF4-FFF2-40B4-BE49-F238E27FC236}">
              <a16:creationId xmlns:a16="http://schemas.microsoft.com/office/drawing/2014/main" id="{00000000-0008-0000-0000-000064000000}"/>
            </a:ext>
          </a:extLst>
        </xdr:cNvPr>
        <xdr:cNvSpPr/>
      </xdr:nvSpPr>
      <xdr:spPr>
        <a:xfrm>
          <a:off x="9515929" y="28919714"/>
          <a:ext cx="476250" cy="654558"/>
        </a:xfrm>
        <a:prstGeom prst="leftArrow">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54428</xdr:colOff>
      <xdr:row>212</xdr:row>
      <xdr:rowOff>63500</xdr:rowOff>
    </xdr:from>
    <xdr:to>
      <xdr:col>14</xdr:col>
      <xdr:colOff>564669</xdr:colOff>
      <xdr:row>214</xdr:row>
      <xdr:rowOff>15474</xdr:rowOff>
    </xdr:to>
    <xdr:sp macro="" textlink="">
      <xdr:nvSpPr>
        <xdr:cNvPr id="102" name="左矢印 101">
          <a:extLst>
            <a:ext uri="{FF2B5EF4-FFF2-40B4-BE49-F238E27FC236}">
              <a16:creationId xmlns:a16="http://schemas.microsoft.com/office/drawing/2014/main" id="{00000000-0008-0000-0000-000066000000}"/>
            </a:ext>
          </a:extLst>
        </xdr:cNvPr>
        <xdr:cNvSpPr/>
      </xdr:nvSpPr>
      <xdr:spPr>
        <a:xfrm>
          <a:off x="9515928" y="32013071"/>
          <a:ext cx="510241" cy="450903"/>
        </a:xfrm>
        <a:prstGeom prst="lef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72572</xdr:colOff>
      <xdr:row>89</xdr:row>
      <xdr:rowOff>23091</xdr:rowOff>
    </xdr:from>
    <xdr:to>
      <xdr:col>14</xdr:col>
      <xdr:colOff>548822</xdr:colOff>
      <xdr:row>91</xdr:row>
      <xdr:rowOff>105315</xdr:rowOff>
    </xdr:to>
    <xdr:sp macro="" textlink="">
      <xdr:nvSpPr>
        <xdr:cNvPr id="104" name="左矢印 103">
          <a:extLst>
            <a:ext uri="{FF2B5EF4-FFF2-40B4-BE49-F238E27FC236}">
              <a16:creationId xmlns:a16="http://schemas.microsoft.com/office/drawing/2014/main" id="{00000000-0008-0000-0000-000068000000}"/>
            </a:ext>
          </a:extLst>
        </xdr:cNvPr>
        <xdr:cNvSpPr/>
      </xdr:nvSpPr>
      <xdr:spPr>
        <a:xfrm>
          <a:off x="9528299" y="8636000"/>
          <a:ext cx="476250" cy="520951"/>
        </a:xfrm>
        <a:prstGeom prst="lef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73106</xdr:colOff>
      <xdr:row>107</xdr:row>
      <xdr:rowOff>49092</xdr:rowOff>
    </xdr:from>
    <xdr:to>
      <xdr:col>14</xdr:col>
      <xdr:colOff>549356</xdr:colOff>
      <xdr:row>109</xdr:row>
      <xdr:rowOff>56563</xdr:rowOff>
    </xdr:to>
    <xdr:sp macro="" textlink="">
      <xdr:nvSpPr>
        <xdr:cNvPr id="105" name="左矢印 104">
          <a:extLst>
            <a:ext uri="{FF2B5EF4-FFF2-40B4-BE49-F238E27FC236}">
              <a16:creationId xmlns:a16="http://schemas.microsoft.com/office/drawing/2014/main" id="{00000000-0008-0000-0000-000069000000}"/>
            </a:ext>
          </a:extLst>
        </xdr:cNvPr>
        <xdr:cNvSpPr/>
      </xdr:nvSpPr>
      <xdr:spPr>
        <a:xfrm>
          <a:off x="9534606" y="12649306"/>
          <a:ext cx="476250" cy="442900"/>
        </a:xfrm>
        <a:prstGeom prst="lef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69273</xdr:colOff>
      <xdr:row>205</xdr:row>
      <xdr:rowOff>173182</xdr:rowOff>
    </xdr:from>
    <xdr:to>
      <xdr:col>14</xdr:col>
      <xdr:colOff>545523</xdr:colOff>
      <xdr:row>209</xdr:row>
      <xdr:rowOff>44722</xdr:rowOff>
    </xdr:to>
    <xdr:sp macro="" textlink="">
      <xdr:nvSpPr>
        <xdr:cNvPr id="109" name="左矢印 108">
          <a:extLst>
            <a:ext uri="{FF2B5EF4-FFF2-40B4-BE49-F238E27FC236}">
              <a16:creationId xmlns:a16="http://schemas.microsoft.com/office/drawing/2014/main" id="{00000000-0008-0000-0000-00006D000000}"/>
            </a:ext>
          </a:extLst>
        </xdr:cNvPr>
        <xdr:cNvSpPr/>
      </xdr:nvSpPr>
      <xdr:spPr>
        <a:xfrm>
          <a:off x="9525000" y="33839727"/>
          <a:ext cx="476250" cy="506540"/>
        </a:xfrm>
        <a:prstGeom prst="lef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122516</xdr:colOff>
      <xdr:row>588</xdr:row>
      <xdr:rowOff>208431</xdr:rowOff>
    </xdr:from>
    <xdr:to>
      <xdr:col>14</xdr:col>
      <xdr:colOff>546100</xdr:colOff>
      <xdr:row>592</xdr:row>
      <xdr:rowOff>139700</xdr:rowOff>
    </xdr:to>
    <xdr:sp macro="" textlink="">
      <xdr:nvSpPr>
        <xdr:cNvPr id="111" name="左矢印 48">
          <a:extLst>
            <a:ext uri="{FF2B5EF4-FFF2-40B4-BE49-F238E27FC236}">
              <a16:creationId xmlns:a16="http://schemas.microsoft.com/office/drawing/2014/main" id="{00000000-0008-0000-0000-00006F000000}"/>
            </a:ext>
          </a:extLst>
        </xdr:cNvPr>
        <xdr:cNvSpPr/>
      </xdr:nvSpPr>
      <xdr:spPr>
        <a:xfrm>
          <a:off x="9584016" y="102488788"/>
          <a:ext cx="423584" cy="802126"/>
        </a:xfrm>
        <a:prstGeom prst="lef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94013</xdr:colOff>
      <xdr:row>83</xdr:row>
      <xdr:rowOff>181429</xdr:rowOff>
    </xdr:from>
    <xdr:to>
      <xdr:col>14</xdr:col>
      <xdr:colOff>570263</xdr:colOff>
      <xdr:row>86</xdr:row>
      <xdr:rowOff>145725</xdr:rowOff>
    </xdr:to>
    <xdr:sp macro="" textlink="">
      <xdr:nvSpPr>
        <xdr:cNvPr id="124" name="左矢印 123">
          <a:extLst>
            <a:ext uri="{FF2B5EF4-FFF2-40B4-BE49-F238E27FC236}">
              <a16:creationId xmlns:a16="http://schemas.microsoft.com/office/drawing/2014/main" id="{00000000-0008-0000-0000-00007C000000}"/>
            </a:ext>
          </a:extLst>
        </xdr:cNvPr>
        <xdr:cNvSpPr/>
      </xdr:nvSpPr>
      <xdr:spPr>
        <a:xfrm>
          <a:off x="9555513" y="9116786"/>
          <a:ext cx="476250" cy="517653"/>
        </a:xfrm>
        <a:prstGeom prst="lef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18142</xdr:colOff>
      <xdr:row>165</xdr:row>
      <xdr:rowOff>124604</xdr:rowOff>
    </xdr:from>
    <xdr:to>
      <xdr:col>5</xdr:col>
      <xdr:colOff>616857</xdr:colOff>
      <xdr:row>167</xdr:row>
      <xdr:rowOff>99785</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3366324" y="36319604"/>
          <a:ext cx="598715" cy="413908"/>
          <a:chOff x="3384840" y="35708566"/>
          <a:chExt cx="598715" cy="406502"/>
        </a:xfrm>
      </xdr:grpSpPr>
      <xdr:cxnSp macro="">
        <xdr:nvCxnSpPr>
          <xdr:cNvPr id="12" name="コネクタ: カギ線 11">
            <a:extLst>
              <a:ext uri="{FF2B5EF4-FFF2-40B4-BE49-F238E27FC236}">
                <a16:creationId xmlns:a16="http://schemas.microsoft.com/office/drawing/2014/main" id="{00000000-0008-0000-0100-00000C000000}"/>
              </a:ext>
            </a:extLst>
          </xdr:cNvPr>
          <xdr:cNvCxnSpPr/>
        </xdr:nvCxnSpPr>
        <xdr:spPr>
          <a:xfrm>
            <a:off x="3384840" y="35935695"/>
            <a:ext cx="598715" cy="179373"/>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3" name="コネクタ: カギ線 12">
            <a:extLst>
              <a:ext uri="{FF2B5EF4-FFF2-40B4-BE49-F238E27FC236}">
                <a16:creationId xmlns:a16="http://schemas.microsoft.com/office/drawing/2014/main" id="{00000000-0008-0000-0100-00000D000000}"/>
              </a:ext>
            </a:extLst>
          </xdr:cNvPr>
          <xdr:cNvCxnSpPr/>
        </xdr:nvCxnSpPr>
        <xdr:spPr>
          <a:xfrm flipV="1">
            <a:off x="3391969" y="35708566"/>
            <a:ext cx="585767" cy="227188"/>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309893</xdr:colOff>
      <xdr:row>160</xdr:row>
      <xdr:rowOff>176015</xdr:rowOff>
    </xdr:from>
    <xdr:to>
      <xdr:col>5</xdr:col>
      <xdr:colOff>645365</xdr:colOff>
      <xdr:row>163</xdr:row>
      <xdr:rowOff>147259</xdr:rowOff>
    </xdr:to>
    <xdr:cxnSp macro="">
      <xdr:nvCxnSpPr>
        <xdr:cNvPr id="18" name="コネクタ: カギ線 17">
          <a:extLst>
            <a:ext uri="{FF2B5EF4-FFF2-40B4-BE49-F238E27FC236}">
              <a16:creationId xmlns:a16="http://schemas.microsoft.com/office/drawing/2014/main" id="{00000000-0008-0000-0100-000012000000}"/>
            </a:ext>
          </a:extLst>
        </xdr:cNvPr>
        <xdr:cNvCxnSpPr/>
      </xdr:nvCxnSpPr>
      <xdr:spPr>
        <a:xfrm rot="16200000" flipH="1">
          <a:off x="3511143" y="35421129"/>
          <a:ext cx="629335" cy="335472"/>
        </a:xfrm>
        <a:prstGeom prst="bentConnector3">
          <a:avLst>
            <a:gd name="adj1" fmla="val 100198"/>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158</xdr:row>
      <xdr:rowOff>97692</xdr:rowOff>
    </xdr:from>
    <xdr:to>
      <xdr:col>2</xdr:col>
      <xdr:colOff>654538</xdr:colOff>
      <xdr:row>158</xdr:row>
      <xdr:rowOff>97692</xdr:rowOff>
    </xdr:to>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a:off x="1348154" y="34055538"/>
          <a:ext cx="65453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159</xdr:row>
      <xdr:rowOff>0</xdr:rowOff>
    </xdr:from>
    <xdr:to>
      <xdr:col>4</xdr:col>
      <xdr:colOff>0</xdr:colOff>
      <xdr:row>165</xdr:row>
      <xdr:rowOff>187739</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a:off x="2694609" y="34240304"/>
          <a:ext cx="0" cy="147982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8835</xdr:colOff>
      <xdr:row>167</xdr:row>
      <xdr:rowOff>71783</xdr:rowOff>
    </xdr:from>
    <xdr:to>
      <xdr:col>4</xdr:col>
      <xdr:colOff>8835</xdr:colOff>
      <xdr:row>169</xdr:row>
      <xdr:rowOff>193260</xdr:rowOff>
    </xdr:to>
    <xdr:cxnSp macro="">
      <xdr:nvCxnSpPr>
        <xdr:cNvPr id="28" name="直線矢印コネクタ 27">
          <a:extLst>
            <a:ext uri="{FF2B5EF4-FFF2-40B4-BE49-F238E27FC236}">
              <a16:creationId xmlns:a16="http://schemas.microsoft.com/office/drawing/2014/main" id="{00000000-0008-0000-0100-00001C000000}"/>
            </a:ext>
          </a:extLst>
        </xdr:cNvPr>
        <xdr:cNvCxnSpPr/>
      </xdr:nvCxnSpPr>
      <xdr:spPr>
        <a:xfrm>
          <a:off x="2703444" y="36034870"/>
          <a:ext cx="0" cy="55217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329828</xdr:colOff>
      <xdr:row>159</xdr:row>
      <xdr:rowOff>38100</xdr:rowOff>
    </xdr:from>
    <xdr:to>
      <xdr:col>2</xdr:col>
      <xdr:colOff>659271</xdr:colOff>
      <xdr:row>166</xdr:row>
      <xdr:rowOff>121228</xdr:rowOff>
    </xdr:to>
    <xdr:grpSp>
      <xdr:nvGrpSpPr>
        <xdr:cNvPr id="7178" name="グループ化 7177">
          <a:extLst>
            <a:ext uri="{FF2B5EF4-FFF2-40B4-BE49-F238E27FC236}">
              <a16:creationId xmlns:a16="http://schemas.microsoft.com/office/drawing/2014/main" id="{00000000-0008-0000-0100-00000A1C0000}"/>
            </a:ext>
          </a:extLst>
        </xdr:cNvPr>
        <xdr:cNvGrpSpPr/>
      </xdr:nvGrpSpPr>
      <xdr:grpSpPr>
        <a:xfrm>
          <a:off x="999464" y="34916918"/>
          <a:ext cx="999080" cy="1618674"/>
          <a:chOff x="1003574" y="34263524"/>
          <a:chExt cx="1003189" cy="1589907"/>
        </a:xfrm>
      </xdr:grpSpPr>
      <xdr:cxnSp macro="">
        <xdr:nvCxnSpPr>
          <xdr:cNvPr id="7168" name="直線矢印コネクタ 7167">
            <a:extLst>
              <a:ext uri="{FF2B5EF4-FFF2-40B4-BE49-F238E27FC236}">
                <a16:creationId xmlns:a16="http://schemas.microsoft.com/office/drawing/2014/main" id="{00000000-0008-0000-0100-0000001C0000}"/>
              </a:ext>
            </a:extLst>
          </xdr:cNvPr>
          <xdr:cNvCxnSpPr/>
        </xdr:nvCxnSpPr>
        <xdr:spPr>
          <a:xfrm flipV="1">
            <a:off x="1006155" y="34263524"/>
            <a:ext cx="0" cy="158990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7173" name="直線矢印コネクタ 7172">
            <a:extLst>
              <a:ext uri="{FF2B5EF4-FFF2-40B4-BE49-F238E27FC236}">
                <a16:creationId xmlns:a16="http://schemas.microsoft.com/office/drawing/2014/main" id="{00000000-0008-0000-0100-0000051C0000}"/>
              </a:ext>
            </a:extLst>
          </xdr:cNvPr>
          <xdr:cNvCxnSpPr/>
        </xdr:nvCxnSpPr>
        <xdr:spPr>
          <a:xfrm flipV="1">
            <a:off x="1003574" y="35850445"/>
            <a:ext cx="1003189" cy="9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xdr:col>
      <xdr:colOff>10961</xdr:colOff>
      <xdr:row>171</xdr:row>
      <xdr:rowOff>14514</xdr:rowOff>
    </xdr:from>
    <xdr:to>
      <xdr:col>4</xdr:col>
      <xdr:colOff>645432</xdr:colOff>
      <xdr:row>172</xdr:row>
      <xdr:rowOff>116114</xdr:rowOff>
    </xdr:to>
    <xdr:grpSp>
      <xdr:nvGrpSpPr>
        <xdr:cNvPr id="7183" name="グループ化 7182">
          <a:extLst>
            <a:ext uri="{FF2B5EF4-FFF2-40B4-BE49-F238E27FC236}">
              <a16:creationId xmlns:a16="http://schemas.microsoft.com/office/drawing/2014/main" id="{00000000-0008-0000-0100-00000F1C0000}"/>
            </a:ext>
          </a:extLst>
        </xdr:cNvPr>
        <xdr:cNvGrpSpPr/>
      </xdr:nvGrpSpPr>
      <xdr:grpSpPr>
        <a:xfrm>
          <a:off x="2689506" y="37525696"/>
          <a:ext cx="634471" cy="320963"/>
          <a:chOff x="2705175" y="36855853"/>
          <a:chExt cx="634471" cy="317047"/>
        </a:xfrm>
      </xdr:grpSpPr>
      <xdr:cxnSp macro="">
        <xdr:nvCxnSpPr>
          <xdr:cNvPr id="7179" name="直線矢印コネクタ 7178">
            <a:extLst>
              <a:ext uri="{FF2B5EF4-FFF2-40B4-BE49-F238E27FC236}">
                <a16:creationId xmlns:a16="http://schemas.microsoft.com/office/drawing/2014/main" id="{00000000-0008-0000-0100-00000B1C0000}"/>
              </a:ext>
            </a:extLst>
          </xdr:cNvPr>
          <xdr:cNvCxnSpPr/>
        </xdr:nvCxnSpPr>
        <xdr:spPr>
          <a:xfrm>
            <a:off x="2709340" y="37169706"/>
            <a:ext cx="630306" cy="138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7182" name="直線コネクタ 7181">
            <a:extLst>
              <a:ext uri="{FF2B5EF4-FFF2-40B4-BE49-F238E27FC236}">
                <a16:creationId xmlns:a16="http://schemas.microsoft.com/office/drawing/2014/main" id="{00000000-0008-0000-0100-00000E1C0000}"/>
              </a:ext>
            </a:extLst>
          </xdr:cNvPr>
          <xdr:cNvCxnSpPr/>
        </xdr:nvCxnSpPr>
        <xdr:spPr>
          <a:xfrm>
            <a:off x="2705175" y="36855853"/>
            <a:ext cx="0" cy="317047"/>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310744</xdr:colOff>
      <xdr:row>155</xdr:row>
      <xdr:rowOff>84629</xdr:rowOff>
    </xdr:from>
    <xdr:to>
      <xdr:col>5</xdr:col>
      <xdr:colOff>630207</xdr:colOff>
      <xdr:row>160</xdr:row>
      <xdr:rowOff>168882</xdr:rowOff>
    </xdr:to>
    <xdr:grpSp>
      <xdr:nvGrpSpPr>
        <xdr:cNvPr id="7184" name="グループ化 7183">
          <a:extLst>
            <a:ext uri="{FF2B5EF4-FFF2-40B4-BE49-F238E27FC236}">
              <a16:creationId xmlns:a16="http://schemas.microsoft.com/office/drawing/2014/main" id="{00000000-0008-0000-0100-0000101C0000}"/>
            </a:ext>
          </a:extLst>
        </xdr:cNvPr>
        <xdr:cNvGrpSpPr/>
      </xdr:nvGrpSpPr>
      <xdr:grpSpPr>
        <a:xfrm flipV="1">
          <a:off x="3658926" y="34085993"/>
          <a:ext cx="319463" cy="1181071"/>
          <a:chOff x="2983467" y="36534179"/>
          <a:chExt cx="331589" cy="637359"/>
        </a:xfrm>
      </xdr:grpSpPr>
      <xdr:cxnSp macro="">
        <xdr:nvCxnSpPr>
          <xdr:cNvPr id="7185" name="直線矢印コネクタ 7184">
            <a:extLst>
              <a:ext uri="{FF2B5EF4-FFF2-40B4-BE49-F238E27FC236}">
                <a16:creationId xmlns:a16="http://schemas.microsoft.com/office/drawing/2014/main" id="{00000000-0008-0000-0100-0000111C0000}"/>
              </a:ext>
            </a:extLst>
          </xdr:cNvPr>
          <xdr:cNvCxnSpPr/>
        </xdr:nvCxnSpPr>
        <xdr:spPr>
          <a:xfrm flipV="1">
            <a:off x="2983467" y="37171086"/>
            <a:ext cx="33158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7186" name="直線コネクタ 7185">
            <a:extLst>
              <a:ext uri="{FF2B5EF4-FFF2-40B4-BE49-F238E27FC236}">
                <a16:creationId xmlns:a16="http://schemas.microsoft.com/office/drawing/2014/main" id="{00000000-0008-0000-0100-0000121C0000}"/>
              </a:ext>
            </a:extLst>
          </xdr:cNvPr>
          <xdr:cNvCxnSpPr/>
        </xdr:nvCxnSpPr>
        <xdr:spPr>
          <a:xfrm>
            <a:off x="2984058" y="36534179"/>
            <a:ext cx="0" cy="637359"/>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301925</xdr:colOff>
      <xdr:row>161</xdr:row>
      <xdr:rowOff>132845</xdr:rowOff>
    </xdr:from>
    <xdr:to>
      <xdr:col>5</xdr:col>
      <xdr:colOff>639793</xdr:colOff>
      <xdr:row>161</xdr:row>
      <xdr:rowOff>132845</xdr:rowOff>
    </xdr:to>
    <xdr:cxnSp macro="">
      <xdr:nvCxnSpPr>
        <xdr:cNvPr id="7191" name="直線矢印コネクタ 7190">
          <a:extLst>
            <a:ext uri="{FF2B5EF4-FFF2-40B4-BE49-F238E27FC236}">
              <a16:creationId xmlns:a16="http://schemas.microsoft.com/office/drawing/2014/main" id="{00000000-0008-0000-0100-0000171C0000}"/>
            </a:ext>
          </a:extLst>
        </xdr:cNvPr>
        <xdr:cNvCxnSpPr/>
      </xdr:nvCxnSpPr>
      <xdr:spPr>
        <a:xfrm>
          <a:off x="3679585" y="34936249"/>
          <a:ext cx="33786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296174</xdr:colOff>
      <xdr:row>157</xdr:row>
      <xdr:rowOff>93317</xdr:rowOff>
    </xdr:from>
    <xdr:to>
      <xdr:col>5</xdr:col>
      <xdr:colOff>632604</xdr:colOff>
      <xdr:row>157</xdr:row>
      <xdr:rowOff>93317</xdr:rowOff>
    </xdr:to>
    <xdr:cxnSp macro="">
      <xdr:nvCxnSpPr>
        <xdr:cNvPr id="7194" name="直線矢印コネクタ 7193">
          <a:extLst>
            <a:ext uri="{FF2B5EF4-FFF2-40B4-BE49-F238E27FC236}">
              <a16:creationId xmlns:a16="http://schemas.microsoft.com/office/drawing/2014/main" id="{00000000-0008-0000-0100-00001A1C0000}"/>
            </a:ext>
          </a:extLst>
        </xdr:cNvPr>
        <xdr:cNvCxnSpPr/>
      </xdr:nvCxnSpPr>
      <xdr:spPr>
        <a:xfrm>
          <a:off x="3662872" y="33951996"/>
          <a:ext cx="3364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4379</xdr:colOff>
      <xdr:row>158</xdr:row>
      <xdr:rowOff>87586</xdr:rowOff>
    </xdr:from>
    <xdr:to>
      <xdr:col>5</xdr:col>
      <xdr:colOff>302172</xdr:colOff>
      <xdr:row>158</xdr:row>
      <xdr:rowOff>87586</xdr:rowOff>
    </xdr:to>
    <xdr:cxnSp macro="">
      <xdr:nvCxnSpPr>
        <xdr:cNvPr id="7210" name="直線コネクタ 7209">
          <a:extLst>
            <a:ext uri="{FF2B5EF4-FFF2-40B4-BE49-F238E27FC236}">
              <a16:creationId xmlns:a16="http://schemas.microsoft.com/office/drawing/2014/main" id="{00000000-0008-0000-0100-00002A1C0000}"/>
            </a:ext>
          </a:extLst>
        </xdr:cNvPr>
        <xdr:cNvCxnSpPr/>
      </xdr:nvCxnSpPr>
      <xdr:spPr>
        <a:xfrm>
          <a:off x="3376448" y="33992207"/>
          <a:ext cx="2977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418828</xdr:colOff>
      <xdr:row>259</xdr:row>
      <xdr:rowOff>216169</xdr:rowOff>
    </xdr:from>
    <xdr:to>
      <xdr:col>10</xdr:col>
      <xdr:colOff>337764</xdr:colOff>
      <xdr:row>270</xdr:row>
      <xdr:rowOff>155372</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rot="10800000">
          <a:off x="1094360" y="56204254"/>
          <a:ext cx="5998723" cy="2317075"/>
        </a:xfrm>
        <a:prstGeom prst="wedgeRoundRectCallout">
          <a:avLst>
            <a:gd name="adj1" fmla="val -12274"/>
            <a:gd name="adj2" fmla="val 90414"/>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533670</xdr:colOff>
      <xdr:row>260</xdr:row>
      <xdr:rowOff>155373</xdr:rowOff>
    </xdr:from>
    <xdr:to>
      <xdr:col>10</xdr:col>
      <xdr:colOff>324254</xdr:colOff>
      <xdr:row>270</xdr:row>
      <xdr:rowOff>54043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09202" y="56359628"/>
          <a:ext cx="5870371" cy="20603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補足</a:t>
          </a:r>
          <a:r>
            <a:rPr kumimoji="1" lang="en-US" altLang="ja-JP" sz="1100">
              <a:latin typeface="ＭＳ ゴシック" panose="020B0609070205080204" pitchFamily="49" charset="-128"/>
              <a:ea typeface="ＭＳ ゴシック" panose="020B0609070205080204" pitchFamily="49" charset="-128"/>
            </a:rPr>
            <a:t>】</a:t>
          </a:r>
        </a:p>
        <a:p>
          <a:r>
            <a:rPr kumimoji="1" lang="ja-JP" altLang="en-US" sz="1100">
              <a:latin typeface="ＭＳ ゴシック" panose="020B0609070205080204" pitchFamily="49" charset="-128"/>
              <a:ea typeface="ＭＳ ゴシック" panose="020B0609070205080204" pitchFamily="49" charset="-128"/>
            </a:rPr>
            <a:t>「ひょうご防災ネットは」、</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兵庫県が運営する登録制メール及びスマートフォンアプリです。</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ひょうご防災ネットにメールアドレスを登録またはアプリをスマートフォンにインストールして、神戸市からの情報を受信するよう設定しておくと、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兵庫県から発信する防災情報や、神戸市から発信する避難情報の発令・解除などの防災情報を受け取ることができます。</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詳細は、神戸市ホームページをご覧ください。</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https://www.city.kobe.lg.jp/a46152/bosai/prevention/preparation/mail/index.html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18142</xdr:colOff>
      <xdr:row>165</xdr:row>
      <xdr:rowOff>124604</xdr:rowOff>
    </xdr:from>
    <xdr:to>
      <xdr:col>5</xdr:col>
      <xdr:colOff>616857</xdr:colOff>
      <xdr:row>167</xdr:row>
      <xdr:rowOff>99785</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3400207" y="35429224"/>
          <a:ext cx="598715" cy="403115"/>
          <a:chOff x="3384840" y="35708566"/>
          <a:chExt cx="598715" cy="406502"/>
        </a:xfrm>
      </xdr:grpSpPr>
      <xdr:cxnSp macro="">
        <xdr:nvCxnSpPr>
          <xdr:cNvPr id="3" name="コネクタ: カギ線 2">
            <a:extLst>
              <a:ext uri="{FF2B5EF4-FFF2-40B4-BE49-F238E27FC236}">
                <a16:creationId xmlns:a16="http://schemas.microsoft.com/office/drawing/2014/main" id="{00000000-0008-0000-0200-000003000000}"/>
              </a:ext>
            </a:extLst>
          </xdr:cNvPr>
          <xdr:cNvCxnSpPr/>
        </xdr:nvCxnSpPr>
        <xdr:spPr>
          <a:xfrm>
            <a:off x="3384840" y="35935695"/>
            <a:ext cx="598715" cy="179373"/>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4" name="コネクタ: カギ線 3">
            <a:extLst>
              <a:ext uri="{FF2B5EF4-FFF2-40B4-BE49-F238E27FC236}">
                <a16:creationId xmlns:a16="http://schemas.microsoft.com/office/drawing/2014/main" id="{00000000-0008-0000-0200-000004000000}"/>
              </a:ext>
            </a:extLst>
          </xdr:cNvPr>
          <xdr:cNvCxnSpPr/>
        </xdr:nvCxnSpPr>
        <xdr:spPr>
          <a:xfrm flipV="1">
            <a:off x="3391969" y="35708566"/>
            <a:ext cx="585767" cy="227188"/>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309893</xdr:colOff>
      <xdr:row>160</xdr:row>
      <xdr:rowOff>176015</xdr:rowOff>
    </xdr:from>
    <xdr:to>
      <xdr:col>5</xdr:col>
      <xdr:colOff>645365</xdr:colOff>
      <xdr:row>163</xdr:row>
      <xdr:rowOff>147259</xdr:rowOff>
    </xdr:to>
    <xdr:cxnSp macro="">
      <xdr:nvCxnSpPr>
        <xdr:cNvPr id="5" name="コネクタ: カギ線 4">
          <a:extLst>
            <a:ext uri="{FF2B5EF4-FFF2-40B4-BE49-F238E27FC236}">
              <a16:creationId xmlns:a16="http://schemas.microsoft.com/office/drawing/2014/main" id="{00000000-0008-0000-0200-000005000000}"/>
            </a:ext>
          </a:extLst>
        </xdr:cNvPr>
        <xdr:cNvCxnSpPr/>
      </xdr:nvCxnSpPr>
      <xdr:spPr>
        <a:xfrm rot="16200000" flipH="1">
          <a:off x="3533657" y="34861751"/>
          <a:ext cx="618944" cy="335472"/>
        </a:xfrm>
        <a:prstGeom prst="bentConnector3">
          <a:avLst>
            <a:gd name="adj1" fmla="val 100198"/>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158</xdr:row>
      <xdr:rowOff>97692</xdr:rowOff>
    </xdr:from>
    <xdr:to>
      <xdr:col>2</xdr:col>
      <xdr:colOff>654538</xdr:colOff>
      <xdr:row>158</xdr:row>
      <xdr:rowOff>97692</xdr:rowOff>
    </xdr:to>
    <xdr:cxnSp macro="">
      <xdr:nvCxnSpPr>
        <xdr:cNvPr id="6" name="直線矢印コネクタ 5">
          <a:extLst>
            <a:ext uri="{FF2B5EF4-FFF2-40B4-BE49-F238E27FC236}">
              <a16:creationId xmlns:a16="http://schemas.microsoft.com/office/drawing/2014/main" id="{00000000-0008-0000-0200-000006000000}"/>
            </a:ext>
          </a:extLst>
        </xdr:cNvPr>
        <xdr:cNvCxnSpPr/>
      </xdr:nvCxnSpPr>
      <xdr:spPr>
        <a:xfrm>
          <a:off x="1346200" y="34209892"/>
          <a:ext cx="65453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159</xdr:row>
      <xdr:rowOff>0</xdr:rowOff>
    </xdr:from>
    <xdr:to>
      <xdr:col>4</xdr:col>
      <xdr:colOff>0</xdr:colOff>
      <xdr:row>165</xdr:row>
      <xdr:rowOff>187739</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a:off x="2692400" y="34328100"/>
          <a:ext cx="0" cy="14831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8835</xdr:colOff>
      <xdr:row>167</xdr:row>
      <xdr:rowOff>71783</xdr:rowOff>
    </xdr:from>
    <xdr:to>
      <xdr:col>4</xdr:col>
      <xdr:colOff>8835</xdr:colOff>
      <xdr:row>169</xdr:row>
      <xdr:rowOff>193260</xdr:rowOff>
    </xdr:to>
    <xdr:cxnSp macro="">
      <xdr:nvCxnSpPr>
        <xdr:cNvPr id="8" name="直線矢印コネクタ 7">
          <a:extLst>
            <a:ext uri="{FF2B5EF4-FFF2-40B4-BE49-F238E27FC236}">
              <a16:creationId xmlns:a16="http://schemas.microsoft.com/office/drawing/2014/main" id="{00000000-0008-0000-0200-000008000000}"/>
            </a:ext>
          </a:extLst>
        </xdr:cNvPr>
        <xdr:cNvCxnSpPr/>
      </xdr:nvCxnSpPr>
      <xdr:spPr>
        <a:xfrm>
          <a:off x="2701235" y="36127083"/>
          <a:ext cx="0" cy="55327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329828</xdr:colOff>
      <xdr:row>159</xdr:row>
      <xdr:rowOff>38100</xdr:rowOff>
    </xdr:from>
    <xdr:to>
      <xdr:col>2</xdr:col>
      <xdr:colOff>659271</xdr:colOff>
      <xdr:row>166</xdr:row>
      <xdr:rowOff>121228</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1006241" y="34058915"/>
          <a:ext cx="1005856" cy="1580900"/>
          <a:chOff x="1003574" y="34263524"/>
          <a:chExt cx="1003189" cy="1589907"/>
        </a:xfrm>
      </xdr:grpSpPr>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a:xfrm flipV="1">
            <a:off x="1006155" y="34263524"/>
            <a:ext cx="0" cy="158990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200-00000B000000}"/>
              </a:ext>
            </a:extLst>
          </xdr:cNvPr>
          <xdr:cNvCxnSpPr/>
        </xdr:nvCxnSpPr>
        <xdr:spPr>
          <a:xfrm flipV="1">
            <a:off x="1003574" y="35850445"/>
            <a:ext cx="1003189" cy="9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xdr:col>
      <xdr:colOff>10961</xdr:colOff>
      <xdr:row>171</xdr:row>
      <xdr:rowOff>14514</xdr:rowOff>
    </xdr:from>
    <xdr:to>
      <xdr:col>4</xdr:col>
      <xdr:colOff>645432</xdr:colOff>
      <xdr:row>172</xdr:row>
      <xdr:rowOff>116114</xdr:rowOff>
    </xdr:to>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2716613" y="36602938"/>
          <a:ext cx="634471" cy="315567"/>
          <a:chOff x="2705175" y="36855853"/>
          <a:chExt cx="634471" cy="317047"/>
        </a:xfrm>
      </xdr:grpSpPr>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a:off x="2709340" y="37169706"/>
            <a:ext cx="630306" cy="138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a:off x="2705175" y="36855853"/>
            <a:ext cx="0" cy="317047"/>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310744</xdr:colOff>
      <xdr:row>155</xdr:row>
      <xdr:rowOff>84629</xdr:rowOff>
    </xdr:from>
    <xdr:to>
      <xdr:col>5</xdr:col>
      <xdr:colOff>630207</xdr:colOff>
      <xdr:row>160</xdr:row>
      <xdr:rowOff>168882</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flipV="1">
          <a:off x="3692809" y="33249575"/>
          <a:ext cx="319463" cy="1154090"/>
          <a:chOff x="2983467" y="36534179"/>
          <a:chExt cx="331589" cy="637359"/>
        </a:xfrm>
      </xdr:grpSpPr>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flipV="1">
            <a:off x="2983467" y="37171086"/>
            <a:ext cx="33158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7" name="直線コネクタ 16">
            <a:extLst>
              <a:ext uri="{FF2B5EF4-FFF2-40B4-BE49-F238E27FC236}">
                <a16:creationId xmlns:a16="http://schemas.microsoft.com/office/drawing/2014/main" id="{00000000-0008-0000-0200-000011000000}"/>
              </a:ext>
            </a:extLst>
          </xdr:cNvPr>
          <xdr:cNvCxnSpPr/>
        </xdr:nvCxnSpPr>
        <xdr:spPr>
          <a:xfrm>
            <a:off x="2984058" y="36534179"/>
            <a:ext cx="0" cy="637359"/>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301925</xdr:colOff>
      <xdr:row>161</xdr:row>
      <xdr:rowOff>132845</xdr:rowOff>
    </xdr:from>
    <xdr:to>
      <xdr:col>5</xdr:col>
      <xdr:colOff>639793</xdr:colOff>
      <xdr:row>161</xdr:row>
      <xdr:rowOff>132845</xdr:rowOff>
    </xdr:to>
    <xdr:cxnSp macro="">
      <xdr:nvCxnSpPr>
        <xdr:cNvPr id="18" name="直線矢印コネクタ 17">
          <a:extLst>
            <a:ext uri="{FF2B5EF4-FFF2-40B4-BE49-F238E27FC236}">
              <a16:creationId xmlns:a16="http://schemas.microsoft.com/office/drawing/2014/main" id="{00000000-0008-0000-0200-000012000000}"/>
            </a:ext>
          </a:extLst>
        </xdr:cNvPr>
        <xdr:cNvCxnSpPr/>
      </xdr:nvCxnSpPr>
      <xdr:spPr>
        <a:xfrm>
          <a:off x="3667425" y="34892745"/>
          <a:ext cx="33786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296174</xdr:colOff>
      <xdr:row>157</xdr:row>
      <xdr:rowOff>93317</xdr:rowOff>
    </xdr:from>
    <xdr:to>
      <xdr:col>5</xdr:col>
      <xdr:colOff>632604</xdr:colOff>
      <xdr:row>157</xdr:row>
      <xdr:rowOff>93317</xdr:rowOff>
    </xdr:to>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a:off x="3661674" y="33989617"/>
          <a:ext cx="3364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4379</xdr:colOff>
      <xdr:row>158</xdr:row>
      <xdr:rowOff>87586</xdr:rowOff>
    </xdr:from>
    <xdr:to>
      <xdr:col>5</xdr:col>
      <xdr:colOff>302172</xdr:colOff>
      <xdr:row>158</xdr:row>
      <xdr:rowOff>87586</xdr:rowOff>
    </xdr:to>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a:off x="3369879" y="34199786"/>
          <a:ext cx="2977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446042</xdr:colOff>
      <xdr:row>262</xdr:row>
      <xdr:rowOff>98241</xdr:rowOff>
    </xdr:from>
    <xdr:to>
      <xdr:col>10</xdr:col>
      <xdr:colOff>364978</xdr:colOff>
      <xdr:row>273</xdr:row>
      <xdr:rowOff>37444</xdr:rowOff>
    </xdr:to>
    <xdr:sp macro="" textlink="">
      <xdr:nvSpPr>
        <xdr:cNvPr id="21" name="吹き出し: 角を丸めた四角形 20">
          <a:extLst>
            <a:ext uri="{FF2B5EF4-FFF2-40B4-BE49-F238E27FC236}">
              <a16:creationId xmlns:a16="http://schemas.microsoft.com/office/drawing/2014/main" id="{00000000-0008-0000-0200-000015000000}"/>
            </a:ext>
          </a:extLst>
        </xdr:cNvPr>
        <xdr:cNvSpPr/>
      </xdr:nvSpPr>
      <xdr:spPr>
        <a:xfrm rot="10800000">
          <a:off x="1117328" y="57139384"/>
          <a:ext cx="5960507" cy="2334060"/>
        </a:xfrm>
        <a:prstGeom prst="wedgeRoundRectCallout">
          <a:avLst>
            <a:gd name="adj1" fmla="val -9991"/>
            <a:gd name="adj2" fmla="val 91580"/>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487997</xdr:colOff>
      <xdr:row>263</xdr:row>
      <xdr:rowOff>10941</xdr:rowOff>
    </xdr:from>
    <xdr:to>
      <xdr:col>10</xdr:col>
      <xdr:colOff>371061</xdr:colOff>
      <xdr:row>272</xdr:row>
      <xdr:rowOff>127325</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1150606" y="55776089"/>
          <a:ext cx="5846542" cy="20246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補足</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「ひょうご防災ネットは」、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兵庫県が運営する登録制メール及びスマートフォンアプリです。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ひょうご防災ネットにメールアドレスを登録またはアプリをスマートフォンにインストールして、神戸市からの情報を受信するよう設定しておくと、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兵庫県から発信する防災情報や、神戸市から発信する避難情報の発令・解除などの防災情報を受け取ることができます。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詳細は、神戸市ホームページをご覧ください。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https://www.city.kobe.lg.jp/a46152/bosai/prevention/preparation/mail/index.html</a:t>
          </a:r>
        </a:p>
      </xdr:txBody>
    </xdr:sp>
    <xdr:clientData/>
  </xdr:twoCellAnchor>
  <xdr:twoCellAnchor>
    <xdr:from>
      <xdr:col>0</xdr:col>
      <xdr:colOff>263071</xdr:colOff>
      <xdr:row>704</xdr:row>
      <xdr:rowOff>0</xdr:rowOff>
    </xdr:from>
    <xdr:to>
      <xdr:col>0</xdr:col>
      <xdr:colOff>263071</xdr:colOff>
      <xdr:row>717</xdr:row>
      <xdr:rowOff>83207</xdr:rowOff>
    </xdr:to>
    <xdr:cxnSp macro="">
      <xdr:nvCxnSpPr>
        <xdr:cNvPr id="24" name="直線コネクタ 23">
          <a:extLst>
            <a:ext uri="{FF2B5EF4-FFF2-40B4-BE49-F238E27FC236}">
              <a16:creationId xmlns:a16="http://schemas.microsoft.com/office/drawing/2014/main" id="{00000000-0008-0000-0200-000018000000}"/>
            </a:ext>
          </a:extLst>
        </xdr:cNvPr>
        <xdr:cNvCxnSpPr/>
      </xdr:nvCxnSpPr>
      <xdr:spPr>
        <a:xfrm>
          <a:off x="263071" y="151068690"/>
          <a:ext cx="0" cy="287282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270328</xdr:colOff>
      <xdr:row>708</xdr:row>
      <xdr:rowOff>70069</xdr:rowOff>
    </xdr:from>
    <xdr:to>
      <xdr:col>0</xdr:col>
      <xdr:colOff>670034</xdr:colOff>
      <xdr:row>708</xdr:row>
      <xdr:rowOff>70758</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flipH="1">
          <a:off x="270328" y="151997103"/>
          <a:ext cx="399706" cy="68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260694</xdr:colOff>
      <xdr:row>717</xdr:row>
      <xdr:rowOff>86711</xdr:rowOff>
    </xdr:from>
    <xdr:to>
      <xdr:col>0</xdr:col>
      <xdr:colOff>660400</xdr:colOff>
      <xdr:row>717</xdr:row>
      <xdr:rowOff>87400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flipH="1">
          <a:off x="260694" y="153945021"/>
          <a:ext cx="399706" cy="68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18142</xdr:colOff>
      <xdr:row>165</xdr:row>
      <xdr:rowOff>124604</xdr:rowOff>
    </xdr:from>
    <xdr:to>
      <xdr:col>5</xdr:col>
      <xdr:colOff>616857</xdr:colOff>
      <xdr:row>167</xdr:row>
      <xdr:rowOff>99785</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3383642" y="35748104"/>
          <a:ext cx="598715" cy="406981"/>
          <a:chOff x="3384840" y="35708566"/>
          <a:chExt cx="598715" cy="406502"/>
        </a:xfrm>
      </xdr:grpSpPr>
      <xdr:cxnSp macro="">
        <xdr:nvCxnSpPr>
          <xdr:cNvPr id="3" name="コネクタ: カギ線 2">
            <a:extLst>
              <a:ext uri="{FF2B5EF4-FFF2-40B4-BE49-F238E27FC236}">
                <a16:creationId xmlns:a16="http://schemas.microsoft.com/office/drawing/2014/main" id="{00000000-0008-0000-0300-000003000000}"/>
              </a:ext>
            </a:extLst>
          </xdr:cNvPr>
          <xdr:cNvCxnSpPr/>
        </xdr:nvCxnSpPr>
        <xdr:spPr>
          <a:xfrm>
            <a:off x="3384840" y="35935695"/>
            <a:ext cx="598715" cy="179373"/>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4" name="コネクタ: カギ線 3">
            <a:extLst>
              <a:ext uri="{FF2B5EF4-FFF2-40B4-BE49-F238E27FC236}">
                <a16:creationId xmlns:a16="http://schemas.microsoft.com/office/drawing/2014/main" id="{00000000-0008-0000-0300-000004000000}"/>
              </a:ext>
            </a:extLst>
          </xdr:cNvPr>
          <xdr:cNvCxnSpPr/>
        </xdr:nvCxnSpPr>
        <xdr:spPr>
          <a:xfrm flipV="1">
            <a:off x="3391969" y="35708566"/>
            <a:ext cx="585767" cy="227188"/>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309893</xdr:colOff>
      <xdr:row>160</xdr:row>
      <xdr:rowOff>176015</xdr:rowOff>
    </xdr:from>
    <xdr:to>
      <xdr:col>5</xdr:col>
      <xdr:colOff>645365</xdr:colOff>
      <xdr:row>163</xdr:row>
      <xdr:rowOff>147259</xdr:rowOff>
    </xdr:to>
    <xdr:cxnSp macro="">
      <xdr:nvCxnSpPr>
        <xdr:cNvPr id="5" name="コネクタ: カギ線 4">
          <a:extLst>
            <a:ext uri="{FF2B5EF4-FFF2-40B4-BE49-F238E27FC236}">
              <a16:creationId xmlns:a16="http://schemas.microsoft.com/office/drawing/2014/main" id="{00000000-0008-0000-0300-000005000000}"/>
            </a:ext>
          </a:extLst>
        </xdr:cNvPr>
        <xdr:cNvCxnSpPr/>
      </xdr:nvCxnSpPr>
      <xdr:spPr>
        <a:xfrm rot="16200000" flipH="1">
          <a:off x="3533657" y="34861751"/>
          <a:ext cx="618944" cy="335472"/>
        </a:xfrm>
        <a:prstGeom prst="bentConnector3">
          <a:avLst>
            <a:gd name="adj1" fmla="val 100198"/>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158</xdr:row>
      <xdr:rowOff>97692</xdr:rowOff>
    </xdr:from>
    <xdr:to>
      <xdr:col>2</xdr:col>
      <xdr:colOff>654538</xdr:colOff>
      <xdr:row>158</xdr:row>
      <xdr:rowOff>97692</xdr:rowOff>
    </xdr:to>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a:off x="1346200" y="34209892"/>
          <a:ext cx="65453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159</xdr:row>
      <xdr:rowOff>0</xdr:rowOff>
    </xdr:from>
    <xdr:to>
      <xdr:col>4</xdr:col>
      <xdr:colOff>0</xdr:colOff>
      <xdr:row>165</xdr:row>
      <xdr:rowOff>187739</xdr:rowOff>
    </xdr:to>
    <xdr:cxnSp macro="">
      <xdr:nvCxnSpPr>
        <xdr:cNvPr id="7" name="直線矢印コネクタ 6">
          <a:extLst>
            <a:ext uri="{FF2B5EF4-FFF2-40B4-BE49-F238E27FC236}">
              <a16:creationId xmlns:a16="http://schemas.microsoft.com/office/drawing/2014/main" id="{00000000-0008-0000-0300-000007000000}"/>
            </a:ext>
          </a:extLst>
        </xdr:cNvPr>
        <xdr:cNvCxnSpPr/>
      </xdr:nvCxnSpPr>
      <xdr:spPr>
        <a:xfrm>
          <a:off x="2692400" y="34328100"/>
          <a:ext cx="0" cy="14831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8835</xdr:colOff>
      <xdr:row>167</xdr:row>
      <xdr:rowOff>71783</xdr:rowOff>
    </xdr:from>
    <xdr:to>
      <xdr:col>4</xdr:col>
      <xdr:colOff>8835</xdr:colOff>
      <xdr:row>169</xdr:row>
      <xdr:rowOff>193260</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a:off x="2701235" y="36127083"/>
          <a:ext cx="0" cy="55327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329828</xdr:colOff>
      <xdr:row>159</xdr:row>
      <xdr:rowOff>38100</xdr:rowOff>
    </xdr:from>
    <xdr:to>
      <xdr:col>2</xdr:col>
      <xdr:colOff>659271</xdr:colOff>
      <xdr:row>166</xdr:row>
      <xdr:rowOff>121228</xdr:rowOff>
    </xdr:to>
    <xdr:grpSp>
      <xdr:nvGrpSpPr>
        <xdr:cNvPr id="9" name="グループ化 8">
          <a:extLst>
            <a:ext uri="{FF2B5EF4-FFF2-40B4-BE49-F238E27FC236}">
              <a16:creationId xmlns:a16="http://schemas.microsoft.com/office/drawing/2014/main" id="{00000000-0008-0000-0300-000009000000}"/>
            </a:ext>
          </a:extLst>
        </xdr:cNvPr>
        <xdr:cNvGrpSpPr/>
      </xdr:nvGrpSpPr>
      <xdr:grpSpPr>
        <a:xfrm>
          <a:off x="1002928" y="34366200"/>
          <a:ext cx="1002543" cy="1594428"/>
          <a:chOff x="1003574" y="34263524"/>
          <a:chExt cx="1003189" cy="1589907"/>
        </a:xfrm>
      </xdr:grpSpPr>
      <xdr:cxnSp macro="">
        <xdr:nvCxnSpPr>
          <xdr:cNvPr id="10" name="直線矢印コネクタ 9">
            <a:extLst>
              <a:ext uri="{FF2B5EF4-FFF2-40B4-BE49-F238E27FC236}">
                <a16:creationId xmlns:a16="http://schemas.microsoft.com/office/drawing/2014/main" id="{00000000-0008-0000-0300-00000A000000}"/>
              </a:ext>
            </a:extLst>
          </xdr:cNvPr>
          <xdr:cNvCxnSpPr/>
        </xdr:nvCxnSpPr>
        <xdr:spPr>
          <a:xfrm flipV="1">
            <a:off x="1006155" y="34263524"/>
            <a:ext cx="0" cy="158990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300-00000B000000}"/>
              </a:ext>
            </a:extLst>
          </xdr:cNvPr>
          <xdr:cNvCxnSpPr/>
        </xdr:nvCxnSpPr>
        <xdr:spPr>
          <a:xfrm flipV="1">
            <a:off x="1003574" y="35850445"/>
            <a:ext cx="1003189" cy="9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xdr:col>
      <xdr:colOff>10961</xdr:colOff>
      <xdr:row>171</xdr:row>
      <xdr:rowOff>14514</xdr:rowOff>
    </xdr:from>
    <xdr:to>
      <xdr:col>4</xdr:col>
      <xdr:colOff>645432</xdr:colOff>
      <xdr:row>172</xdr:row>
      <xdr:rowOff>116114</xdr:rowOff>
    </xdr:to>
    <xdr:grpSp>
      <xdr:nvGrpSpPr>
        <xdr:cNvPr id="12" name="グループ化 11">
          <a:extLst>
            <a:ext uri="{FF2B5EF4-FFF2-40B4-BE49-F238E27FC236}">
              <a16:creationId xmlns:a16="http://schemas.microsoft.com/office/drawing/2014/main" id="{00000000-0008-0000-0300-00000C000000}"/>
            </a:ext>
          </a:extLst>
        </xdr:cNvPr>
        <xdr:cNvGrpSpPr/>
      </xdr:nvGrpSpPr>
      <xdr:grpSpPr>
        <a:xfrm>
          <a:off x="2703361" y="36933414"/>
          <a:ext cx="634471" cy="317500"/>
          <a:chOff x="2705175" y="36855853"/>
          <a:chExt cx="634471" cy="317047"/>
        </a:xfrm>
      </xdr:grpSpPr>
      <xdr:cxnSp macro="">
        <xdr:nvCxnSpPr>
          <xdr:cNvPr id="13" name="直線矢印コネクタ 12">
            <a:extLst>
              <a:ext uri="{FF2B5EF4-FFF2-40B4-BE49-F238E27FC236}">
                <a16:creationId xmlns:a16="http://schemas.microsoft.com/office/drawing/2014/main" id="{00000000-0008-0000-0300-00000D000000}"/>
              </a:ext>
            </a:extLst>
          </xdr:cNvPr>
          <xdr:cNvCxnSpPr/>
        </xdr:nvCxnSpPr>
        <xdr:spPr>
          <a:xfrm>
            <a:off x="2709340" y="37169706"/>
            <a:ext cx="630306" cy="138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2705175" y="36855853"/>
            <a:ext cx="0" cy="317047"/>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310744</xdr:colOff>
      <xdr:row>155</xdr:row>
      <xdr:rowOff>84629</xdr:rowOff>
    </xdr:from>
    <xdr:to>
      <xdr:col>5</xdr:col>
      <xdr:colOff>630207</xdr:colOff>
      <xdr:row>160</xdr:row>
      <xdr:rowOff>168882</xdr:rowOff>
    </xdr:to>
    <xdr:grpSp>
      <xdr:nvGrpSpPr>
        <xdr:cNvPr id="15" name="グループ化 14">
          <a:extLst>
            <a:ext uri="{FF2B5EF4-FFF2-40B4-BE49-F238E27FC236}">
              <a16:creationId xmlns:a16="http://schemas.microsoft.com/office/drawing/2014/main" id="{00000000-0008-0000-0300-00000F000000}"/>
            </a:ext>
          </a:extLst>
        </xdr:cNvPr>
        <xdr:cNvGrpSpPr/>
      </xdr:nvGrpSpPr>
      <xdr:grpSpPr>
        <a:xfrm flipV="1">
          <a:off x="3676244" y="33549129"/>
          <a:ext cx="319463" cy="1163753"/>
          <a:chOff x="2983467" y="36534179"/>
          <a:chExt cx="331589" cy="637359"/>
        </a:xfrm>
      </xdr:grpSpPr>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flipV="1">
            <a:off x="2983467" y="37171086"/>
            <a:ext cx="33158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2984058" y="36534179"/>
            <a:ext cx="0" cy="637359"/>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301925</xdr:colOff>
      <xdr:row>161</xdr:row>
      <xdr:rowOff>132845</xdr:rowOff>
    </xdr:from>
    <xdr:to>
      <xdr:col>5</xdr:col>
      <xdr:colOff>639793</xdr:colOff>
      <xdr:row>161</xdr:row>
      <xdr:rowOff>132845</xdr:rowOff>
    </xdr:to>
    <xdr:cxnSp macro="">
      <xdr:nvCxnSpPr>
        <xdr:cNvPr id="18" name="直線矢印コネクタ 17">
          <a:extLst>
            <a:ext uri="{FF2B5EF4-FFF2-40B4-BE49-F238E27FC236}">
              <a16:creationId xmlns:a16="http://schemas.microsoft.com/office/drawing/2014/main" id="{00000000-0008-0000-0300-000012000000}"/>
            </a:ext>
          </a:extLst>
        </xdr:cNvPr>
        <xdr:cNvCxnSpPr/>
      </xdr:nvCxnSpPr>
      <xdr:spPr>
        <a:xfrm>
          <a:off x="3667425" y="34892745"/>
          <a:ext cx="33786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296174</xdr:colOff>
      <xdr:row>157</xdr:row>
      <xdr:rowOff>93317</xdr:rowOff>
    </xdr:from>
    <xdr:to>
      <xdr:col>5</xdr:col>
      <xdr:colOff>632604</xdr:colOff>
      <xdr:row>157</xdr:row>
      <xdr:rowOff>93317</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a:off x="3661674" y="33989617"/>
          <a:ext cx="3364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4379</xdr:colOff>
      <xdr:row>158</xdr:row>
      <xdr:rowOff>87586</xdr:rowOff>
    </xdr:from>
    <xdr:to>
      <xdr:col>5</xdr:col>
      <xdr:colOff>302172</xdr:colOff>
      <xdr:row>158</xdr:row>
      <xdr:rowOff>87586</xdr:rowOff>
    </xdr:to>
    <xdr:cxnSp macro="">
      <xdr:nvCxnSpPr>
        <xdr:cNvPr id="20" name="直線コネクタ 19">
          <a:extLst>
            <a:ext uri="{FF2B5EF4-FFF2-40B4-BE49-F238E27FC236}">
              <a16:creationId xmlns:a16="http://schemas.microsoft.com/office/drawing/2014/main" id="{00000000-0008-0000-0300-000014000000}"/>
            </a:ext>
          </a:extLst>
        </xdr:cNvPr>
        <xdr:cNvCxnSpPr/>
      </xdr:nvCxnSpPr>
      <xdr:spPr>
        <a:xfrm>
          <a:off x="3369879" y="34199786"/>
          <a:ext cx="2977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446042</xdr:colOff>
      <xdr:row>262</xdr:row>
      <xdr:rowOff>98241</xdr:rowOff>
    </xdr:from>
    <xdr:to>
      <xdr:col>10</xdr:col>
      <xdr:colOff>364978</xdr:colOff>
      <xdr:row>273</xdr:row>
      <xdr:rowOff>37444</xdr:rowOff>
    </xdr:to>
    <xdr:sp macro="" textlink="">
      <xdr:nvSpPr>
        <xdr:cNvPr id="21" name="吹き出し: 角を丸めた四角形 20">
          <a:extLst>
            <a:ext uri="{FF2B5EF4-FFF2-40B4-BE49-F238E27FC236}">
              <a16:creationId xmlns:a16="http://schemas.microsoft.com/office/drawing/2014/main" id="{00000000-0008-0000-0300-000015000000}"/>
            </a:ext>
          </a:extLst>
        </xdr:cNvPr>
        <xdr:cNvSpPr/>
      </xdr:nvSpPr>
      <xdr:spPr>
        <a:xfrm rot="10800000">
          <a:off x="1119142" y="56664041"/>
          <a:ext cx="5976836" cy="2314103"/>
        </a:xfrm>
        <a:prstGeom prst="wedgeRoundRectCallout">
          <a:avLst>
            <a:gd name="adj1" fmla="val -9991"/>
            <a:gd name="adj2" fmla="val 91580"/>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560884</xdr:colOff>
      <xdr:row>263</xdr:row>
      <xdr:rowOff>37445</xdr:rowOff>
    </xdr:from>
    <xdr:to>
      <xdr:col>10</xdr:col>
      <xdr:colOff>351468</xdr:colOff>
      <xdr:row>272</xdr:row>
      <xdr:rowOff>153829</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1233984" y="56819145"/>
          <a:ext cx="5848484" cy="20594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補足</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「ひょうご防災ネットは」、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兵庫県が運営する登録制メール及びスマートフォンアプリです。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ひょうご防災ネットにメールアドレスを登録またはアプリをスマートフォンにインストールして、神戸市からの情報を受信するよう設定しておくと、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兵庫県から発信する防災情報や、神戸市から発信する避難情報の発令・解除などの防災情報を受け取ることができます。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詳細は、神戸市ホームページをご覧ください。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https://www.city.kobe.lg.jp/a46152/bosai/prevention/preparation/mail/index.html</a:t>
          </a:r>
        </a:p>
      </xdr:txBody>
    </xdr:sp>
    <xdr:clientData/>
  </xdr:twoCellAnchor>
  <xdr:twoCellAnchor>
    <xdr:from>
      <xdr:col>0</xdr:col>
      <xdr:colOff>263071</xdr:colOff>
      <xdr:row>605</xdr:row>
      <xdr:rowOff>0</xdr:rowOff>
    </xdr:from>
    <xdr:to>
      <xdr:col>0</xdr:col>
      <xdr:colOff>263071</xdr:colOff>
      <xdr:row>618</xdr:row>
      <xdr:rowOff>83207</xdr:rowOff>
    </xdr:to>
    <xdr:cxnSp macro="">
      <xdr:nvCxnSpPr>
        <xdr:cNvPr id="23" name="直線コネクタ 22">
          <a:extLst>
            <a:ext uri="{FF2B5EF4-FFF2-40B4-BE49-F238E27FC236}">
              <a16:creationId xmlns:a16="http://schemas.microsoft.com/office/drawing/2014/main" id="{00000000-0008-0000-0300-000017000000}"/>
            </a:ext>
          </a:extLst>
        </xdr:cNvPr>
        <xdr:cNvCxnSpPr/>
      </xdr:nvCxnSpPr>
      <xdr:spPr>
        <a:xfrm>
          <a:off x="263071" y="151993600"/>
          <a:ext cx="0" cy="288990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270328</xdr:colOff>
      <xdr:row>609</xdr:row>
      <xdr:rowOff>70069</xdr:rowOff>
    </xdr:from>
    <xdr:to>
      <xdr:col>0</xdr:col>
      <xdr:colOff>670034</xdr:colOff>
      <xdr:row>609</xdr:row>
      <xdr:rowOff>70758</xdr:rowOff>
    </xdr:to>
    <xdr:cxnSp macro="">
      <xdr:nvCxnSpPr>
        <xdr:cNvPr id="24" name="直線コネクタ 23">
          <a:extLst>
            <a:ext uri="{FF2B5EF4-FFF2-40B4-BE49-F238E27FC236}">
              <a16:creationId xmlns:a16="http://schemas.microsoft.com/office/drawing/2014/main" id="{00000000-0008-0000-0300-000018000000}"/>
            </a:ext>
          </a:extLst>
        </xdr:cNvPr>
        <xdr:cNvCxnSpPr/>
      </xdr:nvCxnSpPr>
      <xdr:spPr>
        <a:xfrm flipH="1">
          <a:off x="270328" y="152927269"/>
          <a:ext cx="399706" cy="68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260694</xdr:colOff>
      <xdr:row>618</xdr:row>
      <xdr:rowOff>86711</xdr:rowOff>
    </xdr:from>
    <xdr:to>
      <xdr:col>0</xdr:col>
      <xdr:colOff>660400</xdr:colOff>
      <xdr:row>618</xdr:row>
      <xdr:rowOff>87400</xdr:rowOff>
    </xdr:to>
    <xdr:cxnSp macro="">
      <xdr:nvCxnSpPr>
        <xdr:cNvPr id="25" name="直線コネクタ 24">
          <a:extLst>
            <a:ext uri="{FF2B5EF4-FFF2-40B4-BE49-F238E27FC236}">
              <a16:creationId xmlns:a16="http://schemas.microsoft.com/office/drawing/2014/main" id="{00000000-0008-0000-0300-000019000000}"/>
            </a:ext>
          </a:extLst>
        </xdr:cNvPr>
        <xdr:cNvCxnSpPr/>
      </xdr:nvCxnSpPr>
      <xdr:spPr>
        <a:xfrm flipH="1">
          <a:off x="260694" y="154887011"/>
          <a:ext cx="399706" cy="68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18142</xdr:colOff>
      <xdr:row>165</xdr:row>
      <xdr:rowOff>124604</xdr:rowOff>
    </xdr:from>
    <xdr:to>
      <xdr:col>5</xdr:col>
      <xdr:colOff>616857</xdr:colOff>
      <xdr:row>167</xdr:row>
      <xdr:rowOff>99785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3383642" y="35748104"/>
          <a:ext cx="598715" cy="406981"/>
          <a:chOff x="3384840" y="35708566"/>
          <a:chExt cx="598715" cy="406502"/>
        </a:xfrm>
      </xdr:grpSpPr>
      <xdr:cxnSp macro="">
        <xdr:nvCxnSpPr>
          <xdr:cNvPr id="3" name="コネクタ: カギ線 2">
            <a:extLst>
              <a:ext uri="{FF2B5EF4-FFF2-40B4-BE49-F238E27FC236}">
                <a16:creationId xmlns:a16="http://schemas.microsoft.com/office/drawing/2014/main" id="{00000000-0008-0000-0400-000003000000}"/>
              </a:ext>
            </a:extLst>
          </xdr:cNvPr>
          <xdr:cNvCxnSpPr/>
        </xdr:nvCxnSpPr>
        <xdr:spPr>
          <a:xfrm>
            <a:off x="3384840" y="35935695"/>
            <a:ext cx="598715" cy="179373"/>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4" name="コネクタ: カギ線 3">
            <a:extLst>
              <a:ext uri="{FF2B5EF4-FFF2-40B4-BE49-F238E27FC236}">
                <a16:creationId xmlns:a16="http://schemas.microsoft.com/office/drawing/2014/main" id="{00000000-0008-0000-0400-000004000000}"/>
              </a:ext>
            </a:extLst>
          </xdr:cNvPr>
          <xdr:cNvCxnSpPr/>
        </xdr:nvCxnSpPr>
        <xdr:spPr>
          <a:xfrm flipV="1">
            <a:off x="3391969" y="35708566"/>
            <a:ext cx="585767" cy="227188"/>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309893</xdr:colOff>
      <xdr:row>160</xdr:row>
      <xdr:rowOff>176015</xdr:rowOff>
    </xdr:from>
    <xdr:to>
      <xdr:col>5</xdr:col>
      <xdr:colOff>645365</xdr:colOff>
      <xdr:row>163</xdr:row>
      <xdr:rowOff>147259</xdr:rowOff>
    </xdr:to>
    <xdr:cxnSp macro="">
      <xdr:nvCxnSpPr>
        <xdr:cNvPr id="5" name="コネクタ: カギ線 4">
          <a:extLst>
            <a:ext uri="{FF2B5EF4-FFF2-40B4-BE49-F238E27FC236}">
              <a16:creationId xmlns:a16="http://schemas.microsoft.com/office/drawing/2014/main" id="{00000000-0008-0000-0400-000005000000}"/>
            </a:ext>
          </a:extLst>
        </xdr:cNvPr>
        <xdr:cNvCxnSpPr/>
      </xdr:nvCxnSpPr>
      <xdr:spPr>
        <a:xfrm rot="16200000" flipH="1">
          <a:off x="3533657" y="34861751"/>
          <a:ext cx="618944" cy="335472"/>
        </a:xfrm>
        <a:prstGeom prst="bentConnector3">
          <a:avLst>
            <a:gd name="adj1" fmla="val 100198"/>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158</xdr:row>
      <xdr:rowOff>97692</xdr:rowOff>
    </xdr:from>
    <xdr:to>
      <xdr:col>2</xdr:col>
      <xdr:colOff>654538</xdr:colOff>
      <xdr:row>158</xdr:row>
      <xdr:rowOff>97692</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a:off x="1346200" y="34209892"/>
          <a:ext cx="65453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159</xdr:row>
      <xdr:rowOff>0</xdr:rowOff>
    </xdr:from>
    <xdr:to>
      <xdr:col>4</xdr:col>
      <xdr:colOff>0</xdr:colOff>
      <xdr:row>165</xdr:row>
      <xdr:rowOff>187739</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a:off x="2692400" y="34328100"/>
          <a:ext cx="0" cy="14831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8835</xdr:colOff>
      <xdr:row>167</xdr:row>
      <xdr:rowOff>71783</xdr:rowOff>
    </xdr:from>
    <xdr:to>
      <xdr:col>4</xdr:col>
      <xdr:colOff>8835</xdr:colOff>
      <xdr:row>169</xdr:row>
      <xdr:rowOff>193260</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a:xfrm>
          <a:off x="2701235" y="36127083"/>
          <a:ext cx="0" cy="55327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329828</xdr:colOff>
      <xdr:row>159</xdr:row>
      <xdr:rowOff>38100</xdr:rowOff>
    </xdr:from>
    <xdr:to>
      <xdr:col>2</xdr:col>
      <xdr:colOff>659271</xdr:colOff>
      <xdr:row>166</xdr:row>
      <xdr:rowOff>121228</xdr:rowOff>
    </xdr:to>
    <xdr:grpSp>
      <xdr:nvGrpSpPr>
        <xdr:cNvPr id="9" name="グループ化 8">
          <a:extLst>
            <a:ext uri="{FF2B5EF4-FFF2-40B4-BE49-F238E27FC236}">
              <a16:creationId xmlns:a16="http://schemas.microsoft.com/office/drawing/2014/main" id="{00000000-0008-0000-0400-000009000000}"/>
            </a:ext>
          </a:extLst>
        </xdr:cNvPr>
        <xdr:cNvGrpSpPr/>
      </xdr:nvGrpSpPr>
      <xdr:grpSpPr>
        <a:xfrm>
          <a:off x="1002928" y="34366200"/>
          <a:ext cx="1002543" cy="1594428"/>
          <a:chOff x="1003574" y="34263524"/>
          <a:chExt cx="1003189" cy="1589907"/>
        </a:xfrm>
      </xdr:grpSpPr>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flipV="1">
            <a:off x="1006155" y="34263524"/>
            <a:ext cx="0" cy="158990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400-00000B000000}"/>
              </a:ext>
            </a:extLst>
          </xdr:cNvPr>
          <xdr:cNvCxnSpPr/>
        </xdr:nvCxnSpPr>
        <xdr:spPr>
          <a:xfrm flipV="1">
            <a:off x="1003574" y="35850445"/>
            <a:ext cx="1003189" cy="9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xdr:col>
      <xdr:colOff>10961</xdr:colOff>
      <xdr:row>171</xdr:row>
      <xdr:rowOff>14514</xdr:rowOff>
    </xdr:from>
    <xdr:to>
      <xdr:col>4</xdr:col>
      <xdr:colOff>645432</xdr:colOff>
      <xdr:row>172</xdr:row>
      <xdr:rowOff>116114</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703361" y="36933414"/>
          <a:ext cx="634471" cy="317500"/>
          <a:chOff x="2705175" y="36855853"/>
          <a:chExt cx="634471" cy="317047"/>
        </a:xfrm>
      </xdr:grpSpPr>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a:off x="2709340" y="37169706"/>
            <a:ext cx="630306" cy="138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a:off x="2705175" y="36855853"/>
            <a:ext cx="0" cy="317047"/>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310744</xdr:colOff>
      <xdr:row>155</xdr:row>
      <xdr:rowOff>84629</xdr:rowOff>
    </xdr:from>
    <xdr:to>
      <xdr:col>5</xdr:col>
      <xdr:colOff>630207</xdr:colOff>
      <xdr:row>160</xdr:row>
      <xdr:rowOff>168882</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flipV="1">
          <a:off x="3676244" y="33549129"/>
          <a:ext cx="319463" cy="1163753"/>
          <a:chOff x="2983467" y="36534179"/>
          <a:chExt cx="331589" cy="637359"/>
        </a:xfrm>
      </xdr:grpSpPr>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flipV="1">
            <a:off x="2983467" y="37171086"/>
            <a:ext cx="33158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7" name="直線コネクタ 16">
            <a:extLst>
              <a:ext uri="{FF2B5EF4-FFF2-40B4-BE49-F238E27FC236}">
                <a16:creationId xmlns:a16="http://schemas.microsoft.com/office/drawing/2014/main" id="{00000000-0008-0000-0400-000011000000}"/>
              </a:ext>
            </a:extLst>
          </xdr:cNvPr>
          <xdr:cNvCxnSpPr/>
        </xdr:nvCxnSpPr>
        <xdr:spPr>
          <a:xfrm>
            <a:off x="2984058" y="36534179"/>
            <a:ext cx="0" cy="637359"/>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301925</xdr:colOff>
      <xdr:row>161</xdr:row>
      <xdr:rowOff>132845</xdr:rowOff>
    </xdr:from>
    <xdr:to>
      <xdr:col>5</xdr:col>
      <xdr:colOff>639793</xdr:colOff>
      <xdr:row>161</xdr:row>
      <xdr:rowOff>132845</xdr:rowOff>
    </xdr:to>
    <xdr:cxnSp macro="">
      <xdr:nvCxnSpPr>
        <xdr:cNvPr id="18" name="直線矢印コネクタ 17">
          <a:extLst>
            <a:ext uri="{FF2B5EF4-FFF2-40B4-BE49-F238E27FC236}">
              <a16:creationId xmlns:a16="http://schemas.microsoft.com/office/drawing/2014/main" id="{00000000-0008-0000-0400-000012000000}"/>
            </a:ext>
          </a:extLst>
        </xdr:cNvPr>
        <xdr:cNvCxnSpPr/>
      </xdr:nvCxnSpPr>
      <xdr:spPr>
        <a:xfrm>
          <a:off x="3667425" y="34892745"/>
          <a:ext cx="33786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296174</xdr:colOff>
      <xdr:row>157</xdr:row>
      <xdr:rowOff>93317</xdr:rowOff>
    </xdr:from>
    <xdr:to>
      <xdr:col>5</xdr:col>
      <xdr:colOff>632604</xdr:colOff>
      <xdr:row>157</xdr:row>
      <xdr:rowOff>93317</xdr:rowOff>
    </xdr:to>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3661674" y="33989617"/>
          <a:ext cx="3364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4379</xdr:colOff>
      <xdr:row>158</xdr:row>
      <xdr:rowOff>87586</xdr:rowOff>
    </xdr:from>
    <xdr:to>
      <xdr:col>5</xdr:col>
      <xdr:colOff>302172</xdr:colOff>
      <xdr:row>158</xdr:row>
      <xdr:rowOff>87586</xdr:rowOff>
    </xdr:to>
    <xdr:cxnSp macro="">
      <xdr:nvCxnSpPr>
        <xdr:cNvPr id="20" name="直線コネクタ 19">
          <a:extLst>
            <a:ext uri="{FF2B5EF4-FFF2-40B4-BE49-F238E27FC236}">
              <a16:creationId xmlns:a16="http://schemas.microsoft.com/office/drawing/2014/main" id="{00000000-0008-0000-0400-000014000000}"/>
            </a:ext>
          </a:extLst>
        </xdr:cNvPr>
        <xdr:cNvCxnSpPr/>
      </xdr:nvCxnSpPr>
      <xdr:spPr>
        <a:xfrm>
          <a:off x="3369879" y="34199786"/>
          <a:ext cx="2977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446042</xdr:colOff>
      <xdr:row>262</xdr:row>
      <xdr:rowOff>98241</xdr:rowOff>
    </xdr:from>
    <xdr:to>
      <xdr:col>10</xdr:col>
      <xdr:colOff>364978</xdr:colOff>
      <xdr:row>273</xdr:row>
      <xdr:rowOff>37444</xdr:rowOff>
    </xdr:to>
    <xdr:sp macro="" textlink="">
      <xdr:nvSpPr>
        <xdr:cNvPr id="21" name="吹き出し: 角を丸めた四角形 20">
          <a:extLst>
            <a:ext uri="{FF2B5EF4-FFF2-40B4-BE49-F238E27FC236}">
              <a16:creationId xmlns:a16="http://schemas.microsoft.com/office/drawing/2014/main" id="{00000000-0008-0000-0400-000015000000}"/>
            </a:ext>
          </a:extLst>
        </xdr:cNvPr>
        <xdr:cNvSpPr/>
      </xdr:nvSpPr>
      <xdr:spPr>
        <a:xfrm rot="10800000">
          <a:off x="1119142" y="56664041"/>
          <a:ext cx="5976836" cy="2314103"/>
        </a:xfrm>
        <a:prstGeom prst="wedgeRoundRectCallout">
          <a:avLst>
            <a:gd name="adj1" fmla="val -9991"/>
            <a:gd name="adj2" fmla="val 91580"/>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560884</xdr:colOff>
      <xdr:row>263</xdr:row>
      <xdr:rowOff>37445</xdr:rowOff>
    </xdr:from>
    <xdr:to>
      <xdr:col>10</xdr:col>
      <xdr:colOff>351468</xdr:colOff>
      <xdr:row>272</xdr:row>
      <xdr:rowOff>153829</xdr:rowOff>
    </xdr:to>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1233984" y="56819145"/>
          <a:ext cx="5848484" cy="20594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補足</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「ひょうご防災ネットは」、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兵庫県が運営する登録制メール及びスマートフォンアプリです。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ひょうご防災ネットにメールアドレスを登録またはアプリをスマートフォンにインストールして、神戸市からの情報を受信するよう設定しておくと、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兵庫県から発信する防災情報や、神戸市から発信する避難情報の発令・解除などの防災情報を受け取ることができます。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詳細は、神戸市ホームページをご覧ください。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https://www.city.kobe.lg.jp/a46152/bosai/prevention/preparation/mail/index.html</a:t>
          </a:r>
        </a:p>
      </xdr:txBody>
    </xdr:sp>
    <xdr:clientData/>
  </xdr:twoCellAnchor>
  <xdr:twoCellAnchor>
    <xdr:from>
      <xdr:col>0</xdr:col>
      <xdr:colOff>263071</xdr:colOff>
      <xdr:row>704</xdr:row>
      <xdr:rowOff>0</xdr:rowOff>
    </xdr:from>
    <xdr:to>
      <xdr:col>0</xdr:col>
      <xdr:colOff>263071</xdr:colOff>
      <xdr:row>717</xdr:row>
      <xdr:rowOff>83207</xdr:rowOff>
    </xdr:to>
    <xdr:cxnSp macro="">
      <xdr:nvCxnSpPr>
        <xdr:cNvPr id="23" name="直線コネクタ 22">
          <a:extLst>
            <a:ext uri="{FF2B5EF4-FFF2-40B4-BE49-F238E27FC236}">
              <a16:creationId xmlns:a16="http://schemas.microsoft.com/office/drawing/2014/main" id="{00000000-0008-0000-0400-000017000000}"/>
            </a:ext>
          </a:extLst>
        </xdr:cNvPr>
        <xdr:cNvCxnSpPr/>
      </xdr:nvCxnSpPr>
      <xdr:spPr>
        <a:xfrm>
          <a:off x="263071" y="151993600"/>
          <a:ext cx="0" cy="288990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270328</xdr:colOff>
      <xdr:row>708</xdr:row>
      <xdr:rowOff>70069</xdr:rowOff>
    </xdr:from>
    <xdr:to>
      <xdr:col>0</xdr:col>
      <xdr:colOff>670034</xdr:colOff>
      <xdr:row>708</xdr:row>
      <xdr:rowOff>70758</xdr:rowOff>
    </xdr:to>
    <xdr:cxnSp macro="">
      <xdr:nvCxnSpPr>
        <xdr:cNvPr id="24" name="直線コネクタ 23">
          <a:extLst>
            <a:ext uri="{FF2B5EF4-FFF2-40B4-BE49-F238E27FC236}">
              <a16:creationId xmlns:a16="http://schemas.microsoft.com/office/drawing/2014/main" id="{00000000-0008-0000-0400-000018000000}"/>
            </a:ext>
          </a:extLst>
        </xdr:cNvPr>
        <xdr:cNvCxnSpPr/>
      </xdr:nvCxnSpPr>
      <xdr:spPr>
        <a:xfrm flipH="1">
          <a:off x="270328" y="152927269"/>
          <a:ext cx="399706" cy="68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260694</xdr:colOff>
      <xdr:row>717</xdr:row>
      <xdr:rowOff>86711</xdr:rowOff>
    </xdr:from>
    <xdr:to>
      <xdr:col>0</xdr:col>
      <xdr:colOff>660400</xdr:colOff>
      <xdr:row>717</xdr:row>
      <xdr:rowOff>87400</xdr:rowOff>
    </xdr:to>
    <xdr:cxnSp macro="">
      <xdr:nvCxnSpPr>
        <xdr:cNvPr id="25" name="直線コネクタ 24">
          <a:extLst>
            <a:ext uri="{FF2B5EF4-FFF2-40B4-BE49-F238E27FC236}">
              <a16:creationId xmlns:a16="http://schemas.microsoft.com/office/drawing/2014/main" id="{00000000-0008-0000-0400-000019000000}"/>
            </a:ext>
          </a:extLst>
        </xdr:cNvPr>
        <xdr:cNvCxnSpPr/>
      </xdr:nvCxnSpPr>
      <xdr:spPr>
        <a:xfrm flipH="1">
          <a:off x="260694" y="154887011"/>
          <a:ext cx="399706" cy="68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148</xdr:row>
      <xdr:rowOff>0</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3640666" y="32052684"/>
          <a:ext cx="433917" cy="1522941"/>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144</xdr:row>
      <xdr:rowOff>1</xdr:rowOff>
    </xdr:from>
    <xdr:to>
      <xdr:col>5</xdr:col>
      <xdr:colOff>179917</xdr:colOff>
      <xdr:row>146</xdr:row>
      <xdr:rowOff>0</xdr:rowOff>
    </xdr:to>
    <xdr:sp macro="" textlink="">
      <xdr:nvSpPr>
        <xdr:cNvPr id="3" name="右矢印 2">
          <a:extLst>
            <a:ext uri="{FF2B5EF4-FFF2-40B4-BE49-F238E27FC236}">
              <a16:creationId xmlns:a16="http://schemas.microsoft.com/office/drawing/2014/main" id="{00000000-0008-0000-0500-000003000000}"/>
            </a:ext>
          </a:extLst>
        </xdr:cNvPr>
        <xdr:cNvSpPr/>
      </xdr:nvSpPr>
      <xdr:spPr>
        <a:xfrm>
          <a:off x="3460750" y="32699326"/>
          <a:ext cx="148167" cy="438149"/>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149</xdr:row>
      <xdr:rowOff>1</xdr:rowOff>
    </xdr:from>
    <xdr:to>
      <xdr:col>5</xdr:col>
      <xdr:colOff>645582</xdr:colOff>
      <xdr:row>164</xdr:row>
      <xdr:rowOff>0</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3640665" y="33699451"/>
          <a:ext cx="433917" cy="328612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154</xdr:row>
      <xdr:rowOff>198968</xdr:rowOff>
    </xdr:from>
    <xdr:to>
      <xdr:col>5</xdr:col>
      <xdr:colOff>179916</xdr:colOff>
      <xdr:row>158</xdr:row>
      <xdr:rowOff>32810</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3460749" y="34993793"/>
          <a:ext cx="148167" cy="710142"/>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165</xdr:row>
      <xdr:rowOff>0</xdr:rowOff>
    </xdr:from>
    <xdr:to>
      <xdr:col>5</xdr:col>
      <xdr:colOff>645582</xdr:colOff>
      <xdr:row>181</xdr:row>
      <xdr:rowOff>0</xdr:rowOff>
    </xdr:to>
    <xdr:sp macro="" textlink="">
      <xdr:nvSpPr>
        <xdr:cNvPr id="6" name="角丸四角形 5">
          <a:extLst>
            <a:ext uri="{FF2B5EF4-FFF2-40B4-BE49-F238E27FC236}">
              <a16:creationId xmlns:a16="http://schemas.microsoft.com/office/drawing/2014/main" id="{00000000-0008-0000-0500-000006000000}"/>
            </a:ext>
          </a:extLst>
        </xdr:cNvPr>
        <xdr:cNvSpPr/>
      </xdr:nvSpPr>
      <xdr:spPr>
        <a:xfrm>
          <a:off x="3640665" y="37109400"/>
          <a:ext cx="433917" cy="3876675"/>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232833</xdr:colOff>
      <xdr:row>164</xdr:row>
      <xdr:rowOff>0</xdr:rowOff>
    </xdr:from>
    <xdr:to>
      <xdr:col>5</xdr:col>
      <xdr:colOff>603249</xdr:colOff>
      <xdr:row>164</xdr:row>
      <xdr:rowOff>201084</xdr:rowOff>
    </xdr:to>
    <xdr:sp macro="" textlink="">
      <xdr:nvSpPr>
        <xdr:cNvPr id="7" name="下矢印 6">
          <a:extLst>
            <a:ext uri="{FF2B5EF4-FFF2-40B4-BE49-F238E27FC236}">
              <a16:creationId xmlns:a16="http://schemas.microsoft.com/office/drawing/2014/main" id="{00000000-0008-0000-0500-000007000000}"/>
            </a:ext>
          </a:extLst>
        </xdr:cNvPr>
        <xdr:cNvSpPr/>
      </xdr:nvSpPr>
      <xdr:spPr>
        <a:xfrm>
          <a:off x="3661833" y="36985575"/>
          <a:ext cx="370416" cy="1248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148</xdr:row>
      <xdr:rowOff>0</xdr:rowOff>
    </xdr:from>
    <xdr:to>
      <xdr:col>5</xdr:col>
      <xdr:colOff>603249</xdr:colOff>
      <xdr:row>148</xdr:row>
      <xdr:rowOff>169334</xdr:rowOff>
    </xdr:to>
    <xdr:sp macro="" textlink="">
      <xdr:nvSpPr>
        <xdr:cNvPr id="8" name="下矢印 7">
          <a:extLst>
            <a:ext uri="{FF2B5EF4-FFF2-40B4-BE49-F238E27FC236}">
              <a16:creationId xmlns:a16="http://schemas.microsoft.com/office/drawing/2014/main" id="{00000000-0008-0000-0500-000008000000}"/>
            </a:ext>
          </a:extLst>
        </xdr:cNvPr>
        <xdr:cNvSpPr/>
      </xdr:nvSpPr>
      <xdr:spPr>
        <a:xfrm>
          <a:off x="3661833" y="33575625"/>
          <a:ext cx="370416" cy="121709"/>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170</xdr:row>
      <xdr:rowOff>113244</xdr:rowOff>
    </xdr:from>
    <xdr:to>
      <xdr:col>5</xdr:col>
      <xdr:colOff>179916</xdr:colOff>
      <xdr:row>173</xdr:row>
      <xdr:rowOff>166160</xdr:rowOff>
    </xdr:to>
    <xdr:sp macro="" textlink="">
      <xdr:nvSpPr>
        <xdr:cNvPr id="9" name="右矢印 8">
          <a:extLst>
            <a:ext uri="{FF2B5EF4-FFF2-40B4-BE49-F238E27FC236}">
              <a16:creationId xmlns:a16="http://schemas.microsoft.com/office/drawing/2014/main" id="{00000000-0008-0000-0500-000009000000}"/>
            </a:ext>
          </a:extLst>
        </xdr:cNvPr>
        <xdr:cNvSpPr/>
      </xdr:nvSpPr>
      <xdr:spPr>
        <a:xfrm>
          <a:off x="3460749" y="38689494"/>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315</xdr:row>
          <xdr:rowOff>152400</xdr:rowOff>
        </xdr:from>
        <xdr:to>
          <xdr:col>9</xdr:col>
          <xdr:colOff>615950</xdr:colOff>
          <xdr:row>360</xdr:row>
          <xdr:rowOff>101600</xdr:rowOff>
        </xdr:to>
        <xdr:sp macro="" textlink="">
          <xdr:nvSpPr>
            <xdr:cNvPr id="3078" name="Object 6" hidden="1">
              <a:extLst>
                <a:ext uri="{63B3BB69-23CF-44E3-9099-C40C66FF867C}">
                  <a14:compatExt spid="_x0000_s3078"/>
                </a:ext>
                <a:ext uri="{FF2B5EF4-FFF2-40B4-BE49-F238E27FC236}">
                  <a16:creationId xmlns:a16="http://schemas.microsoft.com/office/drawing/2014/main" id="{00000000-0008-0000-0500-000006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8</xdr:col>
      <xdr:colOff>561975</xdr:colOff>
      <xdr:row>316</xdr:row>
      <xdr:rowOff>47626</xdr:rowOff>
    </xdr:from>
    <xdr:to>
      <xdr:col>9</xdr:col>
      <xdr:colOff>476250</xdr:colOff>
      <xdr:row>317</xdr:row>
      <xdr:rowOff>66676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6448425" y="71094601"/>
          <a:ext cx="6572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別紙２</a:t>
          </a:r>
          <a:r>
            <a:rPr lang="ja-JP" altLang="en-US"/>
            <a:t> </a:t>
          </a: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211666</xdr:colOff>
      <xdr:row>145</xdr:row>
      <xdr:rowOff>10584</xdr:rowOff>
    </xdr:from>
    <xdr:to>
      <xdr:col>5</xdr:col>
      <xdr:colOff>645583</xdr:colOff>
      <xdr:row>151</xdr:row>
      <xdr:rowOff>201084</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3640666" y="32576559"/>
          <a:ext cx="433917" cy="15049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211665</xdr:colOff>
      <xdr:row>153</xdr:row>
      <xdr:rowOff>0</xdr:rowOff>
    </xdr:from>
    <xdr:to>
      <xdr:col>5</xdr:col>
      <xdr:colOff>645582</xdr:colOff>
      <xdr:row>162</xdr:row>
      <xdr:rowOff>201084</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640665" y="34318575"/>
          <a:ext cx="433917" cy="2172759"/>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167</xdr:row>
      <xdr:rowOff>140698</xdr:rowOff>
    </xdr:from>
    <xdr:to>
      <xdr:col>5</xdr:col>
      <xdr:colOff>179916</xdr:colOff>
      <xdr:row>170</xdr:row>
      <xdr:rowOff>193614</xdr:rowOff>
    </xdr:to>
    <xdr:sp macro="" textlink="">
      <xdr:nvSpPr>
        <xdr:cNvPr id="4" name="右矢印 3">
          <a:extLst>
            <a:ext uri="{FF2B5EF4-FFF2-40B4-BE49-F238E27FC236}">
              <a16:creationId xmlns:a16="http://schemas.microsoft.com/office/drawing/2014/main" id="{00000000-0008-0000-0600-000004000000}"/>
            </a:ext>
          </a:extLst>
        </xdr:cNvPr>
        <xdr:cNvSpPr/>
      </xdr:nvSpPr>
      <xdr:spPr>
        <a:xfrm>
          <a:off x="3460749" y="37526323"/>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164</xdr:row>
      <xdr:rowOff>0</xdr:rowOff>
    </xdr:from>
    <xdr:to>
      <xdr:col>5</xdr:col>
      <xdr:colOff>645582</xdr:colOff>
      <xdr:row>175</xdr:row>
      <xdr:rowOff>0</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3640665" y="36728400"/>
          <a:ext cx="433917" cy="2409825"/>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232833</xdr:colOff>
      <xdr:row>163</xdr:row>
      <xdr:rowOff>0</xdr:rowOff>
    </xdr:from>
    <xdr:to>
      <xdr:col>5</xdr:col>
      <xdr:colOff>603249</xdr:colOff>
      <xdr:row>163</xdr:row>
      <xdr:rowOff>201084</xdr:rowOff>
    </xdr:to>
    <xdr:sp macro="" textlink="">
      <xdr:nvSpPr>
        <xdr:cNvPr id="6" name="下矢印 5">
          <a:extLst>
            <a:ext uri="{FF2B5EF4-FFF2-40B4-BE49-F238E27FC236}">
              <a16:creationId xmlns:a16="http://schemas.microsoft.com/office/drawing/2014/main" id="{00000000-0008-0000-0600-000006000000}"/>
            </a:ext>
          </a:extLst>
        </xdr:cNvPr>
        <xdr:cNvSpPr/>
      </xdr:nvSpPr>
      <xdr:spPr>
        <a:xfrm>
          <a:off x="3661833" y="36509325"/>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152</xdr:row>
      <xdr:rowOff>0</xdr:rowOff>
    </xdr:from>
    <xdr:to>
      <xdr:col>5</xdr:col>
      <xdr:colOff>603249</xdr:colOff>
      <xdr:row>152</xdr:row>
      <xdr:rowOff>169334</xdr:rowOff>
    </xdr:to>
    <xdr:sp macro="" textlink="">
      <xdr:nvSpPr>
        <xdr:cNvPr id="7" name="下矢印 6">
          <a:extLst>
            <a:ext uri="{FF2B5EF4-FFF2-40B4-BE49-F238E27FC236}">
              <a16:creationId xmlns:a16="http://schemas.microsoft.com/office/drawing/2014/main" id="{00000000-0008-0000-0600-000007000000}"/>
            </a:ext>
          </a:extLst>
        </xdr:cNvPr>
        <xdr:cNvSpPr/>
      </xdr:nvSpPr>
      <xdr:spPr>
        <a:xfrm>
          <a:off x="3661833" y="34099500"/>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156</xdr:row>
      <xdr:rowOff>6227</xdr:rowOff>
    </xdr:from>
    <xdr:to>
      <xdr:col>5</xdr:col>
      <xdr:colOff>179916</xdr:colOff>
      <xdr:row>159</xdr:row>
      <xdr:rowOff>59143</xdr:rowOff>
    </xdr:to>
    <xdr:sp macro="" textlink="">
      <xdr:nvSpPr>
        <xdr:cNvPr id="8" name="右矢印 7">
          <a:extLst>
            <a:ext uri="{FF2B5EF4-FFF2-40B4-BE49-F238E27FC236}">
              <a16:creationId xmlns:a16="http://schemas.microsoft.com/office/drawing/2014/main" id="{00000000-0008-0000-0600-000008000000}"/>
            </a:ext>
          </a:extLst>
        </xdr:cNvPr>
        <xdr:cNvSpPr/>
      </xdr:nvSpPr>
      <xdr:spPr>
        <a:xfrm>
          <a:off x="3460749" y="34982027"/>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146</xdr:row>
      <xdr:rowOff>140698</xdr:rowOff>
    </xdr:from>
    <xdr:to>
      <xdr:col>5</xdr:col>
      <xdr:colOff>179916</xdr:colOff>
      <xdr:row>149</xdr:row>
      <xdr:rowOff>193614</xdr:rowOff>
    </xdr:to>
    <xdr:sp macro="" textlink="">
      <xdr:nvSpPr>
        <xdr:cNvPr id="9" name="右矢印 8">
          <a:extLst>
            <a:ext uri="{FF2B5EF4-FFF2-40B4-BE49-F238E27FC236}">
              <a16:creationId xmlns:a16="http://schemas.microsoft.com/office/drawing/2014/main" id="{00000000-0008-0000-0600-000009000000}"/>
            </a:ext>
          </a:extLst>
        </xdr:cNvPr>
        <xdr:cNvSpPr/>
      </xdr:nvSpPr>
      <xdr:spPr>
        <a:xfrm>
          <a:off x="3460749" y="32925748"/>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120650</xdr:colOff>
          <xdr:row>309</xdr:row>
          <xdr:rowOff>158750</xdr:rowOff>
        </xdr:from>
        <xdr:to>
          <xdr:col>9</xdr:col>
          <xdr:colOff>425450</xdr:colOff>
          <xdr:row>354</xdr:row>
          <xdr:rowOff>139700</xdr:rowOff>
        </xdr:to>
        <xdr:sp macro="" textlink="">
          <xdr:nvSpPr>
            <xdr:cNvPr id="6146" name="Object 2"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8</xdr:col>
      <xdr:colOff>319856</xdr:colOff>
      <xdr:row>310</xdr:row>
      <xdr:rowOff>57151</xdr:rowOff>
    </xdr:from>
    <xdr:to>
      <xdr:col>9</xdr:col>
      <xdr:colOff>405581</xdr:colOff>
      <xdr:row>311</xdr:row>
      <xdr:rowOff>76201</xdr:rowOff>
    </xdr:to>
    <xdr:sp macro="" textlink="">
      <xdr:nvSpPr>
        <xdr:cNvPr id="11" name="テキスト ボックス 10">
          <a:extLst>
            <a:ext uri="{FF2B5EF4-FFF2-40B4-BE49-F238E27FC236}">
              <a16:creationId xmlns:a16="http://schemas.microsoft.com/office/drawing/2014/main" id="{00000000-0008-0000-0600-00000B000000}"/>
            </a:ext>
          </a:extLst>
        </xdr:cNvPr>
        <xdr:cNvSpPr txBox="1"/>
      </xdr:nvSpPr>
      <xdr:spPr>
        <a:xfrm>
          <a:off x="6034856" y="72001627"/>
          <a:ext cx="777056" cy="2494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別紙２</a:t>
          </a:r>
          <a:r>
            <a:rPr lang="ja-JP" altLang="en-US"/>
            <a:t> </a:t>
          </a:r>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image" Target="../media/image2.emf"/><Relationship Id="rId4" Type="http://schemas.openxmlformats.org/officeDocument/2006/relationships/package" Target="../embeddings/Microsoft_Word___1.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647"/>
  <sheetViews>
    <sheetView tabSelected="1" view="pageBreakPreview" topLeftCell="A3" zoomScaleNormal="55" zoomScaleSheetLayoutView="100" workbookViewId="0">
      <selection activeCell="J18" sqref="J18"/>
    </sheetView>
  </sheetViews>
  <sheetFormatPr defaultColWidth="9" defaultRowHeight="14" x14ac:dyDescent="0.2"/>
  <cols>
    <col min="1" max="1" width="11.1796875" style="182" customWidth="1"/>
    <col min="2" max="2" width="4.453125" style="5" customWidth="1"/>
    <col min="3" max="3" width="40" style="5" customWidth="1"/>
    <col min="4" max="4" width="1.6328125" style="5" customWidth="1"/>
    <col min="5" max="5" width="5.6328125" style="5" customWidth="1"/>
    <col min="6" max="6" width="3.453125" style="5" bestFit="1" customWidth="1"/>
    <col min="7" max="7" width="9.08984375" style="5" customWidth="1"/>
    <col min="8" max="8" width="3.453125" style="5" bestFit="1" customWidth="1"/>
    <col min="9" max="9" width="4.90625" style="5" customWidth="1"/>
    <col min="10" max="10" width="3.453125" style="5" bestFit="1" customWidth="1"/>
    <col min="11" max="11" width="9.90625" style="5" customWidth="1"/>
    <col min="12" max="12" width="5.90625" style="5" bestFit="1" customWidth="1"/>
    <col min="13" max="13" width="1.6328125" style="5" customWidth="1"/>
    <col min="14" max="14" width="30.36328125" style="81" customWidth="1"/>
    <col min="15" max="20" width="9.1796875" style="5" customWidth="1"/>
    <col min="21" max="21" width="6.90625" style="5" bestFit="1" customWidth="1"/>
    <col min="22" max="22" width="7.90625" style="5" bestFit="1" customWidth="1"/>
    <col min="23" max="16384" width="9" style="5"/>
  </cols>
  <sheetData>
    <row r="1" spans="1:15" ht="37" customHeight="1" x14ac:dyDescent="0.2">
      <c r="B1" s="463" t="s">
        <v>339</v>
      </c>
      <c r="C1" s="463"/>
      <c r="D1" s="463"/>
      <c r="E1" s="463"/>
      <c r="F1" s="463"/>
      <c r="G1" s="463"/>
      <c r="H1" s="463"/>
      <c r="I1" s="463"/>
      <c r="J1" s="463"/>
      <c r="K1" s="463"/>
      <c r="L1" s="463"/>
      <c r="M1" s="463"/>
      <c r="N1" s="463"/>
    </row>
    <row r="2" spans="1:15" ht="24" thickBot="1" x14ac:dyDescent="0.25">
      <c r="B2" s="75" t="s">
        <v>71</v>
      </c>
    </row>
    <row r="3" spans="1:15" ht="191" customHeight="1" thickBot="1" x14ac:dyDescent="0.25">
      <c r="B3" s="470" t="s">
        <v>638</v>
      </c>
      <c r="C3" s="471"/>
      <c r="D3" s="471"/>
      <c r="E3" s="471"/>
      <c r="F3" s="471"/>
      <c r="G3" s="471"/>
      <c r="H3" s="471"/>
      <c r="I3" s="471"/>
      <c r="J3" s="471"/>
      <c r="K3" s="471"/>
      <c r="L3" s="471"/>
      <c r="M3" s="471"/>
      <c r="N3" s="472"/>
    </row>
    <row r="4" spans="1:15" ht="17.25" customHeight="1" x14ac:dyDescent="0.2"/>
    <row r="5" spans="1:15" ht="17.25" customHeight="1" x14ac:dyDescent="0.2"/>
    <row r="6" spans="1:15" ht="17.25" customHeight="1" x14ac:dyDescent="0.2">
      <c r="A6" s="178" t="s">
        <v>226</v>
      </c>
      <c r="B6" s="473" t="s">
        <v>330</v>
      </c>
      <c r="C6" s="469"/>
      <c r="D6" s="187"/>
      <c r="E6" s="469" t="s">
        <v>0</v>
      </c>
      <c r="F6" s="469"/>
      <c r="G6" s="469"/>
      <c r="H6" s="469"/>
      <c r="I6" s="469"/>
      <c r="J6" s="469"/>
      <c r="K6" s="469"/>
      <c r="L6" s="469"/>
      <c r="M6" s="201"/>
      <c r="N6" s="82" t="s">
        <v>1</v>
      </c>
    </row>
    <row r="7" spans="1:15" ht="17.25" customHeight="1" x14ac:dyDescent="0.2">
      <c r="A7" s="397" t="s">
        <v>224</v>
      </c>
      <c r="B7" s="394" t="s">
        <v>346</v>
      </c>
      <c r="C7" s="395"/>
      <c r="D7" s="395"/>
      <c r="E7" s="395"/>
      <c r="F7" s="395"/>
      <c r="G7" s="395"/>
      <c r="H7" s="395"/>
      <c r="I7" s="395"/>
      <c r="J7" s="395"/>
      <c r="K7" s="395"/>
      <c r="L7" s="395"/>
      <c r="M7" s="395"/>
      <c r="N7" s="396"/>
    </row>
    <row r="8" spans="1:15" ht="7.5" customHeight="1" thickBot="1" x14ac:dyDescent="0.25">
      <c r="A8" s="398"/>
      <c r="B8" s="23"/>
      <c r="C8" s="21"/>
      <c r="D8" s="188"/>
      <c r="E8" s="21"/>
      <c r="F8" s="21"/>
      <c r="G8" s="21"/>
      <c r="H8" s="21"/>
      <c r="I8" s="21"/>
      <c r="J8" s="21"/>
      <c r="K8" s="21"/>
      <c r="L8" s="21"/>
      <c r="M8" s="202"/>
      <c r="N8" s="83"/>
    </row>
    <row r="9" spans="1:15" s="17" customFormat="1" ht="17.25" customHeight="1" thickBot="1" x14ac:dyDescent="0.25">
      <c r="A9" s="398"/>
      <c r="B9" s="74" t="s">
        <v>127</v>
      </c>
      <c r="C9" s="29" t="s">
        <v>387</v>
      </c>
      <c r="D9" s="189"/>
      <c r="E9" s="98"/>
      <c r="F9" s="25" t="s">
        <v>27</v>
      </c>
      <c r="G9" s="98"/>
      <c r="H9" s="25" t="s">
        <v>637</v>
      </c>
      <c r="I9" s="98"/>
      <c r="J9" s="25" t="s">
        <v>28</v>
      </c>
      <c r="K9" s="25"/>
      <c r="L9" s="25"/>
      <c r="M9" s="203"/>
      <c r="N9" s="84">
        <v>45017</v>
      </c>
      <c r="O9" s="262"/>
    </row>
    <row r="10" spans="1:15" s="17" customFormat="1" ht="7.5" customHeight="1" thickBot="1" x14ac:dyDescent="0.25">
      <c r="A10" s="398"/>
      <c r="B10" s="24"/>
      <c r="C10" s="22"/>
      <c r="D10" s="190"/>
      <c r="E10" s="22"/>
      <c r="F10" s="25"/>
      <c r="G10" s="22"/>
      <c r="H10" s="25"/>
      <c r="I10" s="22"/>
      <c r="J10" s="25"/>
      <c r="K10" s="25"/>
      <c r="L10" s="25"/>
      <c r="M10" s="203"/>
      <c r="N10" s="84"/>
    </row>
    <row r="11" spans="1:15" ht="30.5" customHeight="1" thickBot="1" x14ac:dyDescent="0.25">
      <c r="A11" s="398"/>
      <c r="B11" s="45" t="s">
        <v>127</v>
      </c>
      <c r="C11" s="70" t="s">
        <v>342</v>
      </c>
      <c r="D11" s="191"/>
      <c r="E11" s="337"/>
      <c r="F11" s="338"/>
      <c r="G11" s="338"/>
      <c r="H11" s="338"/>
      <c r="I11" s="338"/>
      <c r="J11" s="338"/>
      <c r="K11" s="338"/>
      <c r="L11" s="339"/>
      <c r="M11" s="204"/>
      <c r="N11" s="85"/>
    </row>
    <row r="12" spans="1:15" ht="7.5" customHeight="1" thickBot="1" x14ac:dyDescent="0.25">
      <c r="A12" s="398"/>
      <c r="B12" s="27"/>
      <c r="C12" s="35"/>
      <c r="D12" s="192"/>
      <c r="E12" s="28"/>
      <c r="F12" s="28"/>
      <c r="G12" s="28"/>
      <c r="H12" s="28"/>
      <c r="I12" s="28"/>
      <c r="J12" s="28"/>
      <c r="K12" s="28"/>
      <c r="L12" s="28"/>
      <c r="M12" s="206"/>
      <c r="N12" s="85"/>
    </row>
    <row r="13" spans="1:15" ht="17.25" customHeight="1" thickBot="1" x14ac:dyDescent="0.25">
      <c r="A13" s="398"/>
      <c r="B13" s="45" t="s">
        <v>127</v>
      </c>
      <c r="C13" s="70" t="s">
        <v>132</v>
      </c>
      <c r="D13" s="191"/>
      <c r="E13" s="337"/>
      <c r="F13" s="338"/>
      <c r="G13" s="338"/>
      <c r="H13" s="338"/>
      <c r="I13" s="338"/>
      <c r="J13" s="338"/>
      <c r="K13" s="338"/>
      <c r="L13" s="339"/>
      <c r="M13" s="204"/>
      <c r="N13" s="85" t="s">
        <v>152</v>
      </c>
      <c r="O13" s="262"/>
    </row>
    <row r="14" spans="1:15" ht="7.5" customHeight="1" thickBot="1" x14ac:dyDescent="0.25">
      <c r="A14" s="398"/>
      <c r="B14" s="27"/>
      <c r="C14" s="35"/>
      <c r="D14" s="192"/>
      <c r="E14" s="29"/>
      <c r="F14" s="29"/>
      <c r="G14" s="29"/>
      <c r="H14" s="29"/>
      <c r="I14" s="29"/>
      <c r="J14" s="29"/>
      <c r="K14" s="29"/>
      <c r="L14" s="29"/>
      <c r="M14" s="205"/>
      <c r="N14" s="85"/>
    </row>
    <row r="15" spans="1:15" ht="30.5" customHeight="1" thickBot="1" x14ac:dyDescent="0.25">
      <c r="A15" s="398"/>
      <c r="B15" s="45" t="s">
        <v>127</v>
      </c>
      <c r="C15" s="70" t="s">
        <v>133</v>
      </c>
      <c r="D15" s="191"/>
      <c r="E15" s="337"/>
      <c r="F15" s="338"/>
      <c r="G15" s="338"/>
      <c r="H15" s="338"/>
      <c r="I15" s="338"/>
      <c r="J15" s="338"/>
      <c r="K15" s="338"/>
      <c r="L15" s="339"/>
      <c r="M15" s="204"/>
      <c r="N15" s="85" t="s">
        <v>328</v>
      </c>
    </row>
    <row r="16" spans="1:15" ht="7.5" customHeight="1" thickBot="1" x14ac:dyDescent="0.25">
      <c r="A16" s="398"/>
      <c r="B16" s="45"/>
      <c r="C16" s="315"/>
      <c r="D16" s="191"/>
      <c r="E16" s="317"/>
      <c r="F16" s="317"/>
      <c r="G16" s="317"/>
      <c r="H16" s="317"/>
      <c r="I16" s="317"/>
      <c r="J16" s="317"/>
      <c r="K16" s="317"/>
      <c r="L16" s="317"/>
      <c r="M16" s="204"/>
      <c r="N16" s="85"/>
    </row>
    <row r="17" spans="1:20" ht="30.5" customHeight="1" thickBot="1" x14ac:dyDescent="0.25">
      <c r="A17" s="398"/>
      <c r="B17" s="45"/>
      <c r="C17" s="315" t="s">
        <v>635</v>
      </c>
      <c r="D17" s="191"/>
      <c r="E17" s="325"/>
      <c r="F17" s="326"/>
      <c r="G17" s="326"/>
      <c r="H17" s="326"/>
      <c r="I17" s="326"/>
      <c r="J17" s="326"/>
      <c r="K17" s="326"/>
      <c r="L17" s="327"/>
      <c r="M17" s="204"/>
      <c r="N17" s="85"/>
    </row>
    <row r="18" spans="1:20" ht="7.5" customHeight="1" thickBot="1" x14ac:dyDescent="0.25">
      <c r="A18" s="398"/>
      <c r="B18" s="45"/>
      <c r="C18" s="313"/>
      <c r="D18" s="191"/>
      <c r="E18" s="317"/>
      <c r="F18" s="317"/>
      <c r="G18" s="317"/>
      <c r="H18" s="317"/>
      <c r="I18" s="317"/>
      <c r="J18" s="317"/>
      <c r="K18" s="317"/>
      <c r="L18" s="317"/>
      <c r="M18" s="204"/>
      <c r="N18" s="85"/>
    </row>
    <row r="19" spans="1:20" ht="30.5" customHeight="1" thickBot="1" x14ac:dyDescent="0.25">
      <c r="A19" s="398"/>
      <c r="B19" s="45"/>
      <c r="C19" s="313" t="s">
        <v>636</v>
      </c>
      <c r="D19" s="191"/>
      <c r="E19" s="322"/>
      <c r="F19" s="323"/>
      <c r="G19" s="323"/>
      <c r="H19" s="323"/>
      <c r="I19" s="323"/>
      <c r="J19" s="323"/>
      <c r="K19" s="323"/>
      <c r="L19" s="324"/>
      <c r="M19" s="204"/>
      <c r="N19" s="85"/>
    </row>
    <row r="20" spans="1:20" ht="7.5" customHeight="1" thickBot="1" x14ac:dyDescent="0.25">
      <c r="A20" s="398"/>
      <c r="B20" s="45"/>
      <c r="C20" s="315"/>
      <c r="D20" s="191"/>
      <c r="E20" s="317"/>
      <c r="F20" s="317"/>
      <c r="G20" s="317"/>
      <c r="H20" s="317"/>
      <c r="I20" s="317"/>
      <c r="J20" s="317"/>
      <c r="K20" s="317"/>
      <c r="L20" s="317"/>
      <c r="M20" s="204"/>
      <c r="N20" s="85"/>
    </row>
    <row r="21" spans="1:20" ht="30.5" customHeight="1" thickBot="1" x14ac:dyDescent="0.25">
      <c r="A21" s="398"/>
      <c r="B21" s="45"/>
      <c r="C21" s="313" t="s">
        <v>633</v>
      </c>
      <c r="D21" s="191"/>
      <c r="E21" s="325"/>
      <c r="F21" s="326"/>
      <c r="G21" s="326"/>
      <c r="H21" s="326"/>
      <c r="I21" s="326"/>
      <c r="J21" s="326"/>
      <c r="K21" s="326"/>
      <c r="L21" s="327"/>
      <c r="M21" s="204"/>
      <c r="N21" s="85"/>
    </row>
    <row r="22" spans="1:20" ht="7.5" customHeight="1" thickBot="1" x14ac:dyDescent="0.25">
      <c r="A22" s="398"/>
      <c r="B22" s="45"/>
      <c r="C22" s="315"/>
      <c r="D22" s="191"/>
      <c r="E22" s="318"/>
      <c r="F22" s="318"/>
      <c r="G22" s="318"/>
      <c r="H22" s="318"/>
      <c r="I22" s="318"/>
      <c r="J22" s="318"/>
      <c r="K22" s="318"/>
      <c r="L22" s="318"/>
      <c r="M22" s="204"/>
      <c r="N22" s="85"/>
    </row>
    <row r="23" spans="1:20" ht="30.5" customHeight="1" thickBot="1" x14ac:dyDescent="0.25">
      <c r="A23" s="398"/>
      <c r="B23" s="45"/>
      <c r="C23" s="315" t="s">
        <v>634</v>
      </c>
      <c r="D23" s="191"/>
      <c r="E23" s="328"/>
      <c r="F23" s="323"/>
      <c r="G23" s="323"/>
      <c r="H23" s="323"/>
      <c r="I23" s="323"/>
      <c r="J23" s="323"/>
      <c r="K23" s="323"/>
      <c r="L23" s="324"/>
      <c r="M23" s="204"/>
      <c r="N23" s="85"/>
    </row>
    <row r="24" spans="1:20" ht="7.5" customHeight="1" x14ac:dyDescent="0.2">
      <c r="A24" s="399"/>
      <c r="B24" s="27"/>
      <c r="C24" s="35"/>
      <c r="D24" s="192"/>
      <c r="E24" s="28"/>
      <c r="F24" s="28"/>
      <c r="G24" s="28"/>
      <c r="H24" s="28"/>
      <c r="I24" s="28"/>
      <c r="J24" s="28"/>
      <c r="K24" s="28"/>
      <c r="L24" s="28"/>
      <c r="M24" s="206"/>
      <c r="N24" s="85"/>
    </row>
    <row r="25" spans="1:20" ht="17.25" customHeight="1" thickBot="1" x14ac:dyDescent="0.25">
      <c r="A25" s="400" t="s">
        <v>417</v>
      </c>
      <c r="B25" s="394" t="s">
        <v>418</v>
      </c>
      <c r="C25" s="395"/>
      <c r="D25" s="395"/>
      <c r="E25" s="395"/>
      <c r="F25" s="395"/>
      <c r="G25" s="395"/>
      <c r="H25" s="395"/>
      <c r="I25" s="395"/>
      <c r="J25" s="395"/>
      <c r="K25" s="395"/>
      <c r="L25" s="395"/>
      <c r="M25" s="395"/>
      <c r="N25" s="396"/>
    </row>
    <row r="26" spans="1:20" ht="45" customHeight="1" thickBot="1" x14ac:dyDescent="0.25">
      <c r="A26" s="401"/>
      <c r="B26" s="45"/>
      <c r="C26" s="70" t="s">
        <v>411</v>
      </c>
      <c r="D26" s="191"/>
      <c r="E26" s="325"/>
      <c r="F26" s="326"/>
      <c r="G26" s="326"/>
      <c r="H26" s="326"/>
      <c r="I26" s="326"/>
      <c r="J26" s="326"/>
      <c r="K26" s="326"/>
      <c r="L26" s="327"/>
      <c r="M26" s="204"/>
      <c r="N26" s="85" t="s">
        <v>413</v>
      </c>
      <c r="P26" s="389" t="s">
        <v>415</v>
      </c>
      <c r="Q26" s="389"/>
      <c r="R26" s="389"/>
      <c r="S26" s="389"/>
      <c r="T26" s="389"/>
    </row>
    <row r="27" spans="1:20" ht="7.5" customHeight="1" thickBot="1" x14ac:dyDescent="0.25">
      <c r="A27" s="401"/>
      <c r="B27" s="27"/>
      <c r="C27" s="35"/>
      <c r="D27" s="192"/>
      <c r="E27" s="28"/>
      <c r="F27" s="28"/>
      <c r="G27" s="28"/>
      <c r="H27" s="28"/>
      <c r="I27" s="28"/>
      <c r="J27" s="28"/>
      <c r="K27" s="28"/>
      <c r="L27" s="28"/>
      <c r="M27" s="206"/>
      <c r="N27" s="85"/>
      <c r="P27" s="389"/>
      <c r="Q27" s="389"/>
      <c r="R27" s="389"/>
      <c r="S27" s="389"/>
      <c r="T27" s="389"/>
    </row>
    <row r="28" spans="1:20" ht="45" customHeight="1" thickBot="1" x14ac:dyDescent="0.25">
      <c r="A28" s="401"/>
      <c r="B28" s="45"/>
      <c r="C28" s="70" t="s">
        <v>412</v>
      </c>
      <c r="D28" s="191"/>
      <c r="E28" s="325"/>
      <c r="F28" s="326"/>
      <c r="G28" s="326"/>
      <c r="H28" s="326"/>
      <c r="I28" s="326"/>
      <c r="J28" s="326"/>
      <c r="K28" s="326"/>
      <c r="L28" s="327"/>
      <c r="M28" s="204"/>
      <c r="N28" s="85" t="s">
        <v>414</v>
      </c>
      <c r="P28" s="389"/>
      <c r="Q28" s="389"/>
      <c r="R28" s="389"/>
      <c r="S28" s="389"/>
      <c r="T28" s="389"/>
    </row>
    <row r="29" spans="1:20" ht="7.5" customHeight="1" x14ac:dyDescent="0.2">
      <c r="A29" s="402"/>
      <c r="B29" s="27"/>
      <c r="C29" s="35"/>
      <c r="D29" s="192"/>
      <c r="E29" s="28"/>
      <c r="F29" s="28"/>
      <c r="G29" s="28"/>
      <c r="H29" s="28"/>
      <c r="I29" s="28"/>
      <c r="J29" s="28"/>
      <c r="K29" s="28"/>
      <c r="L29" s="28"/>
      <c r="M29" s="206"/>
      <c r="N29" s="85"/>
      <c r="P29" s="389"/>
      <c r="Q29" s="389"/>
      <c r="R29" s="389"/>
      <c r="S29" s="389"/>
      <c r="T29" s="389"/>
    </row>
    <row r="30" spans="1:20" ht="17.25" customHeight="1" x14ac:dyDescent="0.2">
      <c r="A30" s="390" t="s">
        <v>416</v>
      </c>
      <c r="B30" s="425" t="s">
        <v>131</v>
      </c>
      <c r="C30" s="426"/>
      <c r="D30" s="186"/>
      <c r="E30" s="92"/>
      <c r="F30" s="92"/>
      <c r="G30" s="92"/>
      <c r="H30" s="92"/>
      <c r="I30" s="92"/>
      <c r="J30" s="92"/>
      <c r="K30" s="92"/>
      <c r="L30" s="92"/>
      <c r="M30" s="92"/>
      <c r="N30" s="93"/>
      <c r="P30" s="70"/>
      <c r="Q30" s="70"/>
      <c r="R30" s="70"/>
      <c r="S30" s="70"/>
      <c r="T30" s="70"/>
    </row>
    <row r="31" spans="1:20" ht="7.5" customHeight="1" thickBot="1" x14ac:dyDescent="0.25">
      <c r="A31" s="391"/>
      <c r="B31" s="45"/>
      <c r="C31" s="70"/>
      <c r="D31" s="191"/>
      <c r="E31" s="29"/>
      <c r="F31" s="29"/>
      <c r="G31" s="29"/>
      <c r="H31" s="29"/>
      <c r="I31" s="29"/>
      <c r="J31" s="29"/>
      <c r="K31" s="29"/>
      <c r="L31" s="29"/>
      <c r="M31" s="205"/>
      <c r="N31" s="85"/>
    </row>
    <row r="32" spans="1:20" ht="17.25" customHeight="1" thickBot="1" x14ac:dyDescent="0.25">
      <c r="A32" s="391"/>
      <c r="B32" s="45"/>
      <c r="C32" s="70" t="s">
        <v>59</v>
      </c>
      <c r="D32" s="191"/>
      <c r="E32" s="464" t="s">
        <v>39</v>
      </c>
      <c r="F32" s="464"/>
      <c r="G32" s="199"/>
      <c r="H32" s="200" t="s">
        <v>238</v>
      </c>
      <c r="I32" s="464" t="s">
        <v>38</v>
      </c>
      <c r="J32" s="464"/>
      <c r="K32" s="199"/>
      <c r="L32" s="5" t="s">
        <v>238</v>
      </c>
      <c r="M32" s="207"/>
      <c r="N32" s="85" t="s">
        <v>67</v>
      </c>
      <c r="P32" s="433" t="s">
        <v>70</v>
      </c>
      <c r="Q32" s="454"/>
      <c r="R32" s="454"/>
      <c r="S32" s="454"/>
      <c r="T32" s="454"/>
    </row>
    <row r="33" spans="1:20" ht="7.5" customHeight="1" thickBot="1" x14ac:dyDescent="0.25">
      <c r="A33" s="391"/>
      <c r="B33" s="45"/>
      <c r="C33" s="70"/>
      <c r="D33" s="191"/>
      <c r="E33" s="29"/>
      <c r="F33" s="29"/>
      <c r="G33" s="29"/>
      <c r="H33" s="29"/>
      <c r="I33" s="29"/>
      <c r="J33" s="29"/>
      <c r="K33" s="29"/>
      <c r="L33" s="29"/>
      <c r="M33" s="205"/>
      <c r="N33" s="85"/>
      <c r="P33" s="454"/>
      <c r="Q33" s="454"/>
      <c r="R33" s="454"/>
      <c r="S33" s="454"/>
      <c r="T33" s="454"/>
    </row>
    <row r="34" spans="1:20" ht="17.25" customHeight="1" thickBot="1" x14ac:dyDescent="0.25">
      <c r="A34" s="391"/>
      <c r="B34" s="45"/>
      <c r="C34" s="70" t="s">
        <v>42</v>
      </c>
      <c r="D34" s="191"/>
      <c r="E34" s="464" t="s">
        <v>39</v>
      </c>
      <c r="F34" s="464"/>
      <c r="G34" s="199"/>
      <c r="H34" s="200" t="s">
        <v>238</v>
      </c>
      <c r="I34" s="464" t="s">
        <v>38</v>
      </c>
      <c r="J34" s="464"/>
      <c r="K34" s="199"/>
      <c r="L34" s="5" t="s">
        <v>238</v>
      </c>
      <c r="M34" s="207"/>
      <c r="N34" s="85" t="s">
        <v>68</v>
      </c>
      <c r="P34" s="454"/>
      <c r="Q34" s="454"/>
      <c r="R34" s="454"/>
      <c r="S34" s="454"/>
      <c r="T34" s="454"/>
    </row>
    <row r="35" spans="1:20" ht="7.5" customHeight="1" thickBot="1" x14ac:dyDescent="0.25">
      <c r="A35" s="391"/>
      <c r="B35" s="45"/>
      <c r="C35" s="70"/>
      <c r="D35" s="191"/>
      <c r="E35" s="29"/>
      <c r="F35" s="29"/>
      <c r="G35" s="29"/>
      <c r="H35" s="29"/>
      <c r="I35" s="29"/>
      <c r="J35" s="29"/>
      <c r="K35" s="29"/>
      <c r="L35" s="29"/>
      <c r="M35" s="205"/>
      <c r="N35" s="85"/>
      <c r="P35" s="454"/>
      <c r="Q35" s="454"/>
      <c r="R35" s="454"/>
      <c r="S35" s="454"/>
      <c r="T35" s="454"/>
    </row>
    <row r="36" spans="1:20" ht="17.25" customHeight="1" thickBot="1" x14ac:dyDescent="0.25">
      <c r="A36" s="391"/>
      <c r="B36" s="45"/>
      <c r="C36" s="70" t="s">
        <v>37</v>
      </c>
      <c r="D36" s="191"/>
      <c r="E36" s="17" t="s">
        <v>69</v>
      </c>
      <c r="F36" s="72"/>
      <c r="G36" s="67"/>
      <c r="H36" s="67"/>
      <c r="I36" s="465"/>
      <c r="J36" s="466"/>
      <c r="K36" s="466"/>
      <c r="L36" s="467"/>
      <c r="M36" s="208"/>
      <c r="N36" s="85" t="s">
        <v>108</v>
      </c>
      <c r="P36" s="454"/>
      <c r="Q36" s="454"/>
      <c r="R36" s="454"/>
      <c r="S36" s="454"/>
      <c r="T36" s="454"/>
    </row>
    <row r="37" spans="1:20" ht="7.5" customHeight="1" thickBot="1" x14ac:dyDescent="0.25">
      <c r="A37" s="391"/>
      <c r="B37" s="45"/>
      <c r="C37" s="70"/>
      <c r="D37" s="191"/>
      <c r="E37" s="72"/>
      <c r="F37" s="72"/>
      <c r="G37" s="67"/>
      <c r="H37" s="67"/>
      <c r="I37" s="72"/>
      <c r="J37" s="72"/>
      <c r="K37" s="72"/>
      <c r="L37" s="68"/>
      <c r="M37" s="209"/>
      <c r="N37" s="85"/>
      <c r="P37" s="454"/>
      <c r="Q37" s="454"/>
      <c r="R37" s="454"/>
      <c r="S37" s="454"/>
      <c r="T37" s="454"/>
    </row>
    <row r="38" spans="1:20" ht="17.25" customHeight="1" thickBot="1" x14ac:dyDescent="0.25">
      <c r="A38" s="391"/>
      <c r="B38" s="45"/>
      <c r="C38" s="70"/>
      <c r="D38" s="191"/>
      <c r="E38" s="464" t="s">
        <v>39</v>
      </c>
      <c r="F38" s="464"/>
      <c r="G38" s="199"/>
      <c r="H38" s="200" t="s">
        <v>238</v>
      </c>
      <c r="I38" s="464" t="s">
        <v>38</v>
      </c>
      <c r="J38" s="464"/>
      <c r="K38" s="199"/>
      <c r="L38" s="5" t="s">
        <v>238</v>
      </c>
      <c r="M38" s="210"/>
      <c r="N38" s="85" t="s">
        <v>67</v>
      </c>
      <c r="P38" s="454"/>
      <c r="Q38" s="454"/>
      <c r="R38" s="454"/>
      <c r="S38" s="454"/>
      <c r="T38" s="454"/>
    </row>
    <row r="39" spans="1:20" ht="7.5" customHeight="1" x14ac:dyDescent="0.2">
      <c r="A39" s="391"/>
      <c r="B39" s="26"/>
      <c r="C39" s="18"/>
      <c r="D39" s="193"/>
      <c r="E39" s="19"/>
      <c r="F39" s="19"/>
      <c r="G39" s="19"/>
      <c r="H39" s="19"/>
      <c r="I39" s="19"/>
      <c r="J39" s="19"/>
      <c r="K39" s="19"/>
      <c r="L39" s="19"/>
      <c r="M39" s="211"/>
      <c r="N39" s="86"/>
    </row>
    <row r="40" spans="1:20" ht="17.25" hidden="1" customHeight="1" x14ac:dyDescent="0.2">
      <c r="A40" s="391"/>
      <c r="B40" s="431" t="s">
        <v>227</v>
      </c>
      <c r="C40" s="432"/>
      <c r="D40" s="73"/>
      <c r="E40" s="73"/>
      <c r="F40" s="73"/>
      <c r="G40" s="73"/>
      <c r="H40" s="73"/>
      <c r="I40" s="73"/>
      <c r="J40" s="73"/>
      <c r="K40" s="73"/>
      <c r="L40" s="73"/>
      <c r="M40" s="73"/>
      <c r="N40" s="87"/>
    </row>
    <row r="41" spans="1:20" ht="6.75" hidden="1" customHeight="1" thickBot="1" x14ac:dyDescent="0.25">
      <c r="A41" s="391"/>
      <c r="B41" s="179"/>
      <c r="C41" s="20"/>
      <c r="D41" s="194"/>
      <c r="E41" s="20"/>
      <c r="F41" s="20"/>
      <c r="G41" s="20"/>
      <c r="H41" s="20"/>
      <c r="I41" s="20"/>
      <c r="J41" s="20"/>
      <c r="K41" s="20"/>
      <c r="L41" s="20"/>
      <c r="M41" s="212"/>
      <c r="N41" s="88"/>
    </row>
    <row r="42" spans="1:20" ht="38.25" hidden="1" customHeight="1" thickBot="1" x14ac:dyDescent="0.25">
      <c r="A42" s="391"/>
      <c r="B42" s="45" t="s">
        <v>165</v>
      </c>
      <c r="C42" s="70" t="s">
        <v>173</v>
      </c>
      <c r="D42" s="191"/>
      <c r="E42" s="117"/>
      <c r="F42" s="118" t="s">
        <v>174</v>
      </c>
      <c r="G42" s="118"/>
      <c r="H42" s="118"/>
      <c r="I42" s="118"/>
      <c r="J42" s="118"/>
      <c r="K42" s="118"/>
      <c r="L42" s="118"/>
      <c r="M42" s="213"/>
      <c r="N42" s="85" t="s">
        <v>175</v>
      </c>
      <c r="P42" s="457" t="s">
        <v>176</v>
      </c>
      <c r="Q42" s="457"/>
      <c r="R42" s="457"/>
      <c r="S42" s="457"/>
      <c r="T42" s="457"/>
    </row>
    <row r="43" spans="1:20" ht="38.25" hidden="1" customHeight="1" thickBot="1" x14ac:dyDescent="0.25">
      <c r="A43" s="391"/>
      <c r="B43" s="45"/>
      <c r="C43" s="70"/>
      <c r="D43" s="191"/>
      <c r="E43" s="117"/>
      <c r="F43" s="118" t="s">
        <v>177</v>
      </c>
      <c r="G43" s="118"/>
      <c r="H43" s="118"/>
      <c r="I43" s="118"/>
      <c r="J43" s="118"/>
      <c r="K43" s="118"/>
      <c r="L43" s="118"/>
      <c r="M43" s="213"/>
      <c r="N43" s="85"/>
      <c r="P43" s="457"/>
      <c r="Q43" s="457"/>
      <c r="R43" s="457"/>
      <c r="S43" s="457"/>
      <c r="T43" s="457"/>
    </row>
    <row r="44" spans="1:20" ht="38.25" hidden="1" customHeight="1" thickBot="1" x14ac:dyDescent="0.25">
      <c r="A44" s="391"/>
      <c r="B44" s="45"/>
      <c r="C44" s="70"/>
      <c r="D44" s="191"/>
      <c r="E44" s="119"/>
      <c r="F44" s="458" t="s">
        <v>79</v>
      </c>
      <c r="G44" s="459"/>
      <c r="H44" s="322"/>
      <c r="I44" s="323"/>
      <c r="J44" s="323"/>
      <c r="K44" s="323"/>
      <c r="L44" s="324"/>
      <c r="M44" s="214"/>
      <c r="N44" s="120" t="s">
        <v>178</v>
      </c>
      <c r="P44" s="457"/>
      <c r="Q44" s="457"/>
      <c r="R44" s="457"/>
      <c r="S44" s="457"/>
      <c r="T44" s="457"/>
    </row>
    <row r="45" spans="1:20" ht="7.5" hidden="1" customHeight="1" x14ac:dyDescent="0.2">
      <c r="A45" s="391"/>
      <c r="B45" s="45"/>
      <c r="C45" s="70"/>
      <c r="D45" s="191"/>
      <c r="E45" s="29"/>
      <c r="F45" s="29"/>
      <c r="G45" s="29"/>
      <c r="H45" s="29"/>
      <c r="I45" s="29"/>
      <c r="J45" s="29"/>
      <c r="K45" s="29"/>
      <c r="L45" s="29"/>
      <c r="M45" s="205"/>
      <c r="N45" s="85"/>
      <c r="P45" s="104"/>
      <c r="Q45" s="104"/>
      <c r="R45" s="104"/>
      <c r="S45" s="104"/>
      <c r="T45" s="104"/>
    </row>
    <row r="46" spans="1:20" ht="17.25" hidden="1" customHeight="1" x14ac:dyDescent="0.2">
      <c r="A46" s="391"/>
      <c r="B46" s="432" t="s">
        <v>26</v>
      </c>
      <c r="C46" s="432"/>
      <c r="D46" s="73"/>
      <c r="E46" s="73"/>
      <c r="F46" s="73"/>
      <c r="G46" s="73"/>
      <c r="H46" s="73"/>
      <c r="I46" s="73"/>
      <c r="J46" s="73"/>
      <c r="K46" s="73"/>
      <c r="L46" s="73"/>
      <c r="M46" s="73"/>
      <c r="N46" s="87"/>
      <c r="P46" s="450" t="s">
        <v>241</v>
      </c>
      <c r="Q46" s="450"/>
      <c r="R46" s="450"/>
      <c r="S46" s="450"/>
      <c r="T46" s="450"/>
    </row>
    <row r="47" spans="1:20" ht="7.5" hidden="1" customHeight="1" x14ac:dyDescent="0.2">
      <c r="A47" s="391"/>
      <c r="B47" s="35"/>
      <c r="C47" s="21"/>
      <c r="D47" s="188"/>
      <c r="E47" s="21"/>
      <c r="F47" s="21"/>
      <c r="G47" s="21"/>
      <c r="H47" s="21"/>
      <c r="I47" s="21"/>
      <c r="J47" s="21"/>
      <c r="K47" s="21"/>
      <c r="L47" s="21"/>
      <c r="M47" s="202"/>
      <c r="N47" s="83"/>
      <c r="P47" s="450"/>
      <c r="Q47" s="450"/>
      <c r="R47" s="450"/>
      <c r="S47" s="450"/>
      <c r="T47" s="450"/>
    </row>
    <row r="48" spans="1:20" ht="17.25" hidden="1" customHeight="1" x14ac:dyDescent="0.2">
      <c r="A48" s="391"/>
      <c r="B48" s="29"/>
      <c r="C48" s="29" t="s">
        <v>260</v>
      </c>
      <c r="D48" s="230" t="s">
        <v>262</v>
      </c>
      <c r="E48" s="229"/>
      <c r="F48" s="229"/>
      <c r="G48" s="229"/>
      <c r="H48" s="229"/>
      <c r="I48" s="229"/>
      <c r="J48" s="229"/>
      <c r="K48" s="229"/>
      <c r="L48" s="229"/>
      <c r="M48" s="231"/>
      <c r="N48" s="225"/>
      <c r="P48" s="450"/>
      <c r="Q48" s="450"/>
      <c r="R48" s="450"/>
      <c r="S48" s="450"/>
      <c r="T48" s="450"/>
    </row>
    <row r="49" spans="1:22" ht="7.5" hidden="1" customHeight="1" thickBot="1" x14ac:dyDescent="0.25">
      <c r="A49" s="391"/>
      <c r="B49" s="35"/>
      <c r="C49" s="20"/>
      <c r="D49" s="194"/>
      <c r="E49" s="20"/>
      <c r="M49" s="216"/>
      <c r="N49" s="225"/>
      <c r="P49" s="450"/>
      <c r="Q49" s="450"/>
      <c r="R49" s="450"/>
      <c r="S49" s="450"/>
      <c r="T49" s="450"/>
    </row>
    <row r="50" spans="1:22" ht="17.25" hidden="1" customHeight="1" thickBot="1" x14ac:dyDescent="0.25">
      <c r="A50" s="391"/>
      <c r="B50" s="35"/>
      <c r="C50" s="232" t="s">
        <v>259</v>
      </c>
      <c r="D50" s="192"/>
      <c r="E50" s="228"/>
      <c r="G50" s="5" t="s">
        <v>242</v>
      </c>
      <c r="H50" s="198"/>
      <c r="I50" s="198"/>
      <c r="J50" s="198"/>
      <c r="L50" s="198"/>
      <c r="M50" s="223"/>
      <c r="N50" s="224"/>
      <c r="P50" s="450"/>
      <c r="Q50" s="450"/>
      <c r="R50" s="450"/>
      <c r="S50" s="450"/>
      <c r="T50" s="450"/>
      <c r="U50" s="5" t="e">
        <f>VLOOKUP("○",INDEX(E50:E60,MATCH("○",E50:E60,0)+0):G60,3,0)</f>
        <v>#N/A</v>
      </c>
      <c r="V50" s="5" t="e">
        <f>MATCH(U50,G50:G82,0)</f>
        <v>#N/A</v>
      </c>
    </row>
    <row r="51" spans="1:22" ht="7.5" hidden="1" customHeight="1" thickBot="1" x14ac:dyDescent="0.25">
      <c r="A51" s="391"/>
      <c r="B51" s="35"/>
      <c r="C51" s="35"/>
      <c r="D51" s="192"/>
      <c r="E51" s="28"/>
      <c r="H51" s="226"/>
      <c r="I51" s="226"/>
      <c r="J51" s="226"/>
      <c r="L51" s="226"/>
      <c r="M51" s="227"/>
      <c r="N51" s="224"/>
      <c r="P51" s="450"/>
      <c r="Q51" s="450"/>
      <c r="R51" s="450"/>
      <c r="S51" s="450"/>
      <c r="T51" s="450"/>
    </row>
    <row r="52" spans="1:22" ht="17.25" hidden="1" customHeight="1" thickBot="1" x14ac:dyDescent="0.25">
      <c r="A52" s="391"/>
      <c r="B52" s="29"/>
      <c r="C52" s="29"/>
      <c r="D52" s="195"/>
      <c r="E52" s="228"/>
      <c r="F52" s="198"/>
      <c r="G52" s="198" t="s">
        <v>243</v>
      </c>
      <c r="K52" s="198" t="s">
        <v>263</v>
      </c>
      <c r="M52" s="216"/>
      <c r="N52" s="225"/>
      <c r="P52" s="450"/>
      <c r="Q52" s="450"/>
      <c r="R52" s="450"/>
      <c r="S52" s="450"/>
      <c r="T52" s="450"/>
      <c r="U52" s="5" t="e">
        <f>VLOOKUP("○",INDEX(E50:E60,MATCH(U50,G50:G82,0)+1):G60,3,0)</f>
        <v>#N/A</v>
      </c>
      <c r="V52" s="5" t="e">
        <f>MATCH(U52,G50:G82,0)</f>
        <v>#N/A</v>
      </c>
    </row>
    <row r="53" spans="1:22" ht="7.5" hidden="1" customHeight="1" thickBot="1" x14ac:dyDescent="0.25">
      <c r="A53" s="391"/>
      <c r="B53" s="35"/>
      <c r="C53" s="35"/>
      <c r="D53" s="192"/>
      <c r="E53" s="28"/>
      <c r="F53" s="226"/>
      <c r="G53" s="226"/>
      <c r="H53" s="226"/>
      <c r="I53" s="226"/>
      <c r="J53" s="226"/>
      <c r="K53" s="226"/>
      <c r="L53" s="226"/>
      <c r="M53" s="227"/>
      <c r="N53" s="224"/>
      <c r="P53" s="450"/>
      <c r="Q53" s="450"/>
      <c r="R53" s="450"/>
      <c r="S53" s="450"/>
      <c r="T53" s="450"/>
    </row>
    <row r="54" spans="1:22" ht="17.25" hidden="1" customHeight="1" thickBot="1" x14ac:dyDescent="0.25">
      <c r="A54" s="391"/>
      <c r="B54" s="35"/>
      <c r="C54" s="35"/>
      <c r="D54" s="192"/>
      <c r="E54" s="228"/>
      <c r="G54" s="5" t="s">
        <v>244</v>
      </c>
      <c r="H54" s="198"/>
      <c r="I54" s="198"/>
      <c r="J54" s="198"/>
      <c r="L54" s="198"/>
      <c r="M54" s="223"/>
      <c r="N54" s="224"/>
      <c r="P54" s="70"/>
      <c r="Q54" s="70"/>
      <c r="R54" s="70"/>
      <c r="S54" s="70"/>
      <c r="T54" s="70"/>
      <c r="U54" s="5" t="e">
        <f>VLOOKUP("○",INDEX(E50:E60,MATCH(U52,G50:G82,0)+1):G60,3,0)</f>
        <v>#N/A</v>
      </c>
      <c r="V54" s="5" t="e">
        <f>MATCH(U54,G50:G82,0)</f>
        <v>#N/A</v>
      </c>
    </row>
    <row r="55" spans="1:22" ht="7.5" hidden="1" customHeight="1" thickBot="1" x14ac:dyDescent="0.25">
      <c r="A55" s="391"/>
      <c r="B55" s="35"/>
      <c r="C55" s="35"/>
      <c r="D55" s="192"/>
      <c r="E55" s="28"/>
      <c r="F55" s="226"/>
      <c r="G55" s="226"/>
      <c r="H55" s="226"/>
      <c r="I55" s="226"/>
      <c r="J55" s="226"/>
      <c r="K55" s="226"/>
      <c r="L55" s="226"/>
      <c r="M55" s="227"/>
      <c r="N55" s="224"/>
      <c r="P55" s="70"/>
      <c r="Q55" s="70"/>
      <c r="R55" s="70"/>
      <c r="S55" s="70"/>
      <c r="T55" s="70"/>
    </row>
    <row r="56" spans="1:22" ht="17.25" hidden="1" customHeight="1" thickBot="1" x14ac:dyDescent="0.25">
      <c r="A56" s="391"/>
      <c r="B56" s="29"/>
      <c r="C56" s="29"/>
      <c r="D56" s="195"/>
      <c r="E56" s="228"/>
      <c r="F56" s="198"/>
      <c r="G56" s="198" t="s">
        <v>245</v>
      </c>
      <c r="K56" s="198"/>
      <c r="M56" s="216"/>
      <c r="N56" s="225"/>
      <c r="P56" s="450" t="s">
        <v>258</v>
      </c>
      <c r="Q56" s="450"/>
      <c r="R56" s="450"/>
      <c r="S56" s="450"/>
      <c r="T56" s="450"/>
      <c r="U56" s="5" t="e">
        <f>VLOOKUP("○",INDEX(E50:E60,MATCH(U54,G50:G82,0)+1):G60,3,0)</f>
        <v>#N/A</v>
      </c>
    </row>
    <row r="57" spans="1:22" ht="7.5" hidden="1" customHeight="1" thickBot="1" x14ac:dyDescent="0.25">
      <c r="A57" s="391"/>
      <c r="B57" s="35"/>
      <c r="C57" s="35"/>
      <c r="D57" s="192"/>
      <c r="E57" s="28"/>
      <c r="F57" s="226"/>
      <c r="G57" s="226"/>
      <c r="H57" s="226"/>
      <c r="I57" s="226"/>
      <c r="J57" s="226"/>
      <c r="K57" s="226"/>
      <c r="L57" s="226"/>
      <c r="M57" s="227"/>
      <c r="N57" s="224"/>
      <c r="P57" s="450"/>
      <c r="Q57" s="450"/>
      <c r="R57" s="450"/>
      <c r="S57" s="450"/>
      <c r="T57" s="450"/>
    </row>
    <row r="58" spans="1:22" ht="17.25" hidden="1" customHeight="1" thickBot="1" x14ac:dyDescent="0.25">
      <c r="A58" s="391"/>
      <c r="B58" s="35"/>
      <c r="C58" s="35"/>
      <c r="D58" s="192"/>
      <c r="E58" s="228"/>
      <c r="G58" s="5" t="s">
        <v>246</v>
      </c>
      <c r="H58" s="198"/>
      <c r="I58" s="198"/>
      <c r="J58" s="198"/>
      <c r="L58" s="198"/>
      <c r="M58" s="223"/>
      <c r="N58" s="224"/>
      <c r="P58" s="450"/>
      <c r="Q58" s="450"/>
      <c r="R58" s="450"/>
      <c r="S58" s="450"/>
      <c r="T58" s="450"/>
    </row>
    <row r="59" spans="1:22" ht="7.5" hidden="1" customHeight="1" thickBot="1" x14ac:dyDescent="0.25">
      <c r="A59" s="391"/>
      <c r="B59" s="35"/>
      <c r="C59" s="35"/>
      <c r="D59" s="192"/>
      <c r="E59" s="28"/>
      <c r="F59" s="226"/>
      <c r="G59" s="226"/>
      <c r="H59" s="226"/>
      <c r="I59" s="226"/>
      <c r="J59" s="226"/>
      <c r="K59" s="226"/>
      <c r="L59" s="226"/>
      <c r="M59" s="227"/>
      <c r="N59" s="224"/>
      <c r="P59" s="69"/>
      <c r="S59" s="70"/>
      <c r="T59" s="70"/>
    </row>
    <row r="60" spans="1:22" ht="17.25" hidden="1" customHeight="1" thickBot="1" x14ac:dyDescent="0.25">
      <c r="A60" s="391"/>
      <c r="B60" s="29"/>
      <c r="C60" s="29"/>
      <c r="D60" s="195"/>
      <c r="E60" s="228"/>
      <c r="F60" s="198"/>
      <c r="G60" s="198" t="s">
        <v>247</v>
      </c>
      <c r="K60" s="198"/>
      <c r="M60" s="216"/>
      <c r="N60" s="225"/>
      <c r="S60" s="70"/>
      <c r="T60" s="70"/>
    </row>
    <row r="61" spans="1:22" ht="7.5" hidden="1" customHeight="1" x14ac:dyDescent="0.2">
      <c r="A61" s="391"/>
      <c r="B61" s="35"/>
      <c r="C61" s="35"/>
      <c r="D61" s="192"/>
      <c r="E61" s="28"/>
      <c r="F61" s="28"/>
      <c r="G61" s="226"/>
      <c r="H61" s="226"/>
      <c r="I61" s="226"/>
      <c r="J61" s="226"/>
      <c r="K61" s="226"/>
      <c r="L61" s="226"/>
      <c r="M61" s="227"/>
      <c r="N61" s="224"/>
      <c r="S61" s="70"/>
      <c r="T61" s="70"/>
    </row>
    <row r="62" spans="1:22" ht="17.25" hidden="1" customHeight="1" x14ac:dyDescent="0.2">
      <c r="A62" s="391"/>
      <c r="B62" s="35"/>
      <c r="C62" s="35"/>
      <c r="D62" s="230" t="s">
        <v>261</v>
      </c>
      <c r="E62" s="229"/>
      <c r="F62" s="229"/>
      <c r="G62" s="229"/>
      <c r="H62" s="229"/>
      <c r="I62" s="229"/>
      <c r="J62" s="229"/>
      <c r="K62" s="229"/>
      <c r="L62" s="229"/>
      <c r="M62" s="231"/>
      <c r="N62" s="224"/>
      <c r="S62" s="70"/>
      <c r="T62" s="70"/>
    </row>
    <row r="63" spans="1:22" ht="7.5" hidden="1" customHeight="1" thickBot="1" x14ac:dyDescent="0.25">
      <c r="A63" s="391"/>
      <c r="B63" s="35"/>
      <c r="C63" s="35"/>
      <c r="D63" s="192"/>
      <c r="E63" s="28"/>
      <c r="F63" s="28"/>
      <c r="G63" s="226"/>
      <c r="H63" s="226"/>
      <c r="I63" s="226"/>
      <c r="J63" s="226"/>
      <c r="K63" s="226"/>
      <c r="L63" s="226"/>
      <c r="M63" s="227"/>
      <c r="N63" s="224"/>
      <c r="S63" s="70"/>
      <c r="T63" s="70"/>
    </row>
    <row r="64" spans="1:22" ht="17.25" hidden="1" customHeight="1" thickBot="1" x14ac:dyDescent="0.25">
      <c r="A64" s="391"/>
      <c r="B64" s="35"/>
      <c r="C64" s="35"/>
      <c r="D64" s="192"/>
      <c r="E64" s="228"/>
      <c r="G64" s="5" t="s">
        <v>248</v>
      </c>
      <c r="H64" s="198"/>
      <c r="I64" s="198"/>
      <c r="J64" s="198"/>
      <c r="L64" s="198"/>
      <c r="M64" s="223"/>
      <c r="N64" s="224"/>
      <c r="S64" s="70"/>
      <c r="T64" s="70"/>
      <c r="U64" s="5" t="e">
        <f>IF(COUNTA(E50:E60)&lt;&gt;0,VLOOKUP("○",INDEX(E50:E82,MATCH("○",E50:E82,0)+0):G82,3,0),VLOOKUP("○",INDEX(E64:E82,MATCH("○",E64:E82,0)+0):G82,3,0))</f>
        <v>#N/A</v>
      </c>
      <c r="V64" s="5" t="e">
        <f>MATCH(U64,G50:G82,0)</f>
        <v>#N/A</v>
      </c>
    </row>
    <row r="65" spans="1:22" ht="7.5" hidden="1" customHeight="1" thickBot="1" x14ac:dyDescent="0.25">
      <c r="A65" s="391"/>
      <c r="B65" s="35"/>
      <c r="C65" s="35"/>
      <c r="D65" s="192"/>
      <c r="E65" s="226"/>
      <c r="H65" s="226"/>
      <c r="I65" s="226"/>
      <c r="J65" s="226"/>
      <c r="K65" s="226"/>
      <c r="L65" s="226"/>
      <c r="M65" s="227"/>
      <c r="N65" s="224"/>
      <c r="S65" s="70"/>
      <c r="T65" s="70"/>
    </row>
    <row r="66" spans="1:22" ht="17.25" hidden="1" customHeight="1" thickBot="1" x14ac:dyDescent="0.25">
      <c r="A66" s="391"/>
      <c r="B66" s="29"/>
      <c r="C66" s="29"/>
      <c r="D66" s="195"/>
      <c r="E66" s="228"/>
      <c r="F66" s="198"/>
      <c r="G66" s="198" t="s">
        <v>249</v>
      </c>
      <c r="K66" s="198"/>
      <c r="M66" s="216"/>
      <c r="N66" s="225"/>
      <c r="S66" s="70"/>
      <c r="T66" s="70"/>
      <c r="U66" s="5" t="e">
        <f>IF(COUNTA(E50:E60)&lt;&gt;0,VLOOKUP("○",INDEX(E50:E82,MATCH(U64,G50:G82,0)+1):G82,3,0),VLOOKUP("○",INDEX(E64:E82,MATCH(U64,G50:G82,0)+1):G82,3,0))</f>
        <v>#N/A</v>
      </c>
      <c r="V66" s="5" t="e">
        <f>MATCH(U66,G50:G82,0)</f>
        <v>#N/A</v>
      </c>
    </row>
    <row r="67" spans="1:22" ht="7.5" hidden="1" customHeight="1" thickBot="1" x14ac:dyDescent="0.25">
      <c r="A67" s="391"/>
      <c r="B67" s="35"/>
      <c r="C67" s="35"/>
      <c r="D67" s="192"/>
      <c r="E67" s="226"/>
      <c r="F67" s="226"/>
      <c r="G67" s="226"/>
      <c r="H67" s="226"/>
      <c r="I67" s="226"/>
      <c r="J67" s="226"/>
      <c r="K67" s="226"/>
      <c r="L67" s="226"/>
      <c r="M67" s="227"/>
      <c r="N67" s="224"/>
      <c r="S67" s="70"/>
      <c r="T67" s="70"/>
    </row>
    <row r="68" spans="1:22" ht="17.25" hidden="1" customHeight="1" thickBot="1" x14ac:dyDescent="0.25">
      <c r="A68" s="391"/>
      <c r="B68" s="35"/>
      <c r="C68" s="35"/>
      <c r="D68" s="192"/>
      <c r="E68" s="228"/>
      <c r="G68" s="5" t="s">
        <v>250</v>
      </c>
      <c r="H68" s="198"/>
      <c r="I68" s="198"/>
      <c r="J68" s="198"/>
      <c r="L68" s="198"/>
      <c r="M68" s="223"/>
      <c r="N68" s="224"/>
      <c r="S68" s="70"/>
      <c r="T68" s="70"/>
      <c r="U68" s="5" t="e">
        <f>IF(COUNTA(E50:E60)&lt;&gt;0,VLOOKUP("○",INDEX(E50:E82,MATCH(U66,G50:G82,0)+1):G82,3,0),VLOOKUP("○",INDEX(E64:E82,MATCH(U66,G50:G82,0)+1):G82,3,0))</f>
        <v>#N/A</v>
      </c>
      <c r="V68" s="5" t="e">
        <f>MATCH(U68,G50:G82,0)</f>
        <v>#N/A</v>
      </c>
    </row>
    <row r="69" spans="1:22" ht="7.5" hidden="1" customHeight="1" thickBot="1" x14ac:dyDescent="0.25">
      <c r="A69" s="391"/>
      <c r="B69" s="35"/>
      <c r="C69" s="35"/>
      <c r="D69" s="192"/>
      <c r="E69" s="226"/>
      <c r="F69" s="226"/>
      <c r="G69" s="226"/>
      <c r="H69" s="226"/>
      <c r="I69" s="226"/>
      <c r="J69" s="226"/>
      <c r="K69" s="226"/>
      <c r="L69" s="226"/>
      <c r="M69" s="227"/>
      <c r="N69" s="224"/>
      <c r="P69" s="69"/>
      <c r="S69" s="70"/>
      <c r="T69" s="70"/>
    </row>
    <row r="70" spans="1:22" ht="17.25" hidden="1" customHeight="1" thickBot="1" x14ac:dyDescent="0.25">
      <c r="A70" s="391"/>
      <c r="B70" s="29"/>
      <c r="C70" s="29"/>
      <c r="D70" s="195"/>
      <c r="E70" s="228"/>
      <c r="F70" s="198"/>
      <c r="G70" s="198" t="s">
        <v>251</v>
      </c>
      <c r="K70" s="198"/>
      <c r="M70" s="216"/>
      <c r="N70" s="225"/>
      <c r="S70" s="70"/>
      <c r="T70" s="70"/>
      <c r="U70" s="5" t="e">
        <f>IF(COUNTA(E50:E60)&lt;&gt;0,VLOOKUP("○",INDEX(E50:E82,MATCH(U68,G50:G82,0)+1):G82,3,0),VLOOKUP("○",INDEX(E64:E82,MATCH(U68,G50:G82,0)+1):G82,3,0))</f>
        <v>#N/A</v>
      </c>
      <c r="V70" s="5" t="e">
        <f>MATCH(U70,G50:G82,0)</f>
        <v>#N/A</v>
      </c>
    </row>
    <row r="71" spans="1:22" ht="7.5" hidden="1" customHeight="1" thickBot="1" x14ac:dyDescent="0.25">
      <c r="A71" s="391"/>
      <c r="B71" s="35"/>
      <c r="C71" s="35"/>
      <c r="D71" s="192"/>
      <c r="E71" s="226"/>
      <c r="F71" s="226"/>
      <c r="G71" s="226"/>
      <c r="H71" s="226"/>
      <c r="I71" s="226"/>
      <c r="J71" s="226"/>
      <c r="K71" s="226"/>
      <c r="L71" s="226"/>
      <c r="M71" s="227"/>
      <c r="N71" s="224"/>
      <c r="S71" s="70"/>
      <c r="T71" s="70"/>
    </row>
    <row r="72" spans="1:22" ht="17.25" hidden="1" customHeight="1" thickBot="1" x14ac:dyDescent="0.25">
      <c r="A72" s="391"/>
      <c r="B72" s="35"/>
      <c r="C72" s="35"/>
      <c r="D72" s="192"/>
      <c r="E72" s="228"/>
      <c r="G72" s="5" t="s">
        <v>252</v>
      </c>
      <c r="H72" s="198"/>
      <c r="I72" s="198"/>
      <c r="J72" s="198"/>
      <c r="L72" s="198"/>
      <c r="M72" s="223"/>
      <c r="N72" s="224"/>
      <c r="S72" s="70"/>
      <c r="T72" s="70"/>
      <c r="U72" s="5" t="e">
        <f>IF(COUNTA(E50:E60)&lt;&gt;0,VLOOKUP("○",INDEX(E50:E82,MATCH(U70,G50:G82,0)+1):G82,3,0),VLOOKUP("○",INDEX(E64:E82,MATCH(U70,G50:G82,0)+1):G82,3,0))</f>
        <v>#N/A</v>
      </c>
      <c r="V72" s="5" t="e">
        <f>MATCH(U72,G50:G82,0)</f>
        <v>#N/A</v>
      </c>
    </row>
    <row r="73" spans="1:22" ht="7.5" hidden="1" customHeight="1" thickBot="1" x14ac:dyDescent="0.25">
      <c r="A73" s="391"/>
      <c r="B73" s="35"/>
      <c r="C73" s="35"/>
      <c r="D73" s="192"/>
      <c r="E73" s="226"/>
      <c r="F73" s="226"/>
      <c r="G73" s="226"/>
      <c r="H73" s="226"/>
      <c r="I73" s="226"/>
      <c r="J73" s="226"/>
      <c r="K73" s="226"/>
      <c r="L73" s="226"/>
      <c r="M73" s="227"/>
      <c r="N73" s="224"/>
      <c r="S73" s="70"/>
      <c r="T73" s="70"/>
    </row>
    <row r="74" spans="1:22" ht="17.25" hidden="1" customHeight="1" thickBot="1" x14ac:dyDescent="0.25">
      <c r="A74" s="391"/>
      <c r="B74" s="29"/>
      <c r="C74" s="29"/>
      <c r="D74" s="195"/>
      <c r="E74" s="228"/>
      <c r="F74" s="198"/>
      <c r="G74" s="198" t="s">
        <v>253</v>
      </c>
      <c r="K74" s="198"/>
      <c r="M74" s="216"/>
      <c r="N74" s="225"/>
      <c r="S74" s="70"/>
      <c r="T74" s="70"/>
      <c r="U74" s="5" t="e">
        <f>IF(COUNTA(E50:E60)&lt;&gt;0,VLOOKUP("○",INDEX(E50:E82,MATCH(U72,G50:G82,0)+1):G82,3,0),VLOOKUP("○",INDEX(E64:E82,MATCH(U72,G50:G82,0)+1):G82,3,0))</f>
        <v>#N/A</v>
      </c>
    </row>
    <row r="75" spans="1:22" ht="7.5" hidden="1" customHeight="1" thickBot="1" x14ac:dyDescent="0.25">
      <c r="A75" s="391"/>
      <c r="B75" s="35"/>
      <c r="C75" s="35"/>
      <c r="D75" s="192"/>
      <c r="E75" s="28"/>
      <c r="F75" s="28"/>
      <c r="G75" s="28"/>
      <c r="H75" s="226"/>
      <c r="I75" s="226"/>
      <c r="J75" s="226"/>
      <c r="K75" s="226"/>
      <c r="L75" s="226"/>
      <c r="M75" s="227"/>
      <c r="N75" s="224"/>
      <c r="S75" s="70"/>
      <c r="T75" s="70"/>
    </row>
    <row r="76" spans="1:22" ht="17.25" hidden="1" customHeight="1" thickBot="1" x14ac:dyDescent="0.25">
      <c r="A76" s="391"/>
      <c r="B76" s="35"/>
      <c r="C76" s="35"/>
      <c r="D76" s="192"/>
      <c r="E76" s="228"/>
      <c r="G76" s="5" t="s">
        <v>254</v>
      </c>
      <c r="H76" s="198"/>
      <c r="I76" s="198"/>
      <c r="J76" s="198"/>
      <c r="L76" s="198"/>
      <c r="M76" s="223"/>
      <c r="N76" s="224"/>
      <c r="S76" s="70"/>
      <c r="T76" s="70"/>
    </row>
    <row r="77" spans="1:22" ht="7.5" hidden="1" customHeight="1" thickBot="1" x14ac:dyDescent="0.25">
      <c r="A77" s="391"/>
      <c r="B77" s="35"/>
      <c r="C77" s="35"/>
      <c r="D77" s="192"/>
      <c r="E77" s="226"/>
      <c r="F77" s="226"/>
      <c r="G77" s="226"/>
      <c r="H77" s="226"/>
      <c r="I77" s="226"/>
      <c r="J77" s="226"/>
      <c r="K77" s="226"/>
      <c r="L77" s="226"/>
      <c r="M77" s="227"/>
      <c r="N77" s="224"/>
      <c r="P77" s="69"/>
      <c r="S77" s="70"/>
      <c r="T77" s="70"/>
    </row>
    <row r="78" spans="1:22" ht="17.25" hidden="1" customHeight="1" thickBot="1" x14ac:dyDescent="0.25">
      <c r="A78" s="391"/>
      <c r="B78" s="29"/>
      <c r="C78" s="29"/>
      <c r="D78" s="195"/>
      <c r="E78" s="228"/>
      <c r="F78" s="198"/>
      <c r="G78" s="198" t="s">
        <v>255</v>
      </c>
      <c r="K78" s="198"/>
      <c r="M78" s="216"/>
      <c r="N78" s="225"/>
      <c r="S78" s="70"/>
      <c r="T78" s="70"/>
    </row>
    <row r="79" spans="1:22" ht="7.5" hidden="1" customHeight="1" thickBot="1" x14ac:dyDescent="0.25">
      <c r="A79" s="391"/>
      <c r="B79" s="35"/>
      <c r="C79" s="35"/>
      <c r="D79" s="192"/>
      <c r="E79" s="226"/>
      <c r="F79" s="226"/>
      <c r="G79" s="226"/>
      <c r="H79" s="226"/>
      <c r="I79" s="226"/>
      <c r="J79" s="226"/>
      <c r="K79" s="226"/>
      <c r="L79" s="226"/>
      <c r="M79" s="227"/>
      <c r="N79" s="224"/>
      <c r="S79" s="70"/>
      <c r="T79" s="70"/>
    </row>
    <row r="80" spans="1:22" ht="17.25" hidden="1" customHeight="1" thickBot="1" x14ac:dyDescent="0.25">
      <c r="A80" s="391"/>
      <c r="B80" s="35"/>
      <c r="C80" s="35"/>
      <c r="D80" s="192"/>
      <c r="E80" s="228"/>
      <c r="G80" s="5" t="s">
        <v>256</v>
      </c>
      <c r="H80" s="198"/>
      <c r="I80" s="198"/>
      <c r="J80" s="198"/>
      <c r="K80" s="198" t="s">
        <v>263</v>
      </c>
      <c r="L80" s="198"/>
      <c r="M80" s="223"/>
      <c r="N80" s="224"/>
      <c r="S80" s="70"/>
      <c r="T80" s="70"/>
    </row>
    <row r="81" spans="1:20" ht="7.5" hidden="1" customHeight="1" thickBot="1" x14ac:dyDescent="0.25">
      <c r="A81" s="391"/>
      <c r="B81" s="35"/>
      <c r="C81" s="35"/>
      <c r="D81" s="192"/>
      <c r="E81" s="226"/>
      <c r="F81" s="226"/>
      <c r="G81" s="226"/>
      <c r="H81" s="226"/>
      <c r="I81" s="226"/>
      <c r="J81" s="226"/>
      <c r="K81" s="226"/>
      <c r="L81" s="226"/>
      <c r="M81" s="227"/>
      <c r="N81" s="224"/>
      <c r="S81" s="70"/>
      <c r="T81" s="70"/>
    </row>
    <row r="82" spans="1:20" ht="17.25" hidden="1" customHeight="1" thickBot="1" x14ac:dyDescent="0.25">
      <c r="A82" s="391"/>
      <c r="B82" s="29"/>
      <c r="C82" s="29"/>
      <c r="D82" s="195"/>
      <c r="E82" s="228"/>
      <c r="F82" s="198"/>
      <c r="G82" s="198" t="s">
        <v>257</v>
      </c>
      <c r="K82" s="198"/>
      <c r="M82" s="216"/>
      <c r="N82" s="225"/>
      <c r="S82" s="70"/>
      <c r="T82" s="70"/>
    </row>
    <row r="83" spans="1:20" ht="7.5" hidden="1" customHeight="1" x14ac:dyDescent="0.2">
      <c r="A83" s="391"/>
      <c r="B83" s="35"/>
      <c r="C83" s="35"/>
      <c r="D83" s="192"/>
      <c r="E83" s="28"/>
      <c r="F83" s="28"/>
      <c r="G83" s="226"/>
      <c r="H83" s="226"/>
      <c r="I83" s="226"/>
      <c r="J83" s="226"/>
      <c r="K83" s="226"/>
      <c r="L83" s="226"/>
      <c r="M83" s="227"/>
      <c r="N83" s="224"/>
      <c r="P83" s="69"/>
      <c r="S83" s="70"/>
      <c r="T83" s="70"/>
    </row>
    <row r="84" spans="1:20" ht="18.5" customHeight="1" x14ac:dyDescent="0.2">
      <c r="A84" s="391"/>
      <c r="B84" s="394" t="s">
        <v>295</v>
      </c>
      <c r="C84" s="395"/>
      <c r="D84" s="256"/>
      <c r="E84" s="257"/>
      <c r="F84" s="257"/>
      <c r="G84" s="258"/>
      <c r="H84" s="258"/>
      <c r="I84" s="258"/>
      <c r="J84" s="258"/>
      <c r="K84" s="258"/>
      <c r="L84" s="258"/>
      <c r="M84" s="258"/>
      <c r="N84" s="259"/>
      <c r="P84" s="69"/>
      <c r="S84" s="70"/>
      <c r="T84" s="70"/>
    </row>
    <row r="85" spans="1:20" ht="7.5" customHeight="1" thickBot="1" x14ac:dyDescent="0.25">
      <c r="A85" s="391"/>
      <c r="B85" s="45"/>
      <c r="C85" s="70"/>
      <c r="D85" s="191"/>
      <c r="E85" s="29"/>
      <c r="F85" s="29"/>
      <c r="G85" s="29"/>
      <c r="H85" s="29"/>
      <c r="I85" s="29"/>
      <c r="J85" s="29"/>
      <c r="K85" s="29"/>
      <c r="L85" s="29"/>
      <c r="M85" s="205"/>
      <c r="N85" s="85"/>
      <c r="P85" s="439" t="s">
        <v>419</v>
      </c>
      <c r="Q85" s="439"/>
      <c r="R85" s="439"/>
      <c r="S85" s="439"/>
      <c r="T85" s="439"/>
    </row>
    <row r="86" spans="1:20" ht="17.25" customHeight="1" thickBot="1" x14ac:dyDescent="0.25">
      <c r="A86" s="391"/>
      <c r="B86" s="45"/>
      <c r="C86" s="70" t="s">
        <v>341</v>
      </c>
      <c r="D86" s="468" t="s">
        <v>388</v>
      </c>
      <c r="E86" s="403"/>
      <c r="F86" s="413"/>
      <c r="G86" s="325"/>
      <c r="H86" s="326"/>
      <c r="I86" s="326"/>
      <c r="J86" s="326"/>
      <c r="K86" s="326"/>
      <c r="L86" s="327"/>
      <c r="M86" s="207"/>
      <c r="N86" s="85" t="s">
        <v>400</v>
      </c>
      <c r="P86" s="439"/>
      <c r="Q86" s="439"/>
      <c r="R86" s="439"/>
      <c r="S86" s="439"/>
      <c r="T86" s="439"/>
    </row>
    <row r="87" spans="1:20" ht="17.25" customHeight="1" thickBot="1" x14ac:dyDescent="0.25">
      <c r="A87" s="391"/>
      <c r="B87" s="45"/>
      <c r="C87" s="70"/>
      <c r="D87" s="191"/>
      <c r="E87" s="247"/>
      <c r="F87" s="247"/>
      <c r="G87" s="200"/>
      <c r="H87" s="200"/>
      <c r="I87" s="247"/>
      <c r="J87" s="247"/>
      <c r="K87" s="247"/>
      <c r="L87" s="247"/>
      <c r="M87" s="207"/>
      <c r="N87" s="85"/>
      <c r="P87" s="439"/>
      <c r="Q87" s="439"/>
      <c r="R87" s="439"/>
      <c r="S87" s="439"/>
      <c r="T87" s="439"/>
    </row>
    <row r="88" spans="1:20" ht="17.25" customHeight="1" thickBot="1" x14ac:dyDescent="0.25">
      <c r="A88" s="391"/>
      <c r="B88" s="45"/>
      <c r="C88" s="70" t="s">
        <v>296</v>
      </c>
      <c r="D88" s="191"/>
      <c r="E88" s="403" t="s">
        <v>298</v>
      </c>
      <c r="F88" s="413"/>
      <c r="G88" s="325"/>
      <c r="H88" s="326"/>
      <c r="I88" s="326"/>
      <c r="J88" s="326"/>
      <c r="K88" s="326"/>
      <c r="L88" s="327"/>
      <c r="M88" s="207"/>
      <c r="N88" s="85" t="s">
        <v>405</v>
      </c>
      <c r="P88" s="69"/>
      <c r="S88" s="70"/>
      <c r="T88" s="70"/>
    </row>
    <row r="89" spans="1:20" ht="17.25" customHeight="1" thickBot="1" x14ac:dyDescent="0.25">
      <c r="A89" s="391"/>
      <c r="B89" s="45"/>
      <c r="C89" s="70"/>
      <c r="D89" s="191"/>
      <c r="E89" s="247"/>
      <c r="F89" s="247"/>
      <c r="G89" s="200"/>
      <c r="H89" s="200"/>
      <c r="I89" s="403"/>
      <c r="J89" s="403"/>
      <c r="K89" s="247"/>
      <c r="M89" s="207"/>
      <c r="N89" s="85"/>
      <c r="P89" s="69"/>
      <c r="S89" s="70"/>
      <c r="T89" s="70"/>
    </row>
    <row r="90" spans="1:20" ht="17.25" customHeight="1" x14ac:dyDescent="0.2">
      <c r="A90" s="391"/>
      <c r="B90" s="45"/>
      <c r="C90" s="70"/>
      <c r="D90" s="191"/>
      <c r="E90" s="403" t="s">
        <v>392</v>
      </c>
      <c r="F90" s="403"/>
      <c r="G90" s="404"/>
      <c r="H90" s="405"/>
      <c r="I90" s="405"/>
      <c r="J90" s="405"/>
      <c r="K90" s="405"/>
      <c r="L90" s="406"/>
      <c r="M90" s="207"/>
      <c r="N90" s="358" t="s">
        <v>406</v>
      </c>
      <c r="P90" s="357" t="s">
        <v>338</v>
      </c>
      <c r="Q90" s="357"/>
      <c r="R90" s="357"/>
      <c r="S90" s="357"/>
      <c r="T90" s="357"/>
    </row>
    <row r="91" spans="1:20" ht="17.25" customHeight="1" x14ac:dyDescent="0.2">
      <c r="A91" s="391"/>
      <c r="B91" s="45"/>
      <c r="C91" s="70"/>
      <c r="D91" s="191"/>
      <c r="E91" s="247"/>
      <c r="F91" s="247"/>
      <c r="G91" s="407"/>
      <c r="H91" s="408"/>
      <c r="I91" s="408"/>
      <c r="J91" s="408"/>
      <c r="K91" s="408"/>
      <c r="L91" s="409"/>
      <c r="M91" s="207"/>
      <c r="N91" s="358"/>
      <c r="P91" s="357"/>
      <c r="Q91" s="357"/>
      <c r="R91" s="357"/>
      <c r="S91" s="357"/>
      <c r="T91" s="357"/>
    </row>
    <row r="92" spans="1:20" ht="17.25" customHeight="1" x14ac:dyDescent="0.2">
      <c r="A92" s="391"/>
      <c r="B92" s="45"/>
      <c r="C92" s="70"/>
      <c r="D92" s="191"/>
      <c r="E92" s="247"/>
      <c r="F92" s="247"/>
      <c r="G92" s="407"/>
      <c r="H92" s="408"/>
      <c r="I92" s="408"/>
      <c r="J92" s="408"/>
      <c r="K92" s="408"/>
      <c r="L92" s="409"/>
      <c r="M92" s="207"/>
      <c r="N92" s="358"/>
      <c r="P92" s="357"/>
      <c r="Q92" s="357"/>
      <c r="R92" s="357"/>
      <c r="S92" s="357"/>
      <c r="T92" s="357"/>
    </row>
    <row r="93" spans="1:20" ht="17.25" customHeight="1" x14ac:dyDescent="0.2">
      <c r="A93" s="391"/>
      <c r="B93" s="45"/>
      <c r="C93" s="70"/>
      <c r="D93" s="191"/>
      <c r="E93" s="247"/>
      <c r="F93" s="247"/>
      <c r="G93" s="407"/>
      <c r="H93" s="408"/>
      <c r="I93" s="408"/>
      <c r="J93" s="408"/>
      <c r="K93" s="408"/>
      <c r="L93" s="409"/>
      <c r="M93" s="207"/>
      <c r="N93" s="358"/>
      <c r="P93" s="357"/>
      <c r="Q93" s="357"/>
      <c r="R93" s="357"/>
      <c r="S93" s="357"/>
      <c r="T93" s="357"/>
    </row>
    <row r="94" spans="1:20" ht="17.25" customHeight="1" x14ac:dyDescent="0.2">
      <c r="A94" s="391"/>
      <c r="B94" s="45"/>
      <c r="C94" s="70"/>
      <c r="D94" s="191"/>
      <c r="E94" s="247"/>
      <c r="F94" s="247"/>
      <c r="G94" s="407"/>
      <c r="H94" s="408"/>
      <c r="I94" s="408"/>
      <c r="J94" s="408"/>
      <c r="K94" s="408"/>
      <c r="L94" s="409"/>
      <c r="M94" s="207"/>
      <c r="N94" s="358"/>
      <c r="P94" s="357"/>
      <c r="Q94" s="357"/>
      <c r="R94" s="357"/>
      <c r="S94" s="357"/>
      <c r="T94" s="357"/>
    </row>
    <row r="95" spans="1:20" ht="17.25" customHeight="1" x14ac:dyDescent="0.2">
      <c r="A95" s="391"/>
      <c r="B95" s="45"/>
      <c r="C95" s="70"/>
      <c r="D95" s="191"/>
      <c r="E95" s="247"/>
      <c r="F95" s="247"/>
      <c r="G95" s="407"/>
      <c r="H95" s="408"/>
      <c r="I95" s="408"/>
      <c r="J95" s="408"/>
      <c r="K95" s="408"/>
      <c r="L95" s="409"/>
      <c r="M95" s="207"/>
      <c r="N95" s="358"/>
      <c r="P95" s="357"/>
      <c r="Q95" s="357"/>
      <c r="R95" s="357"/>
      <c r="S95" s="357"/>
      <c r="T95" s="357"/>
    </row>
    <row r="96" spans="1:20" ht="17.25" customHeight="1" thickBot="1" x14ac:dyDescent="0.25">
      <c r="A96" s="391"/>
      <c r="B96" s="45"/>
      <c r="C96" s="70"/>
      <c r="D96" s="191"/>
      <c r="E96" s="247"/>
      <c r="F96" s="247"/>
      <c r="G96" s="410"/>
      <c r="H96" s="411"/>
      <c r="I96" s="411"/>
      <c r="J96" s="411"/>
      <c r="K96" s="411"/>
      <c r="L96" s="412"/>
      <c r="M96" s="207"/>
      <c r="N96" s="275"/>
      <c r="P96" s="357"/>
      <c r="Q96" s="357"/>
      <c r="R96" s="357"/>
      <c r="S96" s="357"/>
      <c r="T96" s="357"/>
    </row>
    <row r="97" spans="1:20" ht="17.25" customHeight="1" thickBot="1" x14ac:dyDescent="0.25">
      <c r="A97" s="391"/>
      <c r="B97" s="45"/>
      <c r="C97" s="70"/>
      <c r="D97" s="191"/>
      <c r="E97" s="247"/>
      <c r="F97" s="247"/>
      <c r="G97" s="200"/>
      <c r="H97" s="200"/>
      <c r="I97" s="248"/>
      <c r="J97" s="248"/>
      <c r="K97" s="248"/>
      <c r="L97" s="248"/>
      <c r="M97" s="207"/>
      <c r="N97" s="85"/>
      <c r="P97" s="69"/>
      <c r="S97" s="70"/>
      <c r="T97" s="70"/>
    </row>
    <row r="98" spans="1:20" ht="17.25" customHeight="1" thickBot="1" x14ac:dyDescent="0.25">
      <c r="A98" s="391"/>
      <c r="B98" s="45"/>
      <c r="C98" s="70" t="s">
        <v>297</v>
      </c>
      <c r="D98" s="191"/>
      <c r="E98" s="403" t="s">
        <v>298</v>
      </c>
      <c r="F98" s="413"/>
      <c r="G98" s="325"/>
      <c r="H98" s="326"/>
      <c r="I98" s="326"/>
      <c r="J98" s="326"/>
      <c r="K98" s="326"/>
      <c r="L98" s="327"/>
      <c r="M98" s="207"/>
      <c r="N98" s="85" t="s">
        <v>407</v>
      </c>
      <c r="P98" s="357" t="s">
        <v>340</v>
      </c>
      <c r="Q98" s="357"/>
      <c r="R98" s="357"/>
      <c r="S98" s="357"/>
      <c r="T98" s="357"/>
    </row>
    <row r="99" spans="1:20" ht="17.25" customHeight="1" thickBot="1" x14ac:dyDescent="0.25">
      <c r="A99" s="391"/>
      <c r="B99" s="45"/>
      <c r="C99" s="70"/>
      <c r="D99" s="191"/>
      <c r="E99" s="247"/>
      <c r="F99" s="247"/>
      <c r="G99" s="200"/>
      <c r="H99" s="200"/>
      <c r="I99" s="403"/>
      <c r="J99" s="403"/>
      <c r="K99" s="247"/>
      <c r="M99" s="207"/>
      <c r="N99" s="85"/>
      <c r="P99" s="357"/>
      <c r="Q99" s="357"/>
      <c r="R99" s="357"/>
      <c r="S99" s="357"/>
      <c r="T99" s="357"/>
    </row>
    <row r="100" spans="1:20" ht="17.25" customHeight="1" x14ac:dyDescent="0.2">
      <c r="A100" s="391"/>
      <c r="B100" s="45"/>
      <c r="C100" s="70"/>
      <c r="D100" s="191"/>
      <c r="E100" s="403" t="s">
        <v>392</v>
      </c>
      <c r="F100" s="403"/>
      <c r="G100" s="404"/>
      <c r="H100" s="405"/>
      <c r="I100" s="405"/>
      <c r="J100" s="405"/>
      <c r="K100" s="405"/>
      <c r="L100" s="406"/>
      <c r="M100" s="207"/>
      <c r="N100" s="358" t="s">
        <v>408</v>
      </c>
      <c r="P100" s="357"/>
      <c r="Q100" s="357"/>
      <c r="R100" s="357"/>
      <c r="S100" s="357"/>
      <c r="T100" s="357"/>
    </row>
    <row r="101" spans="1:20" ht="17.25" customHeight="1" x14ac:dyDescent="0.2">
      <c r="A101" s="391"/>
      <c r="B101" s="45"/>
      <c r="C101" s="70"/>
      <c r="D101" s="191"/>
      <c r="E101" s="247"/>
      <c r="F101" s="247"/>
      <c r="G101" s="407"/>
      <c r="H101" s="408"/>
      <c r="I101" s="408"/>
      <c r="J101" s="408"/>
      <c r="K101" s="408"/>
      <c r="L101" s="409"/>
      <c r="M101" s="207"/>
      <c r="N101" s="358"/>
      <c r="P101" s="357"/>
      <c r="Q101" s="357"/>
      <c r="R101" s="357"/>
      <c r="S101" s="357"/>
      <c r="T101" s="357"/>
    </row>
    <row r="102" spans="1:20" ht="17.25" customHeight="1" x14ac:dyDescent="0.2">
      <c r="A102" s="391"/>
      <c r="B102" s="45"/>
      <c r="C102" s="70"/>
      <c r="D102" s="191"/>
      <c r="E102" s="247"/>
      <c r="F102" s="247"/>
      <c r="G102" s="407"/>
      <c r="H102" s="408"/>
      <c r="I102" s="408"/>
      <c r="J102" s="408"/>
      <c r="K102" s="408"/>
      <c r="L102" s="409"/>
      <c r="M102" s="207"/>
      <c r="N102" s="358"/>
      <c r="P102" s="357"/>
      <c r="Q102" s="357"/>
      <c r="R102" s="357"/>
      <c r="S102" s="357"/>
      <c r="T102" s="357"/>
    </row>
    <row r="103" spans="1:20" ht="17.25" customHeight="1" x14ac:dyDescent="0.2">
      <c r="A103" s="391"/>
      <c r="B103" s="45"/>
      <c r="C103" s="70"/>
      <c r="D103" s="191"/>
      <c r="E103" s="247"/>
      <c r="F103" s="247"/>
      <c r="G103" s="407"/>
      <c r="H103" s="408"/>
      <c r="I103" s="408"/>
      <c r="J103" s="408"/>
      <c r="K103" s="408"/>
      <c r="L103" s="409"/>
      <c r="M103" s="207"/>
      <c r="N103" s="358"/>
      <c r="P103" s="357"/>
      <c r="Q103" s="357"/>
      <c r="R103" s="357"/>
      <c r="S103" s="357"/>
      <c r="T103" s="357"/>
    </row>
    <row r="104" spans="1:20" ht="17.25" customHeight="1" x14ac:dyDescent="0.2">
      <c r="A104" s="391"/>
      <c r="B104" s="45"/>
      <c r="C104" s="70"/>
      <c r="D104" s="191"/>
      <c r="E104" s="247"/>
      <c r="F104" s="247"/>
      <c r="G104" s="407"/>
      <c r="H104" s="408"/>
      <c r="I104" s="408"/>
      <c r="J104" s="408"/>
      <c r="K104" s="408"/>
      <c r="L104" s="409"/>
      <c r="M104" s="207"/>
      <c r="N104" s="358"/>
      <c r="P104" s="357"/>
      <c r="Q104" s="357"/>
      <c r="R104" s="357"/>
      <c r="S104" s="357"/>
      <c r="T104" s="357"/>
    </row>
    <row r="105" spans="1:20" ht="17.25" customHeight="1" x14ac:dyDescent="0.2">
      <c r="A105" s="391"/>
      <c r="B105" s="45"/>
      <c r="C105" s="70"/>
      <c r="D105" s="191"/>
      <c r="E105" s="247"/>
      <c r="F105" s="247"/>
      <c r="G105" s="407"/>
      <c r="H105" s="408"/>
      <c r="I105" s="408"/>
      <c r="J105" s="408"/>
      <c r="K105" s="408"/>
      <c r="L105" s="409"/>
      <c r="M105" s="207"/>
      <c r="N105" s="358"/>
      <c r="P105" s="357"/>
      <c r="Q105" s="357"/>
      <c r="R105" s="357"/>
      <c r="S105" s="357"/>
      <c r="T105" s="357"/>
    </row>
    <row r="106" spans="1:20" ht="17.25" customHeight="1" thickBot="1" x14ac:dyDescent="0.25">
      <c r="A106" s="391"/>
      <c r="B106" s="45"/>
      <c r="C106" s="70"/>
      <c r="D106" s="191"/>
      <c r="E106" s="247"/>
      <c r="F106" s="247"/>
      <c r="G106" s="410"/>
      <c r="H106" s="411"/>
      <c r="I106" s="411"/>
      <c r="J106" s="411"/>
      <c r="K106" s="411"/>
      <c r="L106" s="412"/>
      <c r="M106" s="207"/>
      <c r="N106" s="85"/>
      <c r="P106" s="357"/>
      <c r="Q106" s="357"/>
      <c r="R106" s="357"/>
      <c r="S106" s="357"/>
      <c r="T106" s="357"/>
    </row>
    <row r="107" spans="1:20" ht="17.25" customHeight="1" thickBot="1" x14ac:dyDescent="0.25">
      <c r="A107" s="391"/>
      <c r="B107" s="45"/>
      <c r="C107" s="70"/>
      <c r="D107" s="191"/>
      <c r="E107" s="247"/>
      <c r="F107" s="247"/>
      <c r="G107" s="200"/>
      <c r="H107" s="200"/>
      <c r="I107" s="248"/>
      <c r="J107" s="248"/>
      <c r="K107" s="248"/>
      <c r="L107" s="248"/>
      <c r="M107" s="207"/>
      <c r="N107" s="85"/>
      <c r="P107" s="69"/>
      <c r="S107" s="70"/>
      <c r="T107" s="70"/>
    </row>
    <row r="108" spans="1:20" ht="17.25" customHeight="1" thickBot="1" x14ac:dyDescent="0.25">
      <c r="A108" s="391"/>
      <c r="B108" s="45"/>
      <c r="C108" s="70" t="s">
        <v>367</v>
      </c>
      <c r="D108" s="191"/>
      <c r="E108" s="403" t="s">
        <v>298</v>
      </c>
      <c r="F108" s="413"/>
      <c r="G108" s="325"/>
      <c r="H108" s="326"/>
      <c r="I108" s="326"/>
      <c r="J108" s="326"/>
      <c r="K108" s="326"/>
      <c r="L108" s="327"/>
      <c r="M108" s="207"/>
      <c r="N108" s="85" t="s">
        <v>409</v>
      </c>
      <c r="P108" s="348" t="s">
        <v>393</v>
      </c>
      <c r="Q108" s="349"/>
      <c r="R108" s="349"/>
      <c r="S108" s="349"/>
      <c r="T108" s="350"/>
    </row>
    <row r="109" spans="1:20" ht="17.25" customHeight="1" thickBot="1" x14ac:dyDescent="0.25">
      <c r="A109" s="391"/>
      <c r="B109" s="45"/>
      <c r="C109" s="70"/>
      <c r="D109" s="191"/>
      <c r="E109" s="247"/>
      <c r="F109" s="247"/>
      <c r="G109" s="200"/>
      <c r="H109" s="200"/>
      <c r="I109" s="403"/>
      <c r="J109" s="403"/>
      <c r="K109" s="247"/>
      <c r="M109" s="207"/>
      <c r="N109" s="85"/>
      <c r="P109" s="351"/>
      <c r="Q109" s="352"/>
      <c r="R109" s="352"/>
      <c r="S109" s="352"/>
      <c r="T109" s="353"/>
    </row>
    <row r="110" spans="1:20" ht="17.25" customHeight="1" x14ac:dyDescent="0.2">
      <c r="A110" s="391"/>
      <c r="B110" s="45"/>
      <c r="C110" s="70"/>
      <c r="D110" s="191"/>
      <c r="E110" s="403" t="s">
        <v>392</v>
      </c>
      <c r="F110" s="403"/>
      <c r="G110" s="404"/>
      <c r="H110" s="405"/>
      <c r="I110" s="405"/>
      <c r="J110" s="405"/>
      <c r="K110" s="405"/>
      <c r="L110" s="406"/>
      <c r="M110" s="207"/>
      <c r="N110" s="358" t="s">
        <v>410</v>
      </c>
      <c r="P110" s="351"/>
      <c r="Q110" s="352"/>
      <c r="R110" s="352"/>
      <c r="S110" s="352"/>
      <c r="T110" s="353"/>
    </row>
    <row r="111" spans="1:20" ht="17.25" customHeight="1" x14ac:dyDescent="0.2">
      <c r="A111" s="391"/>
      <c r="B111" s="45"/>
      <c r="C111" s="70"/>
      <c r="D111" s="191"/>
      <c r="E111" s="247"/>
      <c r="F111" s="247"/>
      <c r="G111" s="407"/>
      <c r="H111" s="408"/>
      <c r="I111" s="408"/>
      <c r="J111" s="408"/>
      <c r="K111" s="408"/>
      <c r="L111" s="409"/>
      <c r="M111" s="207"/>
      <c r="N111" s="358"/>
      <c r="P111" s="351"/>
      <c r="Q111" s="352"/>
      <c r="R111" s="352"/>
      <c r="S111" s="352"/>
      <c r="T111" s="353"/>
    </row>
    <row r="112" spans="1:20" ht="17.25" customHeight="1" x14ac:dyDescent="0.2">
      <c r="A112" s="391"/>
      <c r="B112" s="45"/>
      <c r="C112" s="70"/>
      <c r="D112" s="191"/>
      <c r="E112" s="247"/>
      <c r="F112" s="247"/>
      <c r="G112" s="407"/>
      <c r="H112" s="408"/>
      <c r="I112" s="408"/>
      <c r="J112" s="408"/>
      <c r="K112" s="408"/>
      <c r="L112" s="409"/>
      <c r="M112" s="207"/>
      <c r="N112" s="358"/>
      <c r="P112" s="351"/>
      <c r="Q112" s="352"/>
      <c r="R112" s="352"/>
      <c r="S112" s="352"/>
      <c r="T112" s="353"/>
    </row>
    <row r="113" spans="1:20" ht="17.25" customHeight="1" x14ac:dyDescent="0.2">
      <c r="A113" s="391"/>
      <c r="B113" s="45"/>
      <c r="C113" s="70"/>
      <c r="D113" s="191"/>
      <c r="E113" s="247"/>
      <c r="F113" s="247"/>
      <c r="G113" s="407"/>
      <c r="H113" s="408"/>
      <c r="I113" s="408"/>
      <c r="J113" s="408"/>
      <c r="K113" s="408"/>
      <c r="L113" s="409"/>
      <c r="M113" s="207"/>
      <c r="N113" s="358"/>
      <c r="P113" s="351"/>
      <c r="Q113" s="352"/>
      <c r="R113" s="352"/>
      <c r="S113" s="352"/>
      <c r="T113" s="353"/>
    </row>
    <row r="114" spans="1:20" ht="17.25" customHeight="1" x14ac:dyDescent="0.2">
      <c r="A114" s="391"/>
      <c r="B114" s="45"/>
      <c r="C114" s="70"/>
      <c r="D114" s="191"/>
      <c r="E114" s="247"/>
      <c r="F114" s="247"/>
      <c r="G114" s="407"/>
      <c r="H114" s="408"/>
      <c r="I114" s="408"/>
      <c r="J114" s="408"/>
      <c r="K114" s="408"/>
      <c r="L114" s="409"/>
      <c r="M114" s="207"/>
      <c r="N114" s="358"/>
      <c r="P114" s="354"/>
      <c r="Q114" s="355"/>
      <c r="R114" s="355"/>
      <c r="S114" s="355"/>
      <c r="T114" s="356"/>
    </row>
    <row r="115" spans="1:20" ht="17.25" customHeight="1" x14ac:dyDescent="0.2">
      <c r="A115" s="391"/>
      <c r="B115" s="45"/>
      <c r="C115" s="70"/>
      <c r="D115" s="191"/>
      <c r="E115" s="247"/>
      <c r="F115" s="247"/>
      <c r="G115" s="407"/>
      <c r="H115" s="408"/>
      <c r="I115" s="408"/>
      <c r="J115" s="408"/>
      <c r="K115" s="408"/>
      <c r="L115" s="409"/>
      <c r="M115" s="207"/>
      <c r="N115" s="358"/>
      <c r="P115" s="69"/>
      <c r="S115" s="70"/>
      <c r="T115" s="70"/>
    </row>
    <row r="116" spans="1:20" ht="17.25" customHeight="1" thickBot="1" x14ac:dyDescent="0.25">
      <c r="A116" s="391"/>
      <c r="B116" s="45"/>
      <c r="C116" s="70"/>
      <c r="D116" s="191"/>
      <c r="E116" s="247"/>
      <c r="F116" s="247"/>
      <c r="G116" s="410"/>
      <c r="H116" s="411"/>
      <c r="I116" s="411"/>
      <c r="J116" s="411"/>
      <c r="K116" s="411"/>
      <c r="L116" s="412"/>
      <c r="M116" s="207"/>
      <c r="N116" s="85"/>
      <c r="P116" s="69"/>
      <c r="S116" s="70"/>
      <c r="T116" s="70"/>
    </row>
    <row r="117" spans="1:20" ht="7.5" customHeight="1" x14ac:dyDescent="0.2">
      <c r="A117" s="391"/>
      <c r="B117" s="45"/>
      <c r="C117" s="70"/>
      <c r="D117" s="191"/>
      <c r="E117" s="29"/>
      <c r="F117" s="29"/>
      <c r="G117" s="29"/>
      <c r="H117" s="29"/>
      <c r="I117" s="29"/>
      <c r="J117" s="29"/>
      <c r="K117" s="29"/>
      <c r="L117" s="29"/>
      <c r="M117" s="205"/>
      <c r="N117" s="85"/>
      <c r="P117" s="264"/>
      <c r="Q117" s="264"/>
      <c r="R117" s="264"/>
      <c r="S117" s="264"/>
      <c r="T117" s="264"/>
    </row>
    <row r="118" spans="1:20" ht="18.5" customHeight="1" x14ac:dyDescent="0.2">
      <c r="A118" s="391"/>
      <c r="B118" s="394" t="s">
        <v>347</v>
      </c>
      <c r="C118" s="395"/>
      <c r="D118" s="395"/>
      <c r="E118" s="395"/>
      <c r="F118" s="395"/>
      <c r="G118" s="395"/>
      <c r="H118" s="395"/>
      <c r="I118" s="395"/>
      <c r="J118" s="395"/>
      <c r="K118" s="395"/>
      <c r="L118" s="395"/>
      <c r="M118" s="395"/>
      <c r="N118" s="396"/>
      <c r="P118" s="69"/>
      <c r="S118" s="70"/>
      <c r="T118" s="70"/>
    </row>
    <row r="119" spans="1:20" ht="18.5" customHeight="1" thickBot="1" x14ac:dyDescent="0.25">
      <c r="A119" s="391"/>
      <c r="B119" s="249"/>
      <c r="C119" s="260" t="s">
        <v>304</v>
      </c>
      <c r="D119" s="451" t="s">
        <v>305</v>
      </c>
      <c r="E119" s="451"/>
      <c r="F119" s="451"/>
      <c r="G119" s="451"/>
      <c r="H119" s="452" t="s">
        <v>306</v>
      </c>
      <c r="I119" s="452"/>
      <c r="J119" s="452"/>
      <c r="K119" s="452"/>
      <c r="L119" s="500" t="s">
        <v>308</v>
      </c>
      <c r="M119" s="501"/>
      <c r="N119" s="502"/>
      <c r="P119" s="69"/>
      <c r="S119" s="70"/>
      <c r="T119" s="70"/>
    </row>
    <row r="120" spans="1:20" ht="18.5" customHeight="1" x14ac:dyDescent="0.2">
      <c r="A120" s="392"/>
      <c r="B120" s="319" t="s">
        <v>307</v>
      </c>
      <c r="C120" s="285" t="s">
        <v>616</v>
      </c>
      <c r="D120" s="424"/>
      <c r="E120" s="424"/>
      <c r="F120" s="424"/>
      <c r="G120" s="424"/>
      <c r="H120" s="424"/>
      <c r="I120" s="424"/>
      <c r="J120" s="424"/>
      <c r="K120" s="424"/>
      <c r="L120" s="387" t="s">
        <v>394</v>
      </c>
      <c r="M120" s="387"/>
      <c r="N120" s="388"/>
      <c r="P120" s="453" t="s">
        <v>374</v>
      </c>
      <c r="Q120" s="453"/>
      <c r="R120" s="453"/>
      <c r="S120" s="453"/>
      <c r="T120" s="453"/>
    </row>
    <row r="121" spans="1:20" ht="18.5" customHeight="1" x14ac:dyDescent="0.2">
      <c r="A121" s="392"/>
      <c r="B121" s="320"/>
      <c r="C121" s="335" t="s">
        <v>598</v>
      </c>
      <c r="D121" s="335"/>
      <c r="E121" s="335"/>
      <c r="F121" s="335"/>
      <c r="G121" s="335"/>
      <c r="H121" s="335"/>
      <c r="I121" s="335"/>
      <c r="J121" s="335"/>
      <c r="K121" s="335"/>
      <c r="L121" s="503" t="s">
        <v>395</v>
      </c>
      <c r="M121" s="504"/>
      <c r="N121" s="505"/>
      <c r="P121" s="453"/>
      <c r="Q121" s="453"/>
      <c r="R121" s="453"/>
      <c r="S121" s="453"/>
      <c r="T121" s="453"/>
    </row>
    <row r="122" spans="1:20" ht="18.5" customHeight="1" x14ac:dyDescent="0.2">
      <c r="A122" s="392"/>
      <c r="B122" s="320"/>
      <c r="C122" s="335"/>
      <c r="D122" s="335"/>
      <c r="E122" s="335"/>
      <c r="F122" s="335"/>
      <c r="G122" s="335"/>
      <c r="H122" s="335"/>
      <c r="I122" s="335"/>
      <c r="J122" s="335"/>
      <c r="K122" s="335"/>
      <c r="L122" s="506"/>
      <c r="M122" s="507"/>
      <c r="N122" s="508"/>
      <c r="P122" s="453"/>
      <c r="Q122" s="453"/>
      <c r="R122" s="453"/>
      <c r="S122" s="453"/>
      <c r="T122" s="453"/>
    </row>
    <row r="123" spans="1:20" ht="18.5" customHeight="1" x14ac:dyDescent="0.2">
      <c r="A123" s="392"/>
      <c r="B123" s="320"/>
      <c r="C123" s="335" t="s">
        <v>639</v>
      </c>
      <c r="D123" s="335">
        <v>119</v>
      </c>
      <c r="E123" s="335"/>
      <c r="F123" s="335"/>
      <c r="G123" s="335"/>
      <c r="H123" s="335"/>
      <c r="I123" s="335"/>
      <c r="J123" s="335"/>
      <c r="K123" s="335"/>
      <c r="L123" s="329" t="s">
        <v>396</v>
      </c>
      <c r="M123" s="329"/>
      <c r="N123" s="330"/>
      <c r="P123" s="453"/>
      <c r="Q123" s="453"/>
      <c r="R123" s="453"/>
      <c r="S123" s="453"/>
      <c r="T123" s="453"/>
    </row>
    <row r="124" spans="1:20" ht="18.5" customHeight="1" x14ac:dyDescent="0.2">
      <c r="A124" s="392"/>
      <c r="B124" s="320"/>
      <c r="C124" s="335"/>
      <c r="D124" s="335"/>
      <c r="E124" s="335"/>
      <c r="F124" s="335"/>
      <c r="G124" s="335"/>
      <c r="H124" s="335"/>
      <c r="I124" s="335"/>
      <c r="J124" s="335"/>
      <c r="K124" s="335"/>
      <c r="L124" s="329"/>
      <c r="M124" s="329"/>
      <c r="N124" s="330"/>
      <c r="P124" s="453"/>
      <c r="Q124" s="453"/>
      <c r="R124" s="453"/>
      <c r="S124" s="453"/>
      <c r="T124" s="453"/>
    </row>
    <row r="125" spans="1:20" ht="18.5" customHeight="1" x14ac:dyDescent="0.2">
      <c r="A125" s="392"/>
      <c r="B125" s="320"/>
      <c r="C125" s="335" t="s">
        <v>640</v>
      </c>
      <c r="D125" s="335">
        <v>110</v>
      </c>
      <c r="E125" s="335"/>
      <c r="F125" s="335"/>
      <c r="G125" s="335"/>
      <c r="H125" s="335"/>
      <c r="I125" s="335"/>
      <c r="J125" s="335"/>
      <c r="K125" s="335"/>
      <c r="L125" s="329" t="s">
        <v>397</v>
      </c>
      <c r="M125" s="329"/>
      <c r="N125" s="330"/>
      <c r="P125" s="69"/>
      <c r="S125" s="70"/>
      <c r="T125" s="70"/>
    </row>
    <row r="126" spans="1:20" ht="18.5" customHeight="1" thickBot="1" x14ac:dyDescent="0.25">
      <c r="A126" s="392"/>
      <c r="B126" s="321"/>
      <c r="C126" s="336"/>
      <c r="D126" s="336"/>
      <c r="E126" s="336"/>
      <c r="F126" s="336"/>
      <c r="G126" s="336"/>
      <c r="H126" s="336"/>
      <c r="I126" s="336"/>
      <c r="J126" s="336"/>
      <c r="K126" s="336"/>
      <c r="L126" s="385"/>
      <c r="M126" s="385"/>
      <c r="N126" s="386"/>
      <c r="P126" s="69"/>
      <c r="S126" s="70"/>
      <c r="T126" s="70"/>
    </row>
    <row r="127" spans="1:20" ht="21.5" customHeight="1" x14ac:dyDescent="0.2">
      <c r="A127" s="392"/>
      <c r="B127" s="319" t="s">
        <v>303</v>
      </c>
      <c r="C127" s="267" t="s">
        <v>617</v>
      </c>
      <c r="D127" s="424"/>
      <c r="E127" s="424"/>
      <c r="F127" s="424"/>
      <c r="G127" s="424"/>
      <c r="H127" s="424"/>
      <c r="I127" s="424"/>
      <c r="J127" s="424"/>
      <c r="K127" s="424"/>
      <c r="L127" s="387" t="s">
        <v>454</v>
      </c>
      <c r="M127" s="387"/>
      <c r="N127" s="388"/>
      <c r="P127" s="357" t="s">
        <v>350</v>
      </c>
      <c r="Q127" s="357"/>
      <c r="R127" s="357"/>
      <c r="S127" s="357"/>
      <c r="T127" s="357"/>
    </row>
    <row r="128" spans="1:20" ht="21.5" customHeight="1" x14ac:dyDescent="0.2">
      <c r="A128" s="392"/>
      <c r="B128" s="320"/>
      <c r="C128" s="273"/>
      <c r="D128" s="335"/>
      <c r="E128" s="335"/>
      <c r="F128" s="335"/>
      <c r="G128" s="335"/>
      <c r="H128" s="335"/>
      <c r="I128" s="335"/>
      <c r="J128" s="335"/>
      <c r="K128" s="335"/>
      <c r="L128" s="329" t="s">
        <v>455</v>
      </c>
      <c r="M128" s="329"/>
      <c r="N128" s="330"/>
      <c r="P128" s="357"/>
      <c r="Q128" s="357"/>
      <c r="R128" s="357"/>
      <c r="S128" s="357"/>
      <c r="T128" s="357"/>
    </row>
    <row r="129" spans="1:20" ht="21.5" customHeight="1" x14ac:dyDescent="0.2">
      <c r="A129" s="392"/>
      <c r="B129" s="320"/>
      <c r="C129" s="273"/>
      <c r="D129" s="335"/>
      <c r="E129" s="335"/>
      <c r="F129" s="335"/>
      <c r="G129" s="335"/>
      <c r="H129" s="335"/>
      <c r="I129" s="335"/>
      <c r="J129" s="335"/>
      <c r="K129" s="335"/>
      <c r="L129" s="509"/>
      <c r="M129" s="510"/>
      <c r="N129" s="511"/>
      <c r="P129" s="357"/>
      <c r="Q129" s="357"/>
      <c r="R129" s="357"/>
      <c r="S129" s="357"/>
      <c r="T129" s="357"/>
    </row>
    <row r="130" spans="1:20" ht="21.5" customHeight="1" thickBot="1" x14ac:dyDescent="0.25">
      <c r="A130" s="392"/>
      <c r="B130" s="321"/>
      <c r="C130" s="287"/>
      <c r="D130" s="336"/>
      <c r="E130" s="336"/>
      <c r="F130" s="336"/>
      <c r="G130" s="336"/>
      <c r="H130" s="336"/>
      <c r="I130" s="336"/>
      <c r="J130" s="336"/>
      <c r="K130" s="336"/>
      <c r="L130" s="512"/>
      <c r="M130" s="513"/>
      <c r="N130" s="514"/>
      <c r="P130" s="357"/>
      <c r="Q130" s="357"/>
      <c r="R130" s="357"/>
      <c r="S130" s="357"/>
      <c r="T130" s="357"/>
    </row>
    <row r="131" spans="1:20" ht="21.5" customHeight="1" x14ac:dyDescent="0.2">
      <c r="A131" s="392"/>
      <c r="B131" s="460" t="s">
        <v>381</v>
      </c>
      <c r="C131" s="286" t="s">
        <v>299</v>
      </c>
      <c r="D131" s="424"/>
      <c r="E131" s="424"/>
      <c r="F131" s="424"/>
      <c r="G131" s="424"/>
      <c r="H131" s="424"/>
      <c r="I131" s="424"/>
      <c r="J131" s="424"/>
      <c r="K131" s="424"/>
      <c r="L131" s="515"/>
      <c r="M131" s="516"/>
      <c r="N131" s="517"/>
      <c r="P131" s="357"/>
      <c r="Q131" s="357"/>
      <c r="R131" s="357"/>
      <c r="S131" s="357"/>
      <c r="T131" s="357"/>
    </row>
    <row r="132" spans="1:20" ht="18" customHeight="1" x14ac:dyDescent="0.2">
      <c r="A132" s="392"/>
      <c r="B132" s="461"/>
      <c r="C132" s="267" t="s">
        <v>300</v>
      </c>
      <c r="D132" s="335"/>
      <c r="E132" s="335"/>
      <c r="F132" s="335"/>
      <c r="G132" s="335"/>
      <c r="H132" s="335"/>
      <c r="I132" s="335"/>
      <c r="J132" s="335"/>
      <c r="K132" s="335"/>
      <c r="L132" s="329"/>
      <c r="M132" s="329"/>
      <c r="N132" s="330"/>
      <c r="P132" s="69"/>
      <c r="S132" s="70"/>
      <c r="T132" s="70"/>
    </row>
    <row r="133" spans="1:20" ht="18" customHeight="1" x14ac:dyDescent="0.2">
      <c r="A133" s="392"/>
      <c r="B133" s="461"/>
      <c r="C133" s="267" t="s">
        <v>301</v>
      </c>
      <c r="D133" s="335"/>
      <c r="E133" s="335"/>
      <c r="F133" s="335"/>
      <c r="G133" s="335"/>
      <c r="H133" s="335"/>
      <c r="I133" s="335"/>
      <c r="J133" s="335"/>
      <c r="K133" s="335"/>
      <c r="L133" s="329"/>
      <c r="M133" s="329"/>
      <c r="N133" s="330"/>
      <c r="P133" s="69"/>
      <c r="S133" s="70"/>
      <c r="T133" s="70"/>
    </row>
    <row r="134" spans="1:20" ht="17.25" customHeight="1" x14ac:dyDescent="0.2">
      <c r="A134" s="392"/>
      <c r="B134" s="461"/>
      <c r="C134" s="267" t="s">
        <v>302</v>
      </c>
      <c r="D134" s="335"/>
      <c r="E134" s="335"/>
      <c r="F134" s="335"/>
      <c r="G134" s="335"/>
      <c r="H134" s="335"/>
      <c r="I134" s="335"/>
      <c r="J134" s="335"/>
      <c r="K134" s="335"/>
      <c r="L134" s="329"/>
      <c r="M134" s="329"/>
      <c r="N134" s="330"/>
      <c r="P134" s="69"/>
      <c r="S134" s="70"/>
      <c r="T134" s="70"/>
    </row>
    <row r="135" spans="1:20" ht="17.25" customHeight="1" x14ac:dyDescent="0.2">
      <c r="A135" s="392"/>
      <c r="B135" s="461"/>
      <c r="C135" s="273"/>
      <c r="D135" s="335"/>
      <c r="E135" s="335"/>
      <c r="F135" s="335"/>
      <c r="G135" s="335"/>
      <c r="H135" s="335"/>
      <c r="I135" s="335"/>
      <c r="J135" s="335"/>
      <c r="K135" s="335"/>
      <c r="L135" s="329"/>
      <c r="M135" s="329"/>
      <c r="N135" s="330"/>
      <c r="P135" s="69"/>
      <c r="S135" s="70"/>
      <c r="T135" s="70"/>
    </row>
    <row r="136" spans="1:20" ht="17.25" customHeight="1" x14ac:dyDescent="0.2">
      <c r="A136" s="392"/>
      <c r="B136" s="461"/>
      <c r="C136" s="273"/>
      <c r="D136" s="335"/>
      <c r="E136" s="335"/>
      <c r="F136" s="335"/>
      <c r="G136" s="335"/>
      <c r="H136" s="335"/>
      <c r="I136" s="335"/>
      <c r="J136" s="335"/>
      <c r="K136" s="335"/>
      <c r="L136" s="329"/>
      <c r="M136" s="329"/>
      <c r="N136" s="330"/>
      <c r="P136" s="69"/>
      <c r="S136" s="70"/>
      <c r="T136" s="70"/>
    </row>
    <row r="137" spans="1:20" ht="17.25" customHeight="1" x14ac:dyDescent="0.2">
      <c r="A137" s="392"/>
      <c r="B137" s="461"/>
      <c r="C137" s="273"/>
      <c r="D137" s="335"/>
      <c r="E137" s="335"/>
      <c r="F137" s="335"/>
      <c r="G137" s="335"/>
      <c r="H137" s="335"/>
      <c r="I137" s="335"/>
      <c r="J137" s="335"/>
      <c r="K137" s="335"/>
      <c r="L137" s="509"/>
      <c r="M137" s="510"/>
      <c r="N137" s="511"/>
      <c r="P137" s="69"/>
      <c r="S137" s="70"/>
      <c r="T137" s="70"/>
    </row>
    <row r="138" spans="1:20" ht="17.25" customHeight="1" thickBot="1" x14ac:dyDescent="0.25">
      <c r="A138" s="392"/>
      <c r="B138" s="462"/>
      <c r="C138" s="287"/>
      <c r="D138" s="336"/>
      <c r="E138" s="336"/>
      <c r="F138" s="336"/>
      <c r="G138" s="336"/>
      <c r="H138" s="336"/>
      <c r="I138" s="336"/>
      <c r="J138" s="336"/>
      <c r="K138" s="336"/>
      <c r="L138" s="385"/>
      <c r="M138" s="385"/>
      <c r="N138" s="386"/>
      <c r="P138" s="69"/>
      <c r="S138" s="70"/>
      <c r="T138" s="70"/>
    </row>
    <row r="139" spans="1:20" ht="18.5" customHeight="1" x14ac:dyDescent="0.2">
      <c r="A139" s="391"/>
      <c r="B139" s="448" t="s">
        <v>320</v>
      </c>
      <c r="C139" s="448"/>
      <c r="D139" s="448"/>
      <c r="E139" s="448"/>
      <c r="F139" s="448"/>
      <c r="G139" s="448"/>
      <c r="H139" s="448"/>
      <c r="I139" s="448"/>
      <c r="J139" s="448"/>
      <c r="K139" s="448"/>
      <c r="L139" s="448"/>
      <c r="M139" s="448"/>
      <c r="N139" s="448"/>
      <c r="P139" s="69"/>
      <c r="S139" s="70"/>
      <c r="T139" s="70"/>
    </row>
    <row r="140" spans="1:20" ht="17.25" customHeight="1" x14ac:dyDescent="0.2">
      <c r="A140" s="391"/>
      <c r="B140" s="333" t="s">
        <v>309</v>
      </c>
      <c r="C140" s="334"/>
      <c r="D140" s="335" t="s">
        <v>540</v>
      </c>
      <c r="E140" s="335"/>
      <c r="F140" s="335"/>
      <c r="G140" s="335"/>
      <c r="H140" s="335"/>
      <c r="I140" s="335"/>
      <c r="J140" s="335"/>
      <c r="K140" s="335"/>
      <c r="L140" s="335"/>
      <c r="M140" s="207"/>
      <c r="N140" s="85"/>
      <c r="P140" s="439" t="s">
        <v>337</v>
      </c>
      <c r="Q140" s="439"/>
      <c r="R140" s="439"/>
      <c r="S140" s="439"/>
      <c r="T140" s="439"/>
    </row>
    <row r="141" spans="1:20" ht="17.25" customHeight="1" x14ac:dyDescent="0.2">
      <c r="A141" s="391"/>
      <c r="B141" s="333" t="s">
        <v>310</v>
      </c>
      <c r="C141" s="334"/>
      <c r="D141" s="335"/>
      <c r="E141" s="335"/>
      <c r="F141" s="335"/>
      <c r="G141" s="335"/>
      <c r="H141" s="335"/>
      <c r="I141" s="335"/>
      <c r="J141" s="335"/>
      <c r="K141" s="335"/>
      <c r="L141" s="335"/>
      <c r="M141" s="207"/>
      <c r="N141" s="358" t="s">
        <v>375</v>
      </c>
      <c r="P141" s="439"/>
      <c r="Q141" s="439"/>
      <c r="R141" s="439"/>
      <c r="S141" s="439"/>
      <c r="T141" s="439"/>
    </row>
    <row r="142" spans="1:20" ht="17.25" customHeight="1" x14ac:dyDescent="0.2">
      <c r="A142" s="391"/>
      <c r="B142" s="333"/>
      <c r="C142" s="334"/>
      <c r="D142" s="335"/>
      <c r="E142" s="335"/>
      <c r="F142" s="335"/>
      <c r="G142" s="335"/>
      <c r="H142" s="335"/>
      <c r="I142" s="335"/>
      <c r="J142" s="335"/>
      <c r="K142" s="335"/>
      <c r="L142" s="335"/>
      <c r="M142" s="207"/>
      <c r="N142" s="358"/>
      <c r="P142" s="439"/>
      <c r="Q142" s="439"/>
      <c r="R142" s="439"/>
      <c r="S142" s="439"/>
      <c r="T142" s="439"/>
    </row>
    <row r="143" spans="1:20" ht="17.25" customHeight="1" x14ac:dyDescent="0.2">
      <c r="A143" s="391"/>
      <c r="B143" s="333"/>
      <c r="C143" s="334"/>
      <c r="D143" s="335"/>
      <c r="E143" s="335"/>
      <c r="F143" s="335"/>
      <c r="G143" s="335"/>
      <c r="H143" s="335"/>
      <c r="I143" s="335"/>
      <c r="J143" s="335"/>
      <c r="K143" s="335"/>
      <c r="L143" s="335"/>
      <c r="M143" s="207"/>
      <c r="N143" s="358"/>
      <c r="P143" s="439"/>
      <c r="Q143" s="439"/>
      <c r="R143" s="439"/>
      <c r="S143" s="439"/>
      <c r="T143" s="439"/>
    </row>
    <row r="144" spans="1:20" ht="17.25" customHeight="1" x14ac:dyDescent="0.2">
      <c r="A144" s="391"/>
      <c r="B144" s="333"/>
      <c r="C144" s="334"/>
      <c r="D144" s="335"/>
      <c r="E144" s="335"/>
      <c r="F144" s="335"/>
      <c r="G144" s="335"/>
      <c r="H144" s="335"/>
      <c r="I144" s="335"/>
      <c r="J144" s="335"/>
      <c r="K144" s="335"/>
      <c r="L144" s="335"/>
      <c r="M144" s="207"/>
      <c r="N144" s="358"/>
      <c r="P144" s="439"/>
      <c r="Q144" s="439"/>
      <c r="R144" s="439"/>
      <c r="S144" s="439"/>
      <c r="T144" s="439"/>
    </row>
    <row r="145" spans="1:20" ht="17.25" customHeight="1" x14ac:dyDescent="0.2">
      <c r="A145" s="393"/>
      <c r="B145" s="333"/>
      <c r="C145" s="334"/>
      <c r="D145" s="335"/>
      <c r="E145" s="335"/>
      <c r="F145" s="335"/>
      <c r="G145" s="335"/>
      <c r="H145" s="335"/>
      <c r="I145" s="335"/>
      <c r="J145" s="335"/>
      <c r="K145" s="335"/>
      <c r="L145" s="335"/>
      <c r="M145" s="207"/>
      <c r="N145" s="449"/>
      <c r="P145" s="69"/>
      <c r="S145" s="70"/>
      <c r="T145" s="70"/>
    </row>
    <row r="146" spans="1:20" ht="17.25" customHeight="1" x14ac:dyDescent="0.2">
      <c r="A146" s="382" t="s">
        <v>294</v>
      </c>
      <c r="B146" s="345" t="s">
        <v>343</v>
      </c>
      <c r="C146" s="346"/>
      <c r="D146" s="250"/>
      <c r="E146" s="251"/>
      <c r="F146" s="251"/>
      <c r="G146" s="251"/>
      <c r="H146" s="251"/>
      <c r="I146" s="251"/>
      <c r="J146" s="251"/>
      <c r="K146" s="251"/>
      <c r="L146" s="251"/>
      <c r="M146" s="183"/>
      <c r="N146" s="184"/>
    </row>
    <row r="147" spans="1:20" ht="7.5" customHeight="1" thickBot="1" x14ac:dyDescent="0.25">
      <c r="A147" s="383"/>
      <c r="B147" s="45"/>
      <c r="C147" s="70"/>
      <c r="D147" s="191"/>
      <c r="E147" s="29"/>
      <c r="F147" s="29"/>
      <c r="G147" s="29"/>
      <c r="H147" s="29"/>
      <c r="I147" s="29"/>
      <c r="J147" s="29"/>
      <c r="K147" s="29"/>
      <c r="L147" s="29"/>
      <c r="M147" s="205"/>
      <c r="N147" s="85"/>
    </row>
    <row r="148" spans="1:20" ht="17.25" customHeight="1" thickBot="1" x14ac:dyDescent="0.25">
      <c r="A148" s="383"/>
      <c r="B148" s="45"/>
      <c r="C148" s="29" t="s">
        <v>327</v>
      </c>
      <c r="D148" s="191"/>
      <c r="E148" s="337"/>
      <c r="F148" s="338"/>
      <c r="G148" s="338"/>
      <c r="H148" s="338"/>
      <c r="I148" s="338"/>
      <c r="J148" s="338"/>
      <c r="K148" s="338"/>
      <c r="L148" s="339"/>
      <c r="M148" s="204"/>
      <c r="N148" s="89" t="s">
        <v>322</v>
      </c>
      <c r="P148" s="438" t="s">
        <v>321</v>
      </c>
      <c r="Q148" s="438"/>
      <c r="R148" s="438"/>
      <c r="S148" s="438"/>
      <c r="T148" s="438"/>
    </row>
    <row r="149" spans="1:20" ht="7.5" customHeight="1" thickBot="1" x14ac:dyDescent="0.25">
      <c r="A149" s="383"/>
      <c r="B149" s="45"/>
      <c r="C149" s="29"/>
      <c r="D149" s="195"/>
      <c r="E149" s="29"/>
      <c r="F149" s="29"/>
      <c r="G149" s="29"/>
      <c r="H149" s="29"/>
      <c r="I149" s="29"/>
      <c r="J149" s="29"/>
      <c r="K149" s="29"/>
      <c r="L149" s="29"/>
      <c r="M149" s="205"/>
      <c r="N149" s="85"/>
      <c r="P149" s="438"/>
      <c r="Q149" s="438"/>
      <c r="R149" s="438"/>
      <c r="S149" s="438"/>
      <c r="T149" s="438"/>
    </row>
    <row r="150" spans="1:20" ht="17.25" customHeight="1" thickBot="1" x14ac:dyDescent="0.25">
      <c r="A150" s="383"/>
      <c r="B150" s="45"/>
      <c r="C150" s="70" t="s">
        <v>325</v>
      </c>
      <c r="D150" s="191"/>
      <c r="E150" s="337"/>
      <c r="F150" s="338"/>
      <c r="G150" s="338"/>
      <c r="H150" s="338"/>
      <c r="I150" s="338"/>
      <c r="J150" s="338"/>
      <c r="K150" s="338"/>
      <c r="L150" s="339"/>
      <c r="M150" s="204"/>
      <c r="N150" s="89" t="s">
        <v>319</v>
      </c>
      <c r="P150" s="438"/>
      <c r="Q150" s="438"/>
      <c r="R150" s="438"/>
      <c r="S150" s="438"/>
      <c r="T150" s="438"/>
    </row>
    <row r="151" spans="1:20" ht="7.5" customHeight="1" thickBot="1" x14ac:dyDescent="0.25">
      <c r="A151" s="383"/>
      <c r="B151" s="45"/>
      <c r="C151" s="70"/>
      <c r="D151" s="191"/>
      <c r="E151" s="29"/>
      <c r="F151" s="29"/>
      <c r="G151" s="29"/>
      <c r="H151" s="29"/>
      <c r="I151" s="29"/>
      <c r="J151" s="29"/>
      <c r="K151" s="29"/>
      <c r="L151" s="29"/>
      <c r="M151" s="205"/>
      <c r="N151" s="88"/>
      <c r="P151" s="438"/>
      <c r="Q151" s="438"/>
      <c r="R151" s="438"/>
      <c r="S151" s="438"/>
      <c r="T151" s="438"/>
    </row>
    <row r="152" spans="1:20" ht="28" customHeight="1" thickBot="1" x14ac:dyDescent="0.25">
      <c r="A152" s="383"/>
      <c r="B152" s="45"/>
      <c r="C152" s="261" t="s">
        <v>324</v>
      </c>
      <c r="D152" s="191"/>
      <c r="E152" s="337"/>
      <c r="F152" s="338"/>
      <c r="G152" s="338"/>
      <c r="H152" s="338"/>
      <c r="I152" s="338"/>
      <c r="J152" s="338"/>
      <c r="K152" s="338"/>
      <c r="L152" s="339"/>
      <c r="M152" s="205"/>
      <c r="N152" s="246" t="s">
        <v>323</v>
      </c>
      <c r="P152" s="438"/>
      <c r="Q152" s="438"/>
      <c r="R152" s="438"/>
      <c r="S152" s="438"/>
      <c r="T152" s="438"/>
    </row>
    <row r="153" spans="1:20" ht="7.5" customHeight="1" thickBot="1" x14ac:dyDescent="0.25">
      <c r="A153" s="383"/>
      <c r="B153" s="45"/>
      <c r="C153" s="70"/>
      <c r="D153" s="191"/>
      <c r="E153" s="29"/>
      <c r="F153" s="29"/>
      <c r="G153" s="29"/>
      <c r="H153" s="29"/>
      <c r="I153" s="29"/>
      <c r="J153" s="29"/>
      <c r="K153" s="29"/>
      <c r="L153" s="29"/>
      <c r="M153" s="205"/>
      <c r="N153" s="88"/>
      <c r="P153" s="70"/>
      <c r="Q153" s="70"/>
      <c r="R153" s="70"/>
      <c r="S153" s="70"/>
      <c r="T153" s="70"/>
    </row>
    <row r="154" spans="1:20" ht="17.25" customHeight="1" thickBot="1" x14ac:dyDescent="0.25">
      <c r="A154" s="383"/>
      <c r="B154" s="45"/>
      <c r="C154" s="70" t="s">
        <v>325</v>
      </c>
      <c r="D154" s="191"/>
      <c r="E154" s="337"/>
      <c r="F154" s="338"/>
      <c r="G154" s="338"/>
      <c r="H154" s="338"/>
      <c r="I154" s="338"/>
      <c r="J154" s="338"/>
      <c r="K154" s="338"/>
      <c r="L154" s="339"/>
      <c r="M154" s="204"/>
      <c r="N154" s="89" t="s">
        <v>331</v>
      </c>
      <c r="P154" s="434" t="s">
        <v>234</v>
      </c>
      <c r="Q154" s="434"/>
      <c r="R154" s="434"/>
      <c r="S154" s="434"/>
      <c r="T154" s="434"/>
    </row>
    <row r="155" spans="1:20" ht="7.5" customHeight="1" thickBot="1" x14ac:dyDescent="0.25">
      <c r="A155" s="383"/>
      <c r="B155" s="45"/>
      <c r="C155" s="29"/>
      <c r="D155" s="195"/>
      <c r="E155" s="29"/>
      <c r="F155" s="29"/>
      <c r="G155" s="29"/>
      <c r="H155" s="29"/>
      <c r="I155" s="29"/>
      <c r="J155" s="29"/>
      <c r="K155" s="29"/>
      <c r="L155" s="29"/>
      <c r="M155" s="205"/>
      <c r="N155" s="85"/>
      <c r="P155" s="434"/>
      <c r="Q155" s="434"/>
      <c r="R155" s="434"/>
      <c r="S155" s="434"/>
      <c r="T155" s="434"/>
    </row>
    <row r="156" spans="1:20" ht="35" customHeight="1" thickBot="1" x14ac:dyDescent="0.25">
      <c r="A156" s="383"/>
      <c r="B156" s="45"/>
      <c r="C156" s="29" t="s">
        <v>62</v>
      </c>
      <c r="D156" s="195"/>
      <c r="E156" s="325"/>
      <c r="F156" s="327"/>
      <c r="G156" s="29"/>
      <c r="H156" s="447" t="s">
        <v>64</v>
      </c>
      <c r="I156" s="447"/>
      <c r="J156" s="447"/>
      <c r="K156" s="199"/>
      <c r="L156" s="5" t="s">
        <v>101</v>
      </c>
      <c r="M156" s="215"/>
      <c r="N156" s="85" t="s">
        <v>110</v>
      </c>
      <c r="P156" s="434"/>
      <c r="Q156" s="434"/>
      <c r="R156" s="434"/>
      <c r="S156" s="434"/>
      <c r="T156" s="434"/>
    </row>
    <row r="157" spans="1:20" ht="8.25" customHeight="1" thickBot="1" x14ac:dyDescent="0.25">
      <c r="A157" s="383"/>
      <c r="B157" s="45"/>
      <c r="C157" s="70"/>
      <c r="D157" s="191"/>
      <c r="E157" s="29"/>
      <c r="F157" s="29"/>
      <c r="G157" s="29"/>
      <c r="H157" s="29"/>
      <c r="I157" s="29"/>
      <c r="J157" s="29"/>
      <c r="K157" s="29"/>
      <c r="L157" s="29"/>
      <c r="M157" s="205"/>
      <c r="N157" s="85"/>
      <c r="P157" s="70"/>
      <c r="Q157" s="70"/>
      <c r="R157" s="70"/>
      <c r="S157" s="70"/>
      <c r="T157" s="70"/>
    </row>
    <row r="158" spans="1:20" ht="17.25" customHeight="1" thickBot="1" x14ac:dyDescent="0.25">
      <c r="A158" s="383"/>
      <c r="B158" s="45"/>
      <c r="C158" s="29" t="s">
        <v>335</v>
      </c>
      <c r="D158" s="195"/>
      <c r="E158" s="435"/>
      <c r="F158" s="436"/>
      <c r="G158" s="5" t="s">
        <v>556</v>
      </c>
      <c r="H158" s="29"/>
      <c r="I158" s="29"/>
      <c r="J158" s="29"/>
      <c r="K158" s="29"/>
      <c r="L158" s="29"/>
      <c r="M158" s="215"/>
      <c r="N158" s="85"/>
      <c r="P158" s="70"/>
      <c r="Q158" s="70"/>
      <c r="R158" s="70"/>
      <c r="S158" s="70"/>
      <c r="T158" s="70"/>
    </row>
    <row r="159" spans="1:20" ht="8.25" customHeight="1" x14ac:dyDescent="0.2">
      <c r="A159" s="383"/>
      <c r="B159" s="45"/>
      <c r="C159" s="70"/>
      <c r="D159" s="191"/>
      <c r="E159" s="29"/>
      <c r="F159" s="29"/>
      <c r="G159" s="29"/>
      <c r="H159" s="29"/>
      <c r="I159" s="29"/>
      <c r="J159" s="29"/>
      <c r="K159" s="29"/>
      <c r="L159" s="29"/>
      <c r="M159" s="205"/>
      <c r="N159" s="85"/>
      <c r="P159" s="70"/>
      <c r="Q159" s="70"/>
      <c r="R159" s="70"/>
      <c r="S159" s="70"/>
      <c r="T159" s="70"/>
    </row>
    <row r="160" spans="1:20" ht="17.25" customHeight="1" x14ac:dyDescent="0.2">
      <c r="A160" s="383"/>
      <c r="B160" s="425" t="s">
        <v>128</v>
      </c>
      <c r="C160" s="426"/>
      <c r="D160" s="186"/>
      <c r="E160" s="94"/>
      <c r="F160" s="94"/>
      <c r="G160" s="94"/>
      <c r="H160" s="94"/>
      <c r="I160" s="94"/>
      <c r="J160" s="94"/>
      <c r="K160" s="94"/>
      <c r="L160" s="94"/>
      <c r="M160" s="94"/>
      <c r="N160" s="93"/>
      <c r="P160" s="70"/>
      <c r="Q160" s="70"/>
      <c r="R160" s="70"/>
      <c r="S160" s="70"/>
      <c r="T160" s="70"/>
    </row>
    <row r="161" spans="1:20" ht="7.5" customHeight="1" thickBot="1" x14ac:dyDescent="0.25">
      <c r="A161" s="383"/>
      <c r="B161" s="45"/>
      <c r="C161" s="70"/>
      <c r="D161" s="191"/>
      <c r="M161" s="216"/>
      <c r="N161" s="85"/>
      <c r="P161" s="70"/>
      <c r="Q161" s="70"/>
      <c r="R161" s="70"/>
      <c r="S161" s="70"/>
      <c r="T161" s="70"/>
    </row>
    <row r="162" spans="1:20" ht="32" customHeight="1" thickBot="1" x14ac:dyDescent="0.25">
      <c r="A162" s="383"/>
      <c r="B162" s="45"/>
      <c r="C162" s="70" t="s">
        <v>159</v>
      </c>
      <c r="D162" s="191"/>
      <c r="E162" s="322"/>
      <c r="F162" s="323"/>
      <c r="G162" s="323"/>
      <c r="H162" s="323"/>
      <c r="I162" s="323"/>
      <c r="J162" s="323"/>
      <c r="K162" s="323"/>
      <c r="L162" s="324"/>
      <c r="M162" s="217"/>
      <c r="N162" s="85" t="s">
        <v>382</v>
      </c>
      <c r="P162" s="414" t="s">
        <v>329</v>
      </c>
      <c r="Q162" s="414"/>
      <c r="R162" s="414"/>
      <c r="S162" s="414"/>
      <c r="T162" s="414"/>
    </row>
    <row r="163" spans="1:20" ht="8.25" customHeight="1" thickBot="1" x14ac:dyDescent="0.25">
      <c r="A163" s="383"/>
      <c r="B163" s="45"/>
      <c r="C163" s="70"/>
      <c r="D163" s="191"/>
      <c r="E163" s="185"/>
      <c r="F163" s="185"/>
      <c r="G163" s="185"/>
      <c r="H163" s="185"/>
      <c r="I163" s="185"/>
      <c r="J163" s="185"/>
      <c r="K163" s="185"/>
      <c r="L163" s="185"/>
      <c r="M163" s="217"/>
      <c r="N163" s="85"/>
      <c r="P163" s="414"/>
      <c r="Q163" s="414"/>
      <c r="R163" s="414"/>
      <c r="S163" s="414"/>
      <c r="T163" s="414"/>
    </row>
    <row r="164" spans="1:20" ht="17.25" customHeight="1" thickBot="1" x14ac:dyDescent="0.25">
      <c r="A164" s="383"/>
      <c r="B164" s="45"/>
      <c r="C164" s="70" t="s">
        <v>235</v>
      </c>
      <c r="D164" s="191"/>
      <c r="E164" s="322"/>
      <c r="F164" s="323"/>
      <c r="G164" s="323"/>
      <c r="H164" s="323"/>
      <c r="I164" s="323"/>
      <c r="J164" s="323"/>
      <c r="K164" s="323"/>
      <c r="L164" s="324"/>
      <c r="M164" s="217"/>
      <c r="N164" s="85" t="s">
        <v>389</v>
      </c>
      <c r="P164" s="414"/>
      <c r="Q164" s="414"/>
      <c r="R164" s="414"/>
      <c r="S164" s="414"/>
      <c r="T164" s="414"/>
    </row>
    <row r="165" spans="1:20" ht="8.25" customHeight="1" x14ac:dyDescent="0.2">
      <c r="A165" s="383"/>
      <c r="B165" s="45"/>
      <c r="C165" s="70"/>
      <c r="D165" s="191"/>
      <c r="E165" s="185"/>
      <c r="F165" s="185"/>
      <c r="G165" s="185"/>
      <c r="H165" s="185"/>
      <c r="I165" s="185"/>
      <c r="J165" s="185"/>
      <c r="K165" s="185"/>
      <c r="L165" s="185"/>
      <c r="M165" s="217"/>
      <c r="N165" s="85"/>
      <c r="P165" s="414"/>
      <c r="Q165" s="414"/>
      <c r="R165" s="414"/>
      <c r="S165" s="414"/>
      <c r="T165" s="414"/>
    </row>
    <row r="166" spans="1:20" ht="17.25" customHeight="1" x14ac:dyDescent="0.2">
      <c r="A166" s="383"/>
      <c r="B166" s="340" t="s">
        <v>311</v>
      </c>
      <c r="C166" s="341"/>
      <c r="D166" s="252"/>
      <c r="E166" s="253"/>
      <c r="F166" s="253"/>
      <c r="G166" s="253"/>
      <c r="H166" s="253"/>
      <c r="I166" s="253"/>
      <c r="J166" s="253"/>
      <c r="K166" s="253"/>
      <c r="L166" s="253"/>
      <c r="M166" s="253"/>
      <c r="N166" s="254"/>
      <c r="P166" s="70"/>
      <c r="Q166" s="70"/>
      <c r="R166" s="70"/>
      <c r="S166" s="70"/>
      <c r="T166" s="70"/>
    </row>
    <row r="167" spans="1:20" ht="8.25" customHeight="1" thickBot="1" x14ac:dyDescent="0.25">
      <c r="A167" s="383"/>
      <c r="B167" s="45"/>
      <c r="C167" s="70"/>
      <c r="D167" s="191"/>
      <c r="E167" s="185"/>
      <c r="F167" s="185"/>
      <c r="G167" s="185"/>
      <c r="H167" s="185"/>
      <c r="I167" s="185"/>
      <c r="J167" s="185"/>
      <c r="K167" s="185"/>
      <c r="L167" s="185"/>
      <c r="M167" s="217"/>
      <c r="N167" s="85"/>
      <c r="P167" s="437" t="s">
        <v>379</v>
      </c>
      <c r="Q167" s="437"/>
      <c r="R167" s="437"/>
      <c r="S167" s="437"/>
      <c r="T167" s="437"/>
    </row>
    <row r="168" spans="1:20" ht="60" customHeight="1" thickBot="1" x14ac:dyDescent="0.25">
      <c r="A168" s="383"/>
      <c r="B168" s="45"/>
      <c r="C168" s="70" t="s">
        <v>312</v>
      </c>
      <c r="D168" s="191"/>
      <c r="E168" s="322"/>
      <c r="F168" s="323"/>
      <c r="G168" s="323"/>
      <c r="H168" s="323"/>
      <c r="I168" s="323"/>
      <c r="J168" s="323"/>
      <c r="K168" s="323"/>
      <c r="L168" s="324"/>
      <c r="M168" s="217"/>
      <c r="N168" s="85" t="s">
        <v>353</v>
      </c>
      <c r="P168" s="437"/>
      <c r="Q168" s="437"/>
      <c r="R168" s="437"/>
      <c r="S168" s="437"/>
      <c r="T168" s="437"/>
    </row>
    <row r="169" spans="1:20" ht="10" customHeight="1" x14ac:dyDescent="0.2">
      <c r="A169" s="384"/>
      <c r="B169" s="45"/>
      <c r="C169" s="70"/>
      <c r="D169" s="191"/>
      <c r="E169" s="185"/>
      <c r="F169" s="185"/>
      <c r="G169" s="185"/>
      <c r="H169" s="185"/>
      <c r="I169" s="185"/>
      <c r="J169" s="185"/>
      <c r="K169" s="185"/>
      <c r="L169" s="185"/>
      <c r="M169" s="217"/>
      <c r="N169" s="85"/>
      <c r="P169" s="437"/>
      <c r="Q169" s="437"/>
      <c r="R169" s="437"/>
      <c r="S169" s="437"/>
      <c r="T169" s="437"/>
    </row>
    <row r="170" spans="1:20" ht="17.25" customHeight="1" x14ac:dyDescent="0.2">
      <c r="A170" s="375" t="s">
        <v>363</v>
      </c>
      <c r="B170" s="340" t="s">
        <v>311</v>
      </c>
      <c r="C170" s="341"/>
      <c r="D170" s="252"/>
      <c r="E170" s="253"/>
      <c r="F170" s="253"/>
      <c r="G170" s="253"/>
      <c r="H170" s="253"/>
      <c r="I170" s="253"/>
      <c r="J170" s="253"/>
      <c r="K170" s="253"/>
      <c r="L170" s="253"/>
      <c r="M170" s="253"/>
      <c r="N170" s="254"/>
      <c r="P170" s="70"/>
      <c r="Q170" s="70"/>
      <c r="R170" s="70"/>
      <c r="S170" s="70"/>
      <c r="T170" s="70"/>
    </row>
    <row r="171" spans="1:20" ht="7.5" customHeight="1" thickBot="1" x14ac:dyDescent="0.25">
      <c r="A171" s="375"/>
      <c r="B171" s="70"/>
      <c r="C171" s="444"/>
      <c r="D171" s="445"/>
      <c r="E171" s="446"/>
      <c r="F171" s="446"/>
      <c r="G171" s="446"/>
      <c r="H171" s="446"/>
      <c r="I171" s="446"/>
      <c r="J171" s="446"/>
      <c r="K171" s="446"/>
      <c r="L171" s="446"/>
      <c r="M171" s="445"/>
      <c r="N171" s="445"/>
      <c r="O171" s="255"/>
      <c r="P171" s="389" t="s">
        <v>380</v>
      </c>
      <c r="Q171" s="389"/>
      <c r="R171" s="389"/>
      <c r="S171" s="389"/>
      <c r="T171" s="389"/>
    </row>
    <row r="172" spans="1:20" ht="80" customHeight="1" thickBot="1" x14ac:dyDescent="0.25">
      <c r="A172" s="375"/>
      <c r="B172" s="45"/>
      <c r="C172" s="70" t="s">
        <v>312</v>
      </c>
      <c r="D172" s="191"/>
      <c r="E172" s="322"/>
      <c r="F172" s="323"/>
      <c r="G172" s="323"/>
      <c r="H172" s="323"/>
      <c r="I172" s="323"/>
      <c r="J172" s="323"/>
      <c r="K172" s="323"/>
      <c r="L172" s="324"/>
      <c r="M172" s="217"/>
      <c r="N172" s="85" t="s">
        <v>351</v>
      </c>
      <c r="P172" s="389"/>
      <c r="Q172" s="389"/>
      <c r="R172" s="389"/>
      <c r="S172" s="389"/>
      <c r="T172" s="389"/>
    </row>
    <row r="173" spans="1:20" ht="17.5" customHeight="1" x14ac:dyDescent="0.2">
      <c r="A173" s="375"/>
      <c r="B173" s="180"/>
      <c r="C173" s="80"/>
      <c r="D173" s="196"/>
      <c r="E173" s="80"/>
      <c r="F173" s="80"/>
      <c r="G173" s="80"/>
      <c r="H173" s="80"/>
      <c r="I173" s="80"/>
      <c r="J173" s="80"/>
      <c r="K173" s="80"/>
      <c r="L173" s="80"/>
      <c r="M173" s="218"/>
      <c r="N173" s="181"/>
      <c r="P173" s="389"/>
      <c r="Q173" s="389"/>
      <c r="R173" s="389"/>
      <c r="S173" s="389"/>
      <c r="T173" s="389"/>
    </row>
    <row r="174" spans="1:20" ht="17.25" customHeight="1" x14ac:dyDescent="0.2">
      <c r="A174" s="376" t="s">
        <v>273</v>
      </c>
      <c r="B174" s="345" t="s">
        <v>343</v>
      </c>
      <c r="C174" s="346"/>
      <c r="D174" s="250"/>
      <c r="E174" s="251"/>
      <c r="F174" s="251"/>
      <c r="G174" s="251"/>
      <c r="H174" s="251"/>
      <c r="I174" s="251"/>
      <c r="J174" s="251"/>
      <c r="K174" s="251"/>
      <c r="L174" s="251"/>
      <c r="M174" s="183"/>
      <c r="N174" s="184"/>
    </row>
    <row r="175" spans="1:20" ht="7.5" customHeight="1" thickBot="1" x14ac:dyDescent="0.25">
      <c r="A175" s="377"/>
      <c r="B175" s="45"/>
      <c r="C175" s="70"/>
      <c r="D175" s="191"/>
      <c r="E175" s="29"/>
      <c r="F175" s="29"/>
      <c r="G175" s="29"/>
      <c r="H175" s="29"/>
      <c r="I175" s="29"/>
      <c r="J175" s="29"/>
      <c r="K175" s="29"/>
      <c r="L175" s="29"/>
      <c r="M175" s="205"/>
      <c r="N175" s="85"/>
    </row>
    <row r="176" spans="1:20" ht="17.25" customHeight="1" thickBot="1" x14ac:dyDescent="0.25">
      <c r="A176" s="377"/>
      <c r="B176" s="45"/>
      <c r="C176" s="29" t="s">
        <v>327</v>
      </c>
      <c r="D176" s="191"/>
      <c r="E176" s="337"/>
      <c r="F176" s="338"/>
      <c r="G176" s="338"/>
      <c r="H176" s="338"/>
      <c r="I176" s="338"/>
      <c r="J176" s="338"/>
      <c r="K176" s="338"/>
      <c r="L176" s="339"/>
      <c r="M176" s="204"/>
      <c r="N176" s="89" t="s">
        <v>322</v>
      </c>
      <c r="P176" s="414" t="s">
        <v>321</v>
      </c>
      <c r="Q176" s="414"/>
      <c r="R176" s="414"/>
      <c r="S176" s="414"/>
      <c r="T176" s="414"/>
    </row>
    <row r="177" spans="1:20" ht="7.5" customHeight="1" thickBot="1" x14ac:dyDescent="0.25">
      <c r="A177" s="377"/>
      <c r="B177" s="45"/>
      <c r="C177" s="29"/>
      <c r="D177" s="195"/>
      <c r="E177" s="29"/>
      <c r="F177" s="29"/>
      <c r="G177" s="29"/>
      <c r="H177" s="29"/>
      <c r="I177" s="29"/>
      <c r="J177" s="29"/>
      <c r="K177" s="29"/>
      <c r="L177" s="29"/>
      <c r="M177" s="205"/>
      <c r="N177" s="85"/>
      <c r="P177" s="414"/>
      <c r="Q177" s="414"/>
      <c r="R177" s="414"/>
      <c r="S177" s="414"/>
      <c r="T177" s="414"/>
    </row>
    <row r="178" spans="1:20" ht="17.25" customHeight="1" thickBot="1" x14ac:dyDescent="0.25">
      <c r="A178" s="377"/>
      <c r="B178" s="45"/>
      <c r="C178" s="70" t="s">
        <v>325</v>
      </c>
      <c r="D178" s="191"/>
      <c r="E178" s="337"/>
      <c r="F178" s="338"/>
      <c r="G178" s="338"/>
      <c r="H178" s="338"/>
      <c r="I178" s="338"/>
      <c r="J178" s="338"/>
      <c r="K178" s="338"/>
      <c r="L178" s="339"/>
      <c r="M178" s="204"/>
      <c r="N178" s="89" t="s">
        <v>319</v>
      </c>
      <c r="P178" s="414"/>
      <c r="Q178" s="414"/>
      <c r="R178" s="414"/>
      <c r="S178" s="414"/>
      <c r="T178" s="414"/>
    </row>
    <row r="179" spans="1:20" ht="7.5" customHeight="1" thickBot="1" x14ac:dyDescent="0.25">
      <c r="A179" s="377"/>
      <c r="B179" s="45"/>
      <c r="C179" s="70"/>
      <c r="D179" s="191"/>
      <c r="E179" s="29"/>
      <c r="F179" s="29"/>
      <c r="G179" s="29"/>
      <c r="H179" s="29"/>
      <c r="I179" s="29"/>
      <c r="J179" s="29"/>
      <c r="K179" s="29"/>
      <c r="L179" s="29"/>
      <c r="M179" s="205"/>
      <c r="N179" s="88"/>
      <c r="P179" s="414"/>
      <c r="Q179" s="414"/>
      <c r="R179" s="414"/>
      <c r="S179" s="414"/>
      <c r="T179" s="414"/>
    </row>
    <row r="180" spans="1:20" ht="28" customHeight="1" thickBot="1" x14ac:dyDescent="0.25">
      <c r="A180" s="377"/>
      <c r="B180" s="45"/>
      <c r="C180" s="261" t="s">
        <v>324</v>
      </c>
      <c r="D180" s="191"/>
      <c r="E180" s="337"/>
      <c r="F180" s="338"/>
      <c r="G180" s="338"/>
      <c r="H180" s="338"/>
      <c r="I180" s="338"/>
      <c r="J180" s="338"/>
      <c r="K180" s="338"/>
      <c r="L180" s="339"/>
      <c r="M180" s="205"/>
      <c r="N180" s="246" t="s">
        <v>323</v>
      </c>
      <c r="P180" s="414"/>
      <c r="Q180" s="414"/>
      <c r="R180" s="414"/>
      <c r="S180" s="414"/>
      <c r="T180" s="414"/>
    </row>
    <row r="181" spans="1:20" ht="7.5" customHeight="1" thickBot="1" x14ac:dyDescent="0.25">
      <c r="A181" s="377"/>
      <c r="B181" s="45"/>
      <c r="C181" s="70"/>
      <c r="D181" s="191"/>
      <c r="E181" s="29"/>
      <c r="F181" s="29"/>
      <c r="G181" s="29"/>
      <c r="H181" s="29"/>
      <c r="I181" s="29"/>
      <c r="J181" s="29"/>
      <c r="K181" s="29"/>
      <c r="L181" s="29"/>
      <c r="M181" s="205"/>
      <c r="N181" s="88"/>
      <c r="P181" s="70"/>
      <c r="Q181" s="70"/>
      <c r="R181" s="70"/>
      <c r="S181" s="70"/>
      <c r="T181" s="70"/>
    </row>
    <row r="182" spans="1:20" ht="17.25" customHeight="1" thickBot="1" x14ac:dyDescent="0.25">
      <c r="A182" s="377"/>
      <c r="B182" s="45"/>
      <c r="C182" s="70" t="s">
        <v>325</v>
      </c>
      <c r="D182" s="191"/>
      <c r="E182" s="337"/>
      <c r="F182" s="338"/>
      <c r="G182" s="338"/>
      <c r="H182" s="338"/>
      <c r="I182" s="338"/>
      <c r="J182" s="338"/>
      <c r="K182" s="338"/>
      <c r="L182" s="339"/>
      <c r="M182" s="204"/>
      <c r="N182" s="89" t="s">
        <v>331</v>
      </c>
      <c r="P182" s="434" t="s">
        <v>234</v>
      </c>
      <c r="Q182" s="434"/>
      <c r="R182" s="434"/>
      <c r="S182" s="434"/>
      <c r="T182" s="434"/>
    </row>
    <row r="183" spans="1:20" ht="7.5" customHeight="1" thickBot="1" x14ac:dyDescent="0.25">
      <c r="A183" s="377"/>
      <c r="B183" s="45"/>
      <c r="C183" s="29"/>
      <c r="D183" s="195"/>
      <c r="E183" s="29"/>
      <c r="F183" s="29"/>
      <c r="G183" s="29"/>
      <c r="H183" s="29"/>
      <c r="I183" s="29"/>
      <c r="J183" s="29"/>
      <c r="K183" s="29"/>
      <c r="L183" s="29"/>
      <c r="M183" s="205"/>
      <c r="N183" s="85"/>
      <c r="P183" s="434"/>
      <c r="Q183" s="434"/>
      <c r="R183" s="434"/>
      <c r="S183" s="434"/>
      <c r="T183" s="434"/>
    </row>
    <row r="184" spans="1:20" ht="32" customHeight="1" thickBot="1" x14ac:dyDescent="0.25">
      <c r="A184" s="377"/>
      <c r="B184" s="45"/>
      <c r="C184" s="29" t="s">
        <v>62</v>
      </c>
      <c r="D184" s="195"/>
      <c r="E184" s="325"/>
      <c r="F184" s="327"/>
      <c r="G184" s="29"/>
      <c r="H184" s="440" t="s">
        <v>64</v>
      </c>
      <c r="I184" s="440"/>
      <c r="J184" s="440"/>
      <c r="K184" s="199"/>
      <c r="L184" s="5" t="s">
        <v>101</v>
      </c>
      <c r="M184" s="215"/>
      <c r="N184" s="85" t="s">
        <v>110</v>
      </c>
      <c r="P184" s="434"/>
      <c r="Q184" s="434"/>
      <c r="R184" s="434"/>
      <c r="S184" s="434"/>
      <c r="T184" s="434"/>
    </row>
    <row r="185" spans="1:20" ht="8.25" customHeight="1" thickBot="1" x14ac:dyDescent="0.25">
      <c r="A185" s="377"/>
      <c r="B185" s="45"/>
      <c r="C185" s="70"/>
      <c r="D185" s="191"/>
      <c r="E185" s="29"/>
      <c r="F185" s="29"/>
      <c r="G185" s="29"/>
      <c r="H185" s="29"/>
      <c r="I185" s="29"/>
      <c r="J185" s="29"/>
      <c r="K185" s="29"/>
      <c r="L185" s="29"/>
      <c r="M185" s="205"/>
      <c r="N185" s="85"/>
      <c r="P185" s="70"/>
      <c r="Q185" s="70"/>
      <c r="R185" s="70"/>
      <c r="S185" s="70"/>
      <c r="T185" s="70"/>
    </row>
    <row r="186" spans="1:20" ht="17.25" customHeight="1" thickBot="1" x14ac:dyDescent="0.25">
      <c r="A186" s="377"/>
      <c r="B186" s="45"/>
      <c r="C186" s="29" t="s">
        <v>335</v>
      </c>
      <c r="D186" s="195"/>
      <c r="E186" s="435"/>
      <c r="F186" s="436"/>
      <c r="G186" s="29" t="s">
        <v>336</v>
      </c>
      <c r="H186" s="29"/>
      <c r="I186" s="29"/>
      <c r="J186" s="29"/>
      <c r="K186" s="29"/>
      <c r="L186" s="29"/>
      <c r="M186" s="215"/>
      <c r="N186" s="85"/>
      <c r="P186" s="70"/>
      <c r="Q186" s="70"/>
      <c r="R186" s="70"/>
      <c r="S186" s="70"/>
      <c r="T186" s="70"/>
    </row>
    <row r="187" spans="1:20" ht="8.25" customHeight="1" x14ac:dyDescent="0.2">
      <c r="A187" s="377"/>
      <c r="B187" s="45"/>
      <c r="C187" s="70"/>
      <c r="D187" s="191"/>
      <c r="E187" s="29"/>
      <c r="F187" s="29"/>
      <c r="G187" s="29"/>
      <c r="H187" s="29"/>
      <c r="I187" s="29"/>
      <c r="J187" s="29"/>
      <c r="K187" s="29"/>
      <c r="L187" s="29"/>
      <c r="M187" s="205"/>
      <c r="N187" s="85"/>
      <c r="P187" s="70"/>
      <c r="Q187" s="70"/>
      <c r="R187" s="70"/>
      <c r="S187" s="70"/>
      <c r="T187" s="70"/>
    </row>
    <row r="188" spans="1:20" ht="17.25" customHeight="1" x14ac:dyDescent="0.2">
      <c r="A188" s="377"/>
      <c r="B188" s="425" t="s">
        <v>128</v>
      </c>
      <c r="C188" s="426"/>
      <c r="D188" s="186"/>
      <c r="E188" s="94"/>
      <c r="F188" s="94"/>
      <c r="G188" s="94"/>
      <c r="H188" s="94"/>
      <c r="I188" s="94"/>
      <c r="J188" s="94"/>
      <c r="K188" s="94"/>
      <c r="L188" s="94"/>
      <c r="M188" s="94"/>
      <c r="N188" s="93"/>
      <c r="P188" s="70"/>
      <c r="Q188" s="70"/>
      <c r="R188" s="70"/>
      <c r="S188" s="70"/>
      <c r="T188" s="70"/>
    </row>
    <row r="189" spans="1:20" ht="7.5" customHeight="1" thickBot="1" x14ac:dyDescent="0.25">
      <c r="A189" s="377"/>
      <c r="B189" s="45"/>
      <c r="C189" s="70"/>
      <c r="D189" s="191"/>
      <c r="M189" s="216"/>
      <c r="N189" s="85"/>
      <c r="P189" s="70"/>
      <c r="Q189" s="70"/>
      <c r="R189" s="70"/>
      <c r="S189" s="70"/>
      <c r="T189" s="70"/>
    </row>
    <row r="190" spans="1:20" ht="33.5" customHeight="1" thickBot="1" x14ac:dyDescent="0.25">
      <c r="A190" s="377"/>
      <c r="B190" s="45"/>
      <c r="C190" s="70" t="s">
        <v>159</v>
      </c>
      <c r="D190" s="191"/>
      <c r="E190" s="322"/>
      <c r="F190" s="323"/>
      <c r="G190" s="323"/>
      <c r="H190" s="323"/>
      <c r="I190" s="323"/>
      <c r="J190" s="323"/>
      <c r="K190" s="323"/>
      <c r="L190" s="324"/>
      <c r="M190" s="217"/>
      <c r="N190" s="85" t="s">
        <v>383</v>
      </c>
      <c r="P190" s="414" t="s">
        <v>326</v>
      </c>
      <c r="Q190" s="414"/>
      <c r="R190" s="414"/>
      <c r="S190" s="414"/>
      <c r="T190" s="414"/>
    </row>
    <row r="191" spans="1:20" ht="8.25" customHeight="1" thickBot="1" x14ac:dyDescent="0.25">
      <c r="A191" s="377"/>
      <c r="B191" s="45"/>
      <c r="C191" s="70"/>
      <c r="D191" s="191"/>
      <c r="E191" s="185"/>
      <c r="F191" s="185"/>
      <c r="G191" s="185"/>
      <c r="H191" s="185"/>
      <c r="I191" s="185"/>
      <c r="J191" s="185"/>
      <c r="K191" s="185"/>
      <c r="L191" s="185"/>
      <c r="M191" s="217"/>
      <c r="N191" s="85"/>
      <c r="P191" s="414"/>
      <c r="Q191" s="414"/>
      <c r="R191" s="414"/>
      <c r="S191" s="414"/>
      <c r="T191" s="414"/>
    </row>
    <row r="192" spans="1:20" ht="17.25" customHeight="1" thickBot="1" x14ac:dyDescent="0.25">
      <c r="A192" s="377"/>
      <c r="B192" s="45"/>
      <c r="C192" s="70" t="s">
        <v>235</v>
      </c>
      <c r="D192" s="191"/>
      <c r="E192" s="322"/>
      <c r="F192" s="323"/>
      <c r="G192" s="323"/>
      <c r="H192" s="323"/>
      <c r="I192" s="323"/>
      <c r="J192" s="323"/>
      <c r="K192" s="323"/>
      <c r="L192" s="324"/>
      <c r="M192" s="217"/>
      <c r="N192" s="85" t="s">
        <v>233</v>
      </c>
      <c r="P192" s="414"/>
      <c r="Q192" s="414"/>
      <c r="R192" s="414"/>
      <c r="S192" s="414"/>
      <c r="T192" s="414"/>
    </row>
    <row r="193" spans="1:20" ht="8.25" customHeight="1" x14ac:dyDescent="0.2">
      <c r="A193" s="377"/>
      <c r="B193" s="45"/>
      <c r="C193" s="70"/>
      <c r="D193" s="191"/>
      <c r="E193" s="185"/>
      <c r="F193" s="185"/>
      <c r="G193" s="185"/>
      <c r="H193" s="185"/>
      <c r="I193" s="185"/>
      <c r="J193" s="185"/>
      <c r="K193" s="185"/>
      <c r="L193" s="185"/>
      <c r="M193" s="217"/>
      <c r="N193" s="85"/>
      <c r="P193" s="414"/>
      <c r="Q193" s="414"/>
      <c r="R193" s="414"/>
      <c r="S193" s="414"/>
      <c r="T193" s="414"/>
    </row>
    <row r="194" spans="1:20" ht="17.25" customHeight="1" x14ac:dyDescent="0.2">
      <c r="A194" s="377"/>
      <c r="B194" s="340" t="s">
        <v>311</v>
      </c>
      <c r="C194" s="341"/>
      <c r="D194" s="252"/>
      <c r="E194" s="253"/>
      <c r="F194" s="253"/>
      <c r="G194" s="253"/>
      <c r="H194" s="253"/>
      <c r="I194" s="253"/>
      <c r="J194" s="253"/>
      <c r="K194" s="253"/>
      <c r="L194" s="253"/>
      <c r="M194" s="253"/>
      <c r="N194" s="254"/>
      <c r="P194" s="70"/>
      <c r="Q194" s="70"/>
      <c r="R194" s="70"/>
      <c r="S194" s="70"/>
      <c r="T194" s="70"/>
    </row>
    <row r="195" spans="1:20" ht="8.25" customHeight="1" thickBot="1" x14ac:dyDescent="0.25">
      <c r="A195" s="377"/>
      <c r="B195" s="45"/>
      <c r="C195" s="70"/>
      <c r="D195" s="191"/>
      <c r="E195" s="185"/>
      <c r="F195" s="185"/>
      <c r="G195" s="185"/>
      <c r="H195" s="185"/>
      <c r="I195" s="185"/>
      <c r="J195" s="185"/>
      <c r="K195" s="185"/>
      <c r="L195" s="185"/>
      <c r="M195" s="217"/>
      <c r="N195" s="85"/>
      <c r="P195" s="437" t="s">
        <v>380</v>
      </c>
      <c r="Q195" s="437"/>
      <c r="R195" s="437"/>
      <c r="S195" s="437"/>
      <c r="T195" s="437"/>
    </row>
    <row r="196" spans="1:20" ht="60" customHeight="1" thickBot="1" x14ac:dyDescent="0.25">
      <c r="A196" s="377"/>
      <c r="B196" s="45"/>
      <c r="C196" s="70" t="s">
        <v>312</v>
      </c>
      <c r="D196" s="191"/>
      <c r="E196" s="322"/>
      <c r="F196" s="323"/>
      <c r="G196" s="323"/>
      <c r="H196" s="323"/>
      <c r="I196" s="323"/>
      <c r="J196" s="323"/>
      <c r="K196" s="323"/>
      <c r="L196" s="324"/>
      <c r="M196" s="217"/>
      <c r="N196" s="85" t="s">
        <v>351</v>
      </c>
      <c r="P196" s="437"/>
      <c r="Q196" s="437"/>
      <c r="R196" s="437"/>
      <c r="S196" s="437"/>
      <c r="T196" s="437"/>
    </row>
    <row r="197" spans="1:20" ht="8.25" customHeight="1" x14ac:dyDescent="0.2">
      <c r="A197" s="378"/>
      <c r="B197" s="45"/>
      <c r="C197" s="70"/>
      <c r="D197" s="191"/>
      <c r="E197" s="185"/>
      <c r="F197" s="185"/>
      <c r="G197" s="185"/>
      <c r="H197" s="185"/>
      <c r="I197" s="185"/>
      <c r="J197" s="185"/>
      <c r="K197" s="185"/>
      <c r="L197" s="185"/>
      <c r="M197" s="217"/>
      <c r="N197" s="85"/>
      <c r="P197" s="437"/>
      <c r="Q197" s="437"/>
      <c r="R197" s="437"/>
      <c r="S197" s="437"/>
      <c r="T197" s="437"/>
    </row>
    <row r="198" spans="1:20" ht="17.25" customHeight="1" x14ac:dyDescent="0.2">
      <c r="A198" s="478" t="s">
        <v>225</v>
      </c>
      <c r="B198" s="425" t="s">
        <v>343</v>
      </c>
      <c r="C198" s="426"/>
      <c r="D198" s="186"/>
      <c r="E198" s="94"/>
      <c r="F198" s="94"/>
      <c r="G198" s="94"/>
      <c r="H198" s="94"/>
      <c r="I198" s="94"/>
      <c r="J198" s="94"/>
      <c r="K198" s="94"/>
      <c r="L198" s="94"/>
      <c r="M198" s="94"/>
      <c r="N198" s="95"/>
      <c r="P198" s="70"/>
      <c r="Q198" s="70"/>
      <c r="R198" s="70"/>
      <c r="S198" s="70"/>
      <c r="T198" s="70"/>
    </row>
    <row r="199" spans="1:20" ht="7.5" customHeight="1" thickBot="1" x14ac:dyDescent="0.25">
      <c r="A199" s="479"/>
      <c r="B199" s="45"/>
      <c r="C199" s="70"/>
      <c r="D199" s="191"/>
      <c r="E199" s="29"/>
      <c r="F199" s="29"/>
      <c r="G199" s="29"/>
      <c r="H199" s="29"/>
      <c r="I199" s="29"/>
      <c r="J199" s="29"/>
      <c r="K199" s="29"/>
      <c r="L199" s="29"/>
      <c r="M199" s="205"/>
      <c r="N199" s="85"/>
    </row>
    <row r="200" spans="1:20" ht="17.25" customHeight="1" thickBot="1" x14ac:dyDescent="0.25">
      <c r="A200" s="479"/>
      <c r="B200" s="45"/>
      <c r="C200" s="29" t="s">
        <v>327</v>
      </c>
      <c r="D200" s="191"/>
      <c r="E200" s="337"/>
      <c r="F200" s="338"/>
      <c r="G200" s="338"/>
      <c r="H200" s="338"/>
      <c r="I200" s="338"/>
      <c r="J200" s="338"/>
      <c r="K200" s="338"/>
      <c r="L200" s="339"/>
      <c r="M200" s="204"/>
      <c r="N200" s="89" t="s">
        <v>322</v>
      </c>
      <c r="P200" s="414" t="s">
        <v>321</v>
      </c>
      <c r="Q200" s="414"/>
      <c r="R200" s="414"/>
      <c r="S200" s="414"/>
      <c r="T200" s="414"/>
    </row>
    <row r="201" spans="1:20" ht="7.5" customHeight="1" thickBot="1" x14ac:dyDescent="0.25">
      <c r="A201" s="479"/>
      <c r="B201" s="45"/>
      <c r="C201" s="29"/>
      <c r="D201" s="195"/>
      <c r="E201" s="29"/>
      <c r="F201" s="29"/>
      <c r="G201" s="29"/>
      <c r="H201" s="29"/>
      <c r="I201" s="29"/>
      <c r="J201" s="29"/>
      <c r="K201" s="29"/>
      <c r="L201" s="29"/>
      <c r="M201" s="205"/>
      <c r="N201" s="85"/>
      <c r="P201" s="414"/>
      <c r="Q201" s="414"/>
      <c r="R201" s="414"/>
      <c r="S201" s="414"/>
      <c r="T201" s="414"/>
    </row>
    <row r="202" spans="1:20" ht="17.25" customHeight="1" thickBot="1" x14ac:dyDescent="0.25">
      <c r="A202" s="479"/>
      <c r="B202" s="45"/>
      <c r="C202" s="70" t="s">
        <v>325</v>
      </c>
      <c r="D202" s="191"/>
      <c r="E202" s="337"/>
      <c r="F202" s="338"/>
      <c r="G202" s="338"/>
      <c r="H202" s="338"/>
      <c r="I202" s="338"/>
      <c r="J202" s="338"/>
      <c r="K202" s="338"/>
      <c r="L202" s="339"/>
      <c r="M202" s="204"/>
      <c r="N202" s="89" t="s">
        <v>319</v>
      </c>
      <c r="P202" s="414"/>
      <c r="Q202" s="414"/>
      <c r="R202" s="414"/>
      <c r="S202" s="414"/>
      <c r="T202" s="414"/>
    </row>
    <row r="203" spans="1:20" ht="7.5" customHeight="1" thickBot="1" x14ac:dyDescent="0.25">
      <c r="A203" s="479"/>
      <c r="B203" s="45"/>
      <c r="C203" s="70"/>
      <c r="D203" s="191"/>
      <c r="E203" s="29"/>
      <c r="F203" s="29"/>
      <c r="G203" s="29"/>
      <c r="H203" s="29"/>
      <c r="I203" s="29"/>
      <c r="J203" s="29"/>
      <c r="K203" s="29"/>
      <c r="L203" s="29"/>
      <c r="M203" s="205"/>
      <c r="N203" s="88"/>
      <c r="P203" s="414"/>
      <c r="Q203" s="414"/>
      <c r="R203" s="414"/>
      <c r="S203" s="414"/>
      <c r="T203" s="414"/>
    </row>
    <row r="204" spans="1:20" ht="28" customHeight="1" thickBot="1" x14ac:dyDescent="0.25">
      <c r="A204" s="479"/>
      <c r="B204" s="45"/>
      <c r="C204" s="261" t="s">
        <v>324</v>
      </c>
      <c r="D204" s="191"/>
      <c r="E204" s="337"/>
      <c r="F204" s="338"/>
      <c r="G204" s="338"/>
      <c r="H204" s="338"/>
      <c r="I204" s="338"/>
      <c r="J204" s="338"/>
      <c r="K204" s="338"/>
      <c r="L204" s="339"/>
      <c r="M204" s="205"/>
      <c r="N204" s="246" t="s">
        <v>323</v>
      </c>
      <c r="P204" s="414"/>
      <c r="Q204" s="414"/>
      <c r="R204" s="414"/>
      <c r="S204" s="414"/>
      <c r="T204" s="414"/>
    </row>
    <row r="205" spans="1:20" ht="7.5" customHeight="1" thickBot="1" x14ac:dyDescent="0.25">
      <c r="A205" s="479"/>
      <c r="B205" s="45"/>
      <c r="C205" s="70"/>
      <c r="D205" s="191"/>
      <c r="E205" s="29"/>
      <c r="F205" s="29"/>
      <c r="G205" s="29"/>
      <c r="H205" s="29"/>
      <c r="I205" s="29"/>
      <c r="J205" s="29"/>
      <c r="K205" s="29"/>
      <c r="L205" s="29"/>
      <c r="M205" s="205"/>
      <c r="N205" s="88"/>
      <c r="P205" s="70"/>
      <c r="Q205" s="70"/>
      <c r="R205" s="70"/>
      <c r="S205" s="70"/>
      <c r="T205" s="70"/>
    </row>
    <row r="206" spans="1:20" ht="17" customHeight="1" thickBot="1" x14ac:dyDescent="0.25">
      <c r="A206" s="479"/>
      <c r="B206" s="45"/>
      <c r="C206" s="70" t="s">
        <v>325</v>
      </c>
      <c r="D206" s="191"/>
      <c r="E206" s="337"/>
      <c r="F206" s="338"/>
      <c r="G206" s="338"/>
      <c r="H206" s="338"/>
      <c r="I206" s="338"/>
      <c r="J206" s="338"/>
      <c r="K206" s="338"/>
      <c r="L206" s="339"/>
      <c r="M206" s="204"/>
      <c r="N206" s="89" t="s">
        <v>331</v>
      </c>
      <c r="P206" s="389" t="s">
        <v>234</v>
      </c>
      <c r="Q206" s="389"/>
      <c r="R206" s="389"/>
      <c r="S206" s="389"/>
      <c r="T206" s="389"/>
    </row>
    <row r="207" spans="1:20" ht="7.5" customHeight="1" thickBot="1" x14ac:dyDescent="0.25">
      <c r="A207" s="479"/>
      <c r="B207" s="45"/>
      <c r="C207" s="29"/>
      <c r="D207" s="195"/>
      <c r="E207" s="29"/>
      <c r="F207" s="29"/>
      <c r="G207" s="29"/>
      <c r="H207" s="29"/>
      <c r="I207" s="29"/>
      <c r="J207" s="29"/>
      <c r="K207" s="29"/>
      <c r="L207" s="29"/>
      <c r="M207" s="205"/>
      <c r="N207" s="85"/>
      <c r="P207" s="389"/>
      <c r="Q207" s="389"/>
      <c r="R207" s="389"/>
      <c r="S207" s="389"/>
      <c r="T207" s="389"/>
    </row>
    <row r="208" spans="1:20" ht="17.25" customHeight="1" thickBot="1" x14ac:dyDescent="0.25">
      <c r="A208" s="479"/>
      <c r="B208" s="45"/>
      <c r="C208" s="29" t="s">
        <v>62</v>
      </c>
      <c r="D208" s="195"/>
      <c r="E208" s="325"/>
      <c r="F208" s="327"/>
      <c r="G208" s="29"/>
      <c r="H208" s="518" t="s">
        <v>64</v>
      </c>
      <c r="I208" s="518"/>
      <c r="J208" s="518"/>
      <c r="K208" s="199"/>
      <c r="L208" s="5" t="s">
        <v>101</v>
      </c>
      <c r="M208" s="215"/>
      <c r="N208" s="85" t="s">
        <v>110</v>
      </c>
      <c r="P208" s="389"/>
      <c r="Q208" s="389"/>
      <c r="R208" s="389"/>
      <c r="S208" s="389"/>
      <c r="T208" s="389"/>
    </row>
    <row r="209" spans="1:20" ht="8.25" customHeight="1" thickBot="1" x14ac:dyDescent="0.25">
      <c r="A209" s="479"/>
      <c r="B209" s="45"/>
      <c r="C209" s="70"/>
      <c r="D209" s="191"/>
      <c r="E209" s="29"/>
      <c r="F209" s="29"/>
      <c r="G209" s="29"/>
      <c r="H209" s="29"/>
      <c r="I209" s="29"/>
      <c r="J209" s="29"/>
      <c r="K209" s="29"/>
      <c r="L209" s="29"/>
      <c r="M209" s="205"/>
      <c r="N209" s="85"/>
      <c r="P209" s="389"/>
      <c r="Q209" s="389"/>
      <c r="R209" s="389"/>
      <c r="S209" s="389"/>
      <c r="T209" s="389"/>
    </row>
    <row r="210" spans="1:20" ht="17.25" customHeight="1" thickBot="1" x14ac:dyDescent="0.25">
      <c r="A210" s="479"/>
      <c r="B210" s="45"/>
      <c r="C210" s="29" t="s">
        <v>335</v>
      </c>
      <c r="D210" s="195"/>
      <c r="E210" s="331"/>
      <c r="F210" s="332"/>
      <c r="G210" s="29" t="s">
        <v>336</v>
      </c>
      <c r="H210" s="29"/>
      <c r="I210" s="29"/>
      <c r="J210" s="29"/>
      <c r="K210" s="29"/>
      <c r="L210" s="29"/>
      <c r="M210" s="215"/>
      <c r="N210" s="85"/>
      <c r="P210" s="389"/>
      <c r="Q210" s="389"/>
      <c r="R210" s="389"/>
      <c r="S210" s="389"/>
      <c r="T210" s="389"/>
    </row>
    <row r="211" spans="1:20" ht="7.5" customHeight="1" x14ac:dyDescent="0.2">
      <c r="A211" s="479"/>
      <c r="B211" s="45"/>
      <c r="C211" s="29"/>
      <c r="D211" s="195"/>
      <c r="E211" s="29"/>
      <c r="F211" s="29"/>
      <c r="G211" s="29"/>
      <c r="H211" s="29"/>
      <c r="I211" s="29"/>
      <c r="J211" s="29"/>
      <c r="K211" s="29"/>
      <c r="L211" s="29"/>
      <c r="M211" s="205"/>
      <c r="N211" s="85"/>
      <c r="P211" s="389"/>
      <c r="Q211" s="389"/>
      <c r="R211" s="389"/>
      <c r="S211" s="389"/>
      <c r="T211" s="389"/>
    </row>
    <row r="212" spans="1:20" ht="25" customHeight="1" x14ac:dyDescent="0.2">
      <c r="A212" s="479"/>
      <c r="B212" s="425" t="s">
        <v>128</v>
      </c>
      <c r="C212" s="426"/>
      <c r="D212" s="186"/>
      <c r="E212" s="94"/>
      <c r="F212" s="94"/>
      <c r="G212" s="94"/>
      <c r="H212" s="94"/>
      <c r="I212" s="94"/>
      <c r="J212" s="94"/>
      <c r="K212" s="94"/>
      <c r="L212" s="94"/>
      <c r="M212" s="94"/>
      <c r="N212" s="93"/>
      <c r="P212" s="389"/>
      <c r="Q212" s="389"/>
      <c r="R212" s="389"/>
      <c r="S212" s="389"/>
      <c r="T212" s="389"/>
    </row>
    <row r="213" spans="1:20" ht="7.5" customHeight="1" thickBot="1" x14ac:dyDescent="0.25">
      <c r="A213" s="479"/>
      <c r="B213" s="45"/>
      <c r="C213" s="70"/>
      <c r="D213" s="191"/>
      <c r="M213" s="216"/>
      <c r="N213" s="85"/>
      <c r="P213" s="70"/>
      <c r="Q213" s="70"/>
      <c r="R213" s="70"/>
      <c r="S213" s="70"/>
      <c r="T213" s="70"/>
    </row>
    <row r="214" spans="1:20" ht="31.5" customHeight="1" thickBot="1" x14ac:dyDescent="0.25">
      <c r="A214" s="479"/>
      <c r="B214" s="45"/>
      <c r="C214" s="70" t="s">
        <v>159</v>
      </c>
      <c r="D214" s="191"/>
      <c r="E214" s="322"/>
      <c r="F214" s="323"/>
      <c r="G214" s="323"/>
      <c r="H214" s="323"/>
      <c r="I214" s="323"/>
      <c r="J214" s="323"/>
      <c r="K214" s="323"/>
      <c r="L214" s="324"/>
      <c r="M214" s="217"/>
      <c r="N214" s="85" t="s">
        <v>352</v>
      </c>
      <c r="P214" s="480" t="s">
        <v>326</v>
      </c>
      <c r="Q214" s="480"/>
      <c r="R214" s="480"/>
      <c r="S214" s="480"/>
      <c r="T214" s="480"/>
    </row>
    <row r="215" spans="1:20" ht="8.25" customHeight="1" thickBot="1" x14ac:dyDescent="0.25">
      <c r="A215" s="479"/>
      <c r="B215" s="45"/>
      <c r="C215" s="70"/>
      <c r="D215" s="191"/>
      <c r="E215" s="185"/>
      <c r="F215" s="185"/>
      <c r="G215" s="185"/>
      <c r="H215" s="185"/>
      <c r="I215" s="185"/>
      <c r="J215" s="185"/>
      <c r="K215" s="185"/>
      <c r="L215" s="185"/>
      <c r="M215" s="217"/>
      <c r="N215" s="85"/>
      <c r="P215" s="480"/>
      <c r="Q215" s="480"/>
      <c r="R215" s="480"/>
      <c r="S215" s="480"/>
      <c r="T215" s="480"/>
    </row>
    <row r="216" spans="1:20" ht="17.25" customHeight="1" thickBot="1" x14ac:dyDescent="0.25">
      <c r="A216" s="479"/>
      <c r="B216" s="45"/>
      <c r="C216" s="70" t="s">
        <v>235</v>
      </c>
      <c r="D216" s="191"/>
      <c r="E216" s="322"/>
      <c r="F216" s="323"/>
      <c r="G216" s="323"/>
      <c r="H216" s="323"/>
      <c r="I216" s="323"/>
      <c r="J216" s="323"/>
      <c r="K216" s="323"/>
      <c r="L216" s="324"/>
      <c r="M216" s="217"/>
      <c r="N216" s="85" t="s">
        <v>233</v>
      </c>
      <c r="P216" s="480"/>
      <c r="Q216" s="480"/>
      <c r="R216" s="480"/>
      <c r="S216" s="480"/>
      <c r="T216" s="480"/>
    </row>
    <row r="217" spans="1:20" ht="8.25" customHeight="1" x14ac:dyDescent="0.2">
      <c r="A217" s="479"/>
      <c r="B217" s="45"/>
      <c r="C217" s="70"/>
      <c r="D217" s="191"/>
      <c r="E217" s="185"/>
      <c r="F217" s="185"/>
      <c r="G217" s="185"/>
      <c r="H217" s="185"/>
      <c r="I217" s="185"/>
      <c r="J217" s="185"/>
      <c r="K217" s="185"/>
      <c r="L217" s="185"/>
      <c r="M217" s="217"/>
      <c r="N217" s="85"/>
      <c r="P217" s="480"/>
      <c r="Q217" s="480"/>
      <c r="R217" s="480"/>
      <c r="S217" s="480"/>
      <c r="T217" s="480"/>
    </row>
    <row r="218" spans="1:20" ht="17.25" customHeight="1" x14ac:dyDescent="0.2">
      <c r="A218" s="479"/>
      <c r="B218" s="340" t="s">
        <v>311</v>
      </c>
      <c r="C218" s="341"/>
      <c r="D218" s="252"/>
      <c r="E218" s="253"/>
      <c r="F218" s="253"/>
      <c r="G218" s="253"/>
      <c r="H218" s="253"/>
      <c r="I218" s="253"/>
      <c r="J218" s="253"/>
      <c r="K218" s="253"/>
      <c r="L218" s="253"/>
      <c r="M218" s="253"/>
      <c r="N218" s="254"/>
      <c r="P218" s="70"/>
      <c r="Q218" s="70"/>
      <c r="R218" s="70"/>
      <c r="S218" s="70"/>
      <c r="T218" s="70"/>
    </row>
    <row r="219" spans="1:20" ht="8.25" customHeight="1" thickBot="1" x14ac:dyDescent="0.25">
      <c r="A219" s="479"/>
      <c r="B219" s="45"/>
      <c r="C219" s="70"/>
      <c r="D219" s="191"/>
      <c r="E219" s="185"/>
      <c r="F219" s="185"/>
      <c r="G219" s="185"/>
      <c r="H219" s="185"/>
      <c r="I219" s="185"/>
      <c r="J219" s="185"/>
      <c r="K219" s="185"/>
      <c r="L219" s="185"/>
      <c r="M219" s="217"/>
      <c r="N219" s="85"/>
      <c r="P219" s="481" t="s">
        <v>376</v>
      </c>
      <c r="Q219" s="481"/>
      <c r="R219" s="481"/>
      <c r="S219" s="481"/>
      <c r="T219" s="481"/>
    </row>
    <row r="220" spans="1:20" ht="40.5" customHeight="1" thickBot="1" x14ac:dyDescent="0.25">
      <c r="A220" s="479"/>
      <c r="B220" s="45"/>
      <c r="C220" s="70" t="s">
        <v>312</v>
      </c>
      <c r="D220" s="191"/>
      <c r="E220" s="322"/>
      <c r="F220" s="323"/>
      <c r="G220" s="323"/>
      <c r="H220" s="323"/>
      <c r="I220" s="323"/>
      <c r="J220" s="323"/>
      <c r="K220" s="323"/>
      <c r="L220" s="324"/>
      <c r="M220" s="217"/>
      <c r="N220" s="85" t="s">
        <v>351</v>
      </c>
      <c r="P220" s="481"/>
      <c r="Q220" s="481"/>
      <c r="R220" s="481"/>
      <c r="S220" s="481"/>
      <c r="T220" s="481"/>
    </row>
    <row r="221" spans="1:20" ht="8.25" customHeight="1" x14ac:dyDescent="0.2">
      <c r="A221" s="479"/>
      <c r="B221" s="45"/>
      <c r="C221" s="70"/>
      <c r="D221" s="191"/>
      <c r="E221" s="185"/>
      <c r="F221" s="185"/>
      <c r="G221" s="185"/>
      <c r="H221" s="185"/>
      <c r="I221" s="185"/>
      <c r="J221" s="185"/>
      <c r="K221" s="185"/>
      <c r="L221" s="185"/>
      <c r="M221" s="217"/>
      <c r="N221" s="85"/>
      <c r="P221" s="481"/>
      <c r="Q221" s="481"/>
      <c r="R221" s="481"/>
      <c r="S221" s="481"/>
      <c r="T221" s="481"/>
    </row>
    <row r="222" spans="1:20" ht="17.25" hidden="1" customHeight="1" x14ac:dyDescent="0.2">
      <c r="A222" s="479"/>
      <c r="B222" s="425" t="s">
        <v>126</v>
      </c>
      <c r="C222" s="426"/>
      <c r="D222" s="186"/>
      <c r="E222" s="94"/>
      <c r="F222" s="94"/>
      <c r="G222" s="94"/>
      <c r="H222" s="94"/>
      <c r="I222" s="94"/>
      <c r="J222" s="94"/>
      <c r="K222" s="94"/>
      <c r="L222" s="94"/>
      <c r="M222" s="94"/>
      <c r="N222" s="95"/>
      <c r="P222" s="70"/>
      <c r="Q222" s="70"/>
      <c r="R222" s="70"/>
      <c r="S222" s="70"/>
      <c r="T222" s="70"/>
    </row>
    <row r="223" spans="1:20" ht="7.5" hidden="1" customHeight="1" thickBot="1" x14ac:dyDescent="0.25">
      <c r="A223" s="479"/>
      <c r="B223" s="45"/>
      <c r="C223" s="70"/>
      <c r="D223" s="191"/>
      <c r="E223" s="29"/>
      <c r="F223" s="29"/>
      <c r="G223" s="29"/>
      <c r="H223" s="29"/>
      <c r="I223" s="29"/>
      <c r="J223" s="29"/>
      <c r="K223" s="29"/>
      <c r="L223" s="29"/>
      <c r="M223" s="205"/>
      <c r="N223" s="85"/>
      <c r="P223" s="70"/>
      <c r="Q223" s="70"/>
      <c r="R223" s="70"/>
      <c r="S223" s="70"/>
      <c r="T223" s="70"/>
    </row>
    <row r="224" spans="1:20" ht="17.25" hidden="1" customHeight="1" thickBot="1" x14ac:dyDescent="0.25">
      <c r="A224" s="479"/>
      <c r="B224" s="45"/>
      <c r="C224" s="70" t="s">
        <v>283</v>
      </c>
      <c r="D224" s="191"/>
      <c r="E224" s="337"/>
      <c r="F224" s="338"/>
      <c r="G224" s="338"/>
      <c r="H224" s="338"/>
      <c r="I224" s="338"/>
      <c r="J224" s="338"/>
      <c r="K224" s="338"/>
      <c r="L224" s="339"/>
      <c r="M224" s="204"/>
      <c r="N224" s="89" t="s">
        <v>153</v>
      </c>
      <c r="P224" s="457" t="s">
        <v>232</v>
      </c>
      <c r="Q224" s="457"/>
      <c r="R224" s="457"/>
      <c r="S224" s="457"/>
      <c r="T224" s="457"/>
    </row>
    <row r="225" spans="1:20" ht="7.5" hidden="1" customHeight="1" thickBot="1" x14ac:dyDescent="0.25">
      <c r="A225" s="479"/>
      <c r="B225" s="45"/>
      <c r="C225" s="70"/>
      <c r="D225" s="191"/>
      <c r="E225" s="29"/>
      <c r="F225" s="29"/>
      <c r="G225" s="29"/>
      <c r="H225" s="29"/>
      <c r="I225" s="29"/>
      <c r="J225" s="29"/>
      <c r="K225" s="29"/>
      <c r="L225" s="29"/>
      <c r="M225" s="205"/>
      <c r="N225" s="88"/>
      <c r="P225" s="457"/>
      <c r="Q225" s="457"/>
      <c r="R225" s="457"/>
      <c r="S225" s="457"/>
      <c r="T225" s="457"/>
    </row>
    <row r="226" spans="1:20" ht="18.75" hidden="1" customHeight="1" thickBot="1" x14ac:dyDescent="0.25">
      <c r="A226" s="479"/>
      <c r="B226" s="45"/>
      <c r="C226" s="70" t="s">
        <v>229</v>
      </c>
      <c r="D226" s="191"/>
      <c r="E226" s="337"/>
      <c r="F226" s="338"/>
      <c r="G226" s="338"/>
      <c r="H226" s="338"/>
      <c r="I226" s="338"/>
      <c r="J226" s="338"/>
      <c r="K226" s="338"/>
      <c r="L226" s="339"/>
      <c r="M226" s="205"/>
      <c r="N226" s="246" t="s">
        <v>285</v>
      </c>
      <c r="P226" s="457"/>
      <c r="Q226" s="457"/>
      <c r="R226" s="457"/>
      <c r="S226" s="457"/>
      <c r="T226" s="457"/>
    </row>
    <row r="227" spans="1:20" ht="17.25" hidden="1" customHeight="1" thickBot="1" x14ac:dyDescent="0.25">
      <c r="A227" s="479"/>
      <c r="B227" s="45"/>
      <c r="C227" s="70" t="s">
        <v>230</v>
      </c>
      <c r="D227" s="191"/>
      <c r="E227" s="337"/>
      <c r="F227" s="338"/>
      <c r="G227" s="338"/>
      <c r="H227" s="338"/>
      <c r="I227" s="338"/>
      <c r="J227" s="338"/>
      <c r="K227" s="338"/>
      <c r="L227" s="339"/>
      <c r="M227" s="204"/>
      <c r="N227" s="89" t="s">
        <v>231</v>
      </c>
      <c r="P227" s="457"/>
      <c r="Q227" s="457"/>
      <c r="R227" s="457"/>
      <c r="S227" s="457"/>
      <c r="T227" s="457"/>
    </row>
    <row r="228" spans="1:20" ht="9.75" hidden="1" customHeight="1" thickBot="1" x14ac:dyDescent="0.25">
      <c r="A228" s="479"/>
      <c r="B228" s="45"/>
      <c r="C228" s="70"/>
      <c r="D228" s="191"/>
      <c r="E228" s="29"/>
      <c r="F228" s="29"/>
      <c r="G228" s="29"/>
      <c r="H228" s="29"/>
      <c r="I228" s="29"/>
      <c r="J228" s="29"/>
      <c r="K228" s="29"/>
      <c r="L228" s="29"/>
      <c r="M228" s="205"/>
      <c r="N228" s="88"/>
      <c r="P228" s="70"/>
      <c r="Q228" s="70"/>
      <c r="R228" s="70"/>
      <c r="S228" s="70"/>
      <c r="T228" s="70"/>
    </row>
    <row r="229" spans="1:20" ht="17.25" hidden="1" customHeight="1" thickBot="1" x14ac:dyDescent="0.25">
      <c r="A229" s="479"/>
      <c r="B229" s="45"/>
      <c r="C229" s="70" t="s">
        <v>60</v>
      </c>
      <c r="D229" s="191"/>
      <c r="E229" s="337"/>
      <c r="F229" s="338"/>
      <c r="G229" s="338"/>
      <c r="H229" s="338"/>
      <c r="I229" s="338"/>
      <c r="J229" s="338"/>
      <c r="K229" s="338"/>
      <c r="L229" s="339"/>
      <c r="M229" s="204"/>
      <c r="N229" s="89" t="s">
        <v>154</v>
      </c>
      <c r="P229" s="450" t="s">
        <v>179</v>
      </c>
      <c r="Q229" s="450"/>
      <c r="R229" s="450"/>
      <c r="S229" s="450"/>
      <c r="T229" s="450"/>
    </row>
    <row r="230" spans="1:20" ht="8.25" hidden="1" customHeight="1" thickBot="1" x14ac:dyDescent="0.25">
      <c r="A230" s="479"/>
      <c r="B230" s="45"/>
      <c r="C230" s="70"/>
      <c r="D230" s="191"/>
      <c r="E230" s="29"/>
      <c r="F230" s="29"/>
      <c r="G230" s="29"/>
      <c r="H230" s="29"/>
      <c r="I230" s="29"/>
      <c r="J230" s="29"/>
      <c r="K230" s="29"/>
      <c r="L230" s="29"/>
      <c r="M230" s="205"/>
      <c r="N230" s="85"/>
      <c r="P230" s="450"/>
      <c r="Q230" s="450"/>
      <c r="R230" s="450"/>
      <c r="S230" s="450"/>
      <c r="T230" s="450"/>
    </row>
    <row r="231" spans="1:20" ht="15.75" hidden="1" customHeight="1" thickBot="1" x14ac:dyDescent="0.25">
      <c r="A231" s="479"/>
      <c r="B231" s="45"/>
      <c r="C231" s="29" t="s">
        <v>61</v>
      </c>
      <c r="D231" s="195"/>
      <c r="E231" s="342"/>
      <c r="F231" s="343"/>
      <c r="G231" s="29" t="s">
        <v>63</v>
      </c>
      <c r="H231" s="29"/>
      <c r="I231" s="29"/>
      <c r="J231" s="29"/>
      <c r="K231" s="29"/>
      <c r="L231" s="29"/>
      <c r="M231" s="205"/>
      <c r="N231" s="90" t="s">
        <v>109</v>
      </c>
      <c r="P231" s="450"/>
      <c r="Q231" s="450"/>
      <c r="R231" s="450"/>
      <c r="S231" s="450"/>
      <c r="T231" s="450"/>
    </row>
    <row r="232" spans="1:20" ht="9" hidden="1" customHeight="1" thickBot="1" x14ac:dyDescent="0.25">
      <c r="A232" s="479"/>
      <c r="B232" s="45"/>
      <c r="C232" s="29"/>
      <c r="D232" s="195"/>
      <c r="E232" s="29"/>
      <c r="F232" s="29"/>
      <c r="G232" s="29"/>
      <c r="H232" s="29"/>
      <c r="I232" s="29"/>
      <c r="J232" s="29"/>
      <c r="K232" s="29"/>
      <c r="L232" s="29"/>
      <c r="M232" s="205"/>
      <c r="N232" s="85"/>
      <c r="P232" s="450"/>
      <c r="Q232" s="450"/>
      <c r="R232" s="450"/>
      <c r="S232" s="450"/>
      <c r="T232" s="450"/>
    </row>
    <row r="233" spans="1:20" ht="17.25" hidden="1" customHeight="1" thickBot="1" x14ac:dyDescent="0.25">
      <c r="A233" s="479"/>
      <c r="B233" s="45"/>
      <c r="C233" s="29" t="s">
        <v>62</v>
      </c>
      <c r="D233" s="195"/>
      <c r="E233" s="325"/>
      <c r="F233" s="327"/>
      <c r="G233" s="29"/>
      <c r="H233" s="344" t="s">
        <v>64</v>
      </c>
      <c r="I233" s="344"/>
      <c r="J233" s="344"/>
      <c r="K233" s="199"/>
      <c r="L233" s="5" t="s">
        <v>239</v>
      </c>
      <c r="M233" s="215"/>
      <c r="N233" s="85" t="s">
        <v>110</v>
      </c>
      <c r="P233" s="450"/>
      <c r="Q233" s="450"/>
      <c r="R233" s="450"/>
      <c r="S233" s="450"/>
      <c r="T233" s="450"/>
    </row>
    <row r="234" spans="1:20" ht="9.75" hidden="1" customHeight="1" x14ac:dyDescent="0.2">
      <c r="A234" s="479"/>
      <c r="B234" s="45"/>
      <c r="C234" s="70"/>
      <c r="D234" s="191"/>
      <c r="E234" s="29"/>
      <c r="F234" s="29"/>
      <c r="G234" s="29"/>
      <c r="H234" s="29"/>
      <c r="I234" s="29"/>
      <c r="J234" s="29"/>
      <c r="K234" s="29"/>
      <c r="L234" s="29"/>
      <c r="M234" s="205"/>
      <c r="N234" s="85"/>
      <c r="P234" s="70"/>
      <c r="Q234" s="70"/>
      <c r="R234" s="70"/>
      <c r="S234" s="70"/>
      <c r="T234" s="70"/>
    </row>
    <row r="235" spans="1:20" ht="14" hidden="1" customHeight="1" x14ac:dyDescent="0.2">
      <c r="A235" s="479"/>
      <c r="B235" s="425" t="s">
        <v>288</v>
      </c>
      <c r="C235" s="426"/>
      <c r="D235" s="186"/>
      <c r="E235" s="94"/>
      <c r="F235" s="94"/>
      <c r="G235" s="94"/>
      <c r="H235" s="94"/>
      <c r="I235" s="94"/>
      <c r="J235" s="94"/>
      <c r="K235" s="94"/>
      <c r="L235" s="94"/>
      <c r="M235" s="94"/>
      <c r="N235" s="93"/>
      <c r="P235" s="70"/>
      <c r="Q235" s="70"/>
      <c r="R235" s="70"/>
      <c r="S235" s="70"/>
      <c r="T235" s="70"/>
    </row>
    <row r="236" spans="1:20" ht="9" hidden="1" customHeight="1" thickBot="1" x14ac:dyDescent="0.25">
      <c r="A236" s="479"/>
      <c r="B236" s="45"/>
      <c r="C236" s="70"/>
      <c r="D236" s="191"/>
      <c r="M236" s="216"/>
      <c r="N236" s="85"/>
      <c r="P236" s="70"/>
      <c r="Q236" s="70"/>
      <c r="R236" s="70"/>
      <c r="S236" s="70"/>
      <c r="T236" s="70"/>
    </row>
    <row r="237" spans="1:20" ht="18" hidden="1" customHeight="1" thickBot="1" x14ac:dyDescent="0.25">
      <c r="A237" s="479"/>
      <c r="B237" s="45"/>
      <c r="C237" s="70" t="s">
        <v>159</v>
      </c>
      <c r="D237" s="191"/>
      <c r="E237" s="322"/>
      <c r="F237" s="323"/>
      <c r="G237" s="323"/>
      <c r="H237" s="323"/>
      <c r="I237" s="323"/>
      <c r="J237" s="323"/>
      <c r="K237" s="323"/>
      <c r="L237" s="324"/>
      <c r="M237" s="217"/>
      <c r="N237" s="85" t="s">
        <v>237</v>
      </c>
      <c r="P237" s="70"/>
      <c r="Q237" s="70"/>
      <c r="R237" s="70"/>
      <c r="S237" s="70"/>
      <c r="T237" s="70"/>
    </row>
    <row r="238" spans="1:20" ht="9" hidden="1" customHeight="1" thickBot="1" x14ac:dyDescent="0.25">
      <c r="A238" s="479"/>
      <c r="B238" s="45"/>
      <c r="C238" s="70"/>
      <c r="D238" s="191"/>
      <c r="E238" s="185"/>
      <c r="F238" s="185"/>
      <c r="G238" s="185"/>
      <c r="H238" s="185"/>
      <c r="I238" s="185"/>
      <c r="J238" s="185"/>
      <c r="K238" s="185"/>
      <c r="L238" s="185"/>
      <c r="M238" s="217"/>
      <c r="N238" s="85"/>
      <c r="P238" s="70"/>
      <c r="Q238" s="70"/>
      <c r="R238" s="70"/>
      <c r="S238" s="70"/>
      <c r="T238" s="70"/>
    </row>
    <row r="239" spans="1:20" ht="18.75" hidden="1" customHeight="1" thickBot="1" x14ac:dyDescent="0.25">
      <c r="A239" s="479"/>
      <c r="B239" s="45"/>
      <c r="C239" s="70" t="s">
        <v>236</v>
      </c>
      <c r="D239" s="191"/>
      <c r="E239" s="322"/>
      <c r="F239" s="323"/>
      <c r="G239" s="323"/>
      <c r="H239" s="323"/>
      <c r="I239" s="323"/>
      <c r="J239" s="323"/>
      <c r="K239" s="323"/>
      <c r="L239" s="324"/>
      <c r="M239" s="217"/>
      <c r="N239" s="85" t="s">
        <v>233</v>
      </c>
      <c r="P239" s="70"/>
      <c r="Q239" s="70"/>
      <c r="R239" s="70"/>
      <c r="S239" s="70"/>
      <c r="T239" s="70"/>
    </row>
    <row r="240" spans="1:20" ht="9" hidden="1" customHeight="1" x14ac:dyDescent="0.2">
      <c r="A240" s="479"/>
      <c r="B240" s="27"/>
      <c r="C240" s="35"/>
      <c r="D240" s="192"/>
      <c r="E240" s="28"/>
      <c r="F240" s="28"/>
      <c r="G240" s="28"/>
      <c r="H240" s="28"/>
      <c r="I240" s="28"/>
      <c r="J240" s="28"/>
      <c r="K240" s="28"/>
      <c r="L240" s="28"/>
      <c r="M240" s="206"/>
      <c r="N240" s="85"/>
      <c r="P240" s="70"/>
      <c r="Q240" s="70"/>
      <c r="R240" s="70"/>
      <c r="S240" s="70"/>
      <c r="T240" s="70"/>
    </row>
    <row r="241" spans="1:20" ht="17.25" customHeight="1" x14ac:dyDescent="0.2">
      <c r="A241" s="391" t="s">
        <v>377</v>
      </c>
      <c r="B241" s="425" t="s">
        <v>129</v>
      </c>
      <c r="C241" s="426"/>
      <c r="D241" s="186"/>
      <c r="E241" s="94"/>
      <c r="F241" s="94"/>
      <c r="G241" s="94"/>
      <c r="H241" s="94"/>
      <c r="I241" s="94"/>
      <c r="J241" s="94"/>
      <c r="K241" s="94"/>
      <c r="L241" s="94"/>
      <c r="M241" s="94"/>
      <c r="N241" s="93"/>
      <c r="P241" s="433" t="s">
        <v>157</v>
      </c>
      <c r="Q241" s="433"/>
      <c r="R241" s="433"/>
      <c r="S241" s="433"/>
      <c r="T241" s="433"/>
    </row>
    <row r="242" spans="1:20" ht="8.25" customHeight="1" thickBot="1" x14ac:dyDescent="0.25">
      <c r="A242" s="391"/>
      <c r="B242" s="27"/>
      <c r="C242" s="35"/>
      <c r="D242" s="192"/>
      <c r="E242" s="79"/>
      <c r="F242" s="79"/>
      <c r="G242" s="79"/>
      <c r="L242" s="76"/>
      <c r="M242" s="219"/>
      <c r="N242" s="85"/>
      <c r="P242" s="433"/>
      <c r="Q242" s="433"/>
      <c r="R242" s="433"/>
      <c r="S242" s="433"/>
      <c r="T242" s="433"/>
    </row>
    <row r="243" spans="1:20" ht="18.75" customHeight="1" thickBot="1" x14ac:dyDescent="0.25">
      <c r="A243" s="391"/>
      <c r="B243" s="27"/>
      <c r="C243" s="79" t="s">
        <v>72</v>
      </c>
      <c r="D243" s="197"/>
      <c r="E243" s="99" t="s">
        <v>540</v>
      </c>
      <c r="G243" s="79"/>
      <c r="H243" s="76" t="s">
        <v>398</v>
      </c>
      <c r="I243" s="331"/>
      <c r="J243" s="332"/>
      <c r="K243" s="5" t="s">
        <v>101</v>
      </c>
      <c r="M243" s="216"/>
      <c r="N243" s="85" t="s">
        <v>111</v>
      </c>
      <c r="P243" s="433"/>
      <c r="Q243" s="433"/>
      <c r="R243" s="433"/>
      <c r="S243" s="433"/>
      <c r="T243" s="433"/>
    </row>
    <row r="244" spans="1:20" ht="9" customHeight="1" thickBot="1" x14ac:dyDescent="0.25">
      <c r="A244" s="391"/>
      <c r="B244" s="27"/>
      <c r="C244" s="35"/>
      <c r="D244" s="192"/>
      <c r="E244" s="22"/>
      <c r="F244" s="22"/>
      <c r="G244" s="22"/>
      <c r="I244" s="22"/>
      <c r="K244" s="77"/>
      <c r="L244" s="77"/>
      <c r="M244" s="220"/>
      <c r="N244" s="91"/>
      <c r="P244" s="433"/>
      <c r="Q244" s="433"/>
      <c r="R244" s="433"/>
      <c r="S244" s="433"/>
      <c r="T244" s="433"/>
    </row>
    <row r="245" spans="1:20" ht="17.25" customHeight="1" thickBot="1" x14ac:dyDescent="0.25">
      <c r="A245" s="391"/>
      <c r="B245" s="27"/>
      <c r="C245" s="79" t="s">
        <v>73</v>
      </c>
      <c r="D245" s="197"/>
      <c r="E245" s="99" t="s">
        <v>540</v>
      </c>
      <c r="G245" s="79"/>
      <c r="H245" s="76" t="s">
        <v>398</v>
      </c>
      <c r="I245" s="331"/>
      <c r="J245" s="332"/>
      <c r="K245" s="5" t="s">
        <v>134</v>
      </c>
      <c r="M245" s="216"/>
      <c r="N245" s="85" t="s">
        <v>135</v>
      </c>
      <c r="P245" s="433"/>
      <c r="Q245" s="433"/>
      <c r="R245" s="433"/>
      <c r="S245" s="433"/>
      <c r="T245" s="433"/>
    </row>
    <row r="246" spans="1:20" ht="7.5" customHeight="1" thickBot="1" x14ac:dyDescent="0.25">
      <c r="A246" s="391"/>
      <c r="B246" s="27"/>
      <c r="C246" s="35"/>
      <c r="D246" s="192"/>
      <c r="E246" s="22"/>
      <c r="F246" s="22"/>
      <c r="G246" s="22"/>
      <c r="I246" s="22"/>
      <c r="K246" s="77"/>
      <c r="L246" s="77"/>
      <c r="M246" s="220"/>
      <c r="N246" s="91"/>
      <c r="P246" s="433"/>
      <c r="Q246" s="433"/>
      <c r="R246" s="433"/>
      <c r="S246" s="433"/>
      <c r="T246" s="433"/>
    </row>
    <row r="247" spans="1:20" ht="17.25" customHeight="1" thickBot="1" x14ac:dyDescent="0.25">
      <c r="A247" s="391"/>
      <c r="B247" s="27"/>
      <c r="C247" s="79" t="s">
        <v>74</v>
      </c>
      <c r="D247" s="197"/>
      <c r="E247" s="99" t="s">
        <v>540</v>
      </c>
      <c r="G247" s="79"/>
      <c r="H247" s="76" t="s">
        <v>398</v>
      </c>
      <c r="I247" s="331"/>
      <c r="J247" s="332"/>
      <c r="K247" s="5" t="s">
        <v>101</v>
      </c>
      <c r="M247" s="216"/>
      <c r="N247" s="85" t="s">
        <v>113</v>
      </c>
      <c r="P247" s="433"/>
      <c r="Q247" s="433"/>
      <c r="R247" s="433"/>
      <c r="S247" s="433"/>
      <c r="T247" s="433"/>
    </row>
    <row r="248" spans="1:20" ht="7.5" customHeight="1" thickBot="1" x14ac:dyDescent="0.25">
      <c r="A248" s="391"/>
      <c r="B248" s="27"/>
      <c r="C248" s="35"/>
      <c r="D248" s="192"/>
      <c r="E248" s="22"/>
      <c r="F248" s="22"/>
      <c r="G248" s="22"/>
      <c r="I248" s="22"/>
      <c r="J248" s="22"/>
      <c r="K248" s="22"/>
      <c r="L248" s="22"/>
      <c r="M248" s="221"/>
      <c r="N248" s="91"/>
      <c r="P248" s="433"/>
      <c r="Q248" s="433"/>
      <c r="R248" s="433"/>
      <c r="S248" s="433"/>
      <c r="T248" s="433"/>
    </row>
    <row r="249" spans="1:20" ht="17.25" customHeight="1" thickBot="1" x14ac:dyDescent="0.25">
      <c r="A249" s="391"/>
      <c r="B249" s="27"/>
      <c r="C249" s="79" t="s">
        <v>75</v>
      </c>
      <c r="D249" s="197"/>
      <c r="E249" s="99" t="s">
        <v>540</v>
      </c>
      <c r="G249" s="79"/>
      <c r="H249" s="76" t="s">
        <v>398</v>
      </c>
      <c r="I249" s="331"/>
      <c r="J249" s="332"/>
      <c r="K249" s="5" t="s">
        <v>101</v>
      </c>
      <c r="M249" s="216"/>
      <c r="N249" s="85" t="s">
        <v>113</v>
      </c>
      <c r="P249" s="433"/>
      <c r="Q249" s="433"/>
      <c r="R249" s="433"/>
      <c r="S249" s="433"/>
      <c r="T249" s="433"/>
    </row>
    <row r="250" spans="1:20" ht="7.5" customHeight="1" thickBot="1" x14ac:dyDescent="0.25">
      <c r="A250" s="391"/>
      <c r="B250" s="27"/>
      <c r="C250" s="35"/>
      <c r="D250" s="192"/>
      <c r="E250" s="22"/>
      <c r="F250" s="22"/>
      <c r="G250" s="22"/>
      <c r="I250" s="22"/>
      <c r="J250" s="22"/>
      <c r="K250" s="22"/>
      <c r="L250" s="22"/>
      <c r="M250" s="221"/>
      <c r="N250" s="91"/>
    </row>
    <row r="251" spans="1:20" ht="17.25" customHeight="1" thickBot="1" x14ac:dyDescent="0.25">
      <c r="A251" s="391"/>
      <c r="B251" s="27"/>
      <c r="C251" s="79" t="s">
        <v>76</v>
      </c>
      <c r="D251" s="197"/>
      <c r="E251" s="99" t="s">
        <v>540</v>
      </c>
      <c r="G251" s="79"/>
      <c r="H251" s="76" t="s">
        <v>398</v>
      </c>
      <c r="I251" s="331"/>
      <c r="J251" s="332"/>
      <c r="K251" s="5" t="s">
        <v>101</v>
      </c>
      <c r="M251" s="216"/>
      <c r="N251" s="85" t="s">
        <v>114</v>
      </c>
    </row>
    <row r="252" spans="1:20" ht="7.5" customHeight="1" thickBot="1" x14ac:dyDescent="0.25">
      <c r="A252" s="391"/>
      <c r="B252" s="27"/>
      <c r="C252" s="35"/>
      <c r="D252" s="192"/>
      <c r="E252" s="22"/>
      <c r="F252" s="22"/>
      <c r="G252" s="22"/>
      <c r="I252" s="22"/>
      <c r="J252" s="22"/>
      <c r="K252" s="22"/>
      <c r="L252" s="22"/>
      <c r="M252" s="221"/>
      <c r="N252" s="91"/>
    </row>
    <row r="253" spans="1:20" ht="17.25" customHeight="1" thickBot="1" x14ac:dyDescent="0.25">
      <c r="A253" s="391"/>
      <c r="B253" s="27"/>
      <c r="C253" s="79" t="s">
        <v>78</v>
      </c>
      <c r="D253" s="197"/>
      <c r="E253" s="99" t="s">
        <v>540</v>
      </c>
      <c r="G253" s="79"/>
      <c r="H253" s="76" t="s">
        <v>398</v>
      </c>
      <c r="I253" s="331"/>
      <c r="J253" s="332"/>
      <c r="K253" s="5" t="s">
        <v>102</v>
      </c>
      <c r="M253" s="216"/>
      <c r="N253" s="85" t="s">
        <v>115</v>
      </c>
    </row>
    <row r="254" spans="1:20" ht="7.5" customHeight="1" thickBot="1" x14ac:dyDescent="0.25">
      <c r="A254" s="391"/>
      <c r="B254" s="27"/>
      <c r="C254" s="35"/>
      <c r="D254" s="192"/>
      <c r="E254" s="22"/>
      <c r="F254" s="22"/>
      <c r="G254" s="22"/>
      <c r="I254" s="22"/>
      <c r="J254" s="22"/>
      <c r="K254" s="22"/>
      <c r="L254" s="22"/>
      <c r="M254" s="221"/>
      <c r="N254" s="91"/>
    </row>
    <row r="255" spans="1:20" ht="17.25" customHeight="1" thickBot="1" x14ac:dyDescent="0.25">
      <c r="A255" s="391"/>
      <c r="B255" s="27"/>
      <c r="C255" s="79" t="s">
        <v>77</v>
      </c>
      <c r="D255" s="197"/>
      <c r="E255" s="99" t="s">
        <v>540</v>
      </c>
      <c r="G255" s="79"/>
      <c r="H255" s="76" t="s">
        <v>398</v>
      </c>
      <c r="I255" s="331"/>
      <c r="J255" s="332"/>
      <c r="K255" s="5" t="s">
        <v>102</v>
      </c>
      <c r="M255" s="216"/>
      <c r="N255" s="85" t="s">
        <v>116</v>
      </c>
    </row>
    <row r="256" spans="1:20" ht="7.5" customHeight="1" thickBot="1" x14ac:dyDescent="0.25">
      <c r="A256" s="391"/>
      <c r="B256" s="27"/>
      <c r="C256" s="35"/>
      <c r="D256" s="192"/>
      <c r="E256" s="22"/>
      <c r="F256" s="22"/>
      <c r="G256" s="22"/>
      <c r="H256" s="22"/>
      <c r="I256" s="22"/>
      <c r="J256" s="22"/>
      <c r="K256" s="22"/>
      <c r="L256" s="22"/>
      <c r="M256" s="221"/>
      <c r="N256" s="91"/>
    </row>
    <row r="257" spans="1:20" ht="17.25" customHeight="1" x14ac:dyDescent="0.2">
      <c r="A257" s="391"/>
      <c r="B257" s="27"/>
      <c r="C257" s="29" t="s">
        <v>79</v>
      </c>
      <c r="D257" s="195"/>
      <c r="E257" s="369"/>
      <c r="F257" s="370"/>
      <c r="G257" s="370"/>
      <c r="H257" s="370"/>
      <c r="I257" s="370"/>
      <c r="J257" s="370"/>
      <c r="K257" s="370"/>
      <c r="L257" s="371"/>
      <c r="M257" s="222"/>
      <c r="N257" s="91"/>
    </row>
    <row r="258" spans="1:20" ht="17.25" customHeight="1" thickBot="1" x14ac:dyDescent="0.25">
      <c r="A258" s="391"/>
      <c r="B258" s="27"/>
      <c r="C258" s="29"/>
      <c r="D258" s="195"/>
      <c r="E258" s="372"/>
      <c r="F258" s="373"/>
      <c r="G258" s="373"/>
      <c r="H258" s="373"/>
      <c r="I258" s="373"/>
      <c r="J258" s="373"/>
      <c r="K258" s="373"/>
      <c r="L258" s="374"/>
      <c r="M258" s="222"/>
      <c r="N258" s="91"/>
    </row>
    <row r="259" spans="1:20" ht="7.5" customHeight="1" x14ac:dyDescent="0.2">
      <c r="A259" s="391"/>
      <c r="B259" s="27"/>
      <c r="C259" s="35"/>
      <c r="D259" s="192"/>
      <c r="E259" s="29"/>
      <c r="F259" s="29"/>
      <c r="G259" s="22"/>
      <c r="H259" s="22"/>
      <c r="I259" s="22"/>
      <c r="J259" s="22"/>
      <c r="K259" s="22"/>
      <c r="L259" s="22"/>
      <c r="M259" s="221"/>
      <c r="N259" s="91"/>
    </row>
    <row r="260" spans="1:20" ht="17.25" customHeight="1" x14ac:dyDescent="0.2">
      <c r="A260" s="391"/>
      <c r="B260" s="425" t="s">
        <v>130</v>
      </c>
      <c r="C260" s="426"/>
      <c r="D260" s="186"/>
      <c r="E260" s="92"/>
      <c r="F260" s="92"/>
      <c r="G260" s="96"/>
      <c r="H260" s="96"/>
      <c r="I260" s="96"/>
      <c r="J260" s="96"/>
      <c r="K260" s="96"/>
      <c r="L260" s="96"/>
      <c r="M260" s="96"/>
      <c r="N260" s="97"/>
      <c r="P260" s="433" t="s">
        <v>354</v>
      </c>
      <c r="Q260" s="433"/>
      <c r="R260" s="433"/>
      <c r="S260" s="433"/>
      <c r="T260" s="433"/>
    </row>
    <row r="261" spans="1:20" ht="7.5" customHeight="1" thickBot="1" x14ac:dyDescent="0.25">
      <c r="A261" s="391"/>
      <c r="B261" s="27"/>
      <c r="C261" s="35"/>
      <c r="D261" s="192"/>
      <c r="E261" s="29"/>
      <c r="F261" s="29"/>
      <c r="G261" s="22"/>
      <c r="H261" s="22"/>
      <c r="I261" s="22"/>
      <c r="J261" s="22"/>
      <c r="K261" s="22"/>
      <c r="L261" s="22"/>
      <c r="M261" s="221"/>
      <c r="N261" s="91"/>
      <c r="P261" s="433"/>
      <c r="Q261" s="433"/>
      <c r="R261" s="433"/>
      <c r="S261" s="433"/>
      <c r="T261" s="433"/>
    </row>
    <row r="262" spans="1:20" ht="17.25" customHeight="1" thickBot="1" x14ac:dyDescent="0.25">
      <c r="A262" s="391"/>
      <c r="B262" s="27"/>
      <c r="C262" s="79" t="s">
        <v>81</v>
      </c>
      <c r="D262" s="197"/>
      <c r="E262" s="99" t="s">
        <v>540</v>
      </c>
      <c r="F262" s="29"/>
      <c r="G262" s="22"/>
      <c r="H262" s="22"/>
      <c r="I262" s="22"/>
      <c r="J262" s="22"/>
      <c r="K262" s="22"/>
      <c r="L262" s="22"/>
      <c r="M262" s="221"/>
      <c r="N262" s="91" t="s">
        <v>117</v>
      </c>
      <c r="P262" s="433"/>
      <c r="Q262" s="433"/>
      <c r="R262" s="433"/>
      <c r="S262" s="433"/>
      <c r="T262" s="433"/>
    </row>
    <row r="263" spans="1:20" ht="7.5" customHeight="1" thickBot="1" x14ac:dyDescent="0.25">
      <c r="A263" s="391"/>
      <c r="B263" s="27"/>
      <c r="C263" s="22"/>
      <c r="D263" s="190"/>
      <c r="F263" s="29"/>
      <c r="G263" s="22"/>
      <c r="H263" s="22"/>
      <c r="I263" s="22"/>
      <c r="J263" s="22"/>
      <c r="K263" s="22"/>
      <c r="L263" s="22"/>
      <c r="M263" s="221"/>
      <c r="N263" s="91"/>
      <c r="P263" s="433"/>
      <c r="Q263" s="433"/>
      <c r="R263" s="433"/>
      <c r="S263" s="433"/>
      <c r="T263" s="433"/>
    </row>
    <row r="264" spans="1:20" ht="17.25" customHeight="1" thickBot="1" x14ac:dyDescent="0.25">
      <c r="A264" s="391"/>
      <c r="B264" s="27"/>
      <c r="C264" s="79" t="s">
        <v>82</v>
      </c>
      <c r="D264" s="197"/>
      <c r="E264" s="99" t="s">
        <v>540</v>
      </c>
      <c r="F264" s="29"/>
      <c r="G264" s="22"/>
      <c r="H264" s="22"/>
      <c r="I264" s="22"/>
      <c r="J264" s="22"/>
      <c r="K264" s="22"/>
      <c r="L264" s="22"/>
      <c r="M264" s="221"/>
      <c r="N264" s="91" t="s">
        <v>117</v>
      </c>
      <c r="P264" s="433"/>
      <c r="Q264" s="433"/>
      <c r="R264" s="433"/>
      <c r="S264" s="433"/>
      <c r="T264" s="433"/>
    </row>
    <row r="265" spans="1:20" ht="7.5" customHeight="1" thickBot="1" x14ac:dyDescent="0.25">
      <c r="A265" s="391"/>
      <c r="B265" s="27"/>
      <c r="C265" s="22"/>
      <c r="D265" s="190"/>
      <c r="F265" s="22"/>
      <c r="G265" s="22"/>
      <c r="I265" s="22"/>
      <c r="L265" s="77"/>
      <c r="M265" s="220"/>
      <c r="N265" s="91"/>
      <c r="P265" s="433"/>
      <c r="Q265" s="433"/>
      <c r="R265" s="433"/>
      <c r="S265" s="433"/>
      <c r="T265" s="433"/>
    </row>
    <row r="266" spans="1:20" ht="17.25" customHeight="1" thickBot="1" x14ac:dyDescent="0.25">
      <c r="A266" s="391"/>
      <c r="B266" s="27"/>
      <c r="C266" s="79" t="s">
        <v>83</v>
      </c>
      <c r="D266" s="197"/>
      <c r="E266" s="99" t="s">
        <v>540</v>
      </c>
      <c r="G266" s="79"/>
      <c r="H266" s="76" t="s">
        <v>398</v>
      </c>
      <c r="I266" s="331"/>
      <c r="J266" s="332"/>
      <c r="K266" s="5" t="s">
        <v>104</v>
      </c>
      <c r="M266" s="216"/>
      <c r="N266" s="85" t="s">
        <v>118</v>
      </c>
      <c r="P266" s="433"/>
      <c r="Q266" s="433"/>
      <c r="R266" s="433"/>
      <c r="S266" s="433"/>
      <c r="T266" s="433"/>
    </row>
    <row r="267" spans="1:20" ht="7.5" customHeight="1" thickBot="1" x14ac:dyDescent="0.25">
      <c r="A267" s="391"/>
      <c r="B267" s="27"/>
      <c r="C267" s="22"/>
      <c r="D267" s="190"/>
      <c r="F267" s="22"/>
      <c r="G267" s="22"/>
      <c r="H267" s="22"/>
      <c r="I267" s="22"/>
      <c r="J267" s="22"/>
      <c r="K267" s="22"/>
      <c r="L267" s="22"/>
      <c r="M267" s="221"/>
      <c r="N267" s="91"/>
      <c r="P267" s="433"/>
      <c r="Q267" s="433"/>
      <c r="R267" s="433"/>
      <c r="S267" s="433"/>
      <c r="T267" s="433"/>
    </row>
    <row r="268" spans="1:20" ht="17.25" customHeight="1" thickBot="1" x14ac:dyDescent="0.25">
      <c r="A268" s="391"/>
      <c r="B268" s="27"/>
      <c r="C268" s="79" t="s">
        <v>76</v>
      </c>
      <c r="D268" s="197"/>
      <c r="E268" s="99" t="s">
        <v>540</v>
      </c>
      <c r="G268" s="79"/>
      <c r="H268" s="76" t="s">
        <v>398</v>
      </c>
      <c r="I268" s="331"/>
      <c r="J268" s="332"/>
      <c r="K268" s="5" t="s">
        <v>101</v>
      </c>
      <c r="M268" s="216"/>
      <c r="N268" s="85" t="s">
        <v>114</v>
      </c>
      <c r="P268" s="433"/>
      <c r="Q268" s="433"/>
      <c r="R268" s="433"/>
      <c r="S268" s="433"/>
      <c r="T268" s="433"/>
    </row>
    <row r="269" spans="1:20" ht="7.5" customHeight="1" thickBot="1" x14ac:dyDescent="0.25">
      <c r="A269" s="391"/>
      <c r="B269" s="27"/>
      <c r="C269" s="22"/>
      <c r="D269" s="190"/>
      <c r="F269" s="22"/>
      <c r="G269" s="22"/>
      <c r="H269" s="22"/>
      <c r="I269" s="22"/>
      <c r="J269" s="22"/>
      <c r="K269" s="22"/>
      <c r="L269" s="22"/>
      <c r="M269" s="221"/>
      <c r="N269" s="91"/>
    </row>
    <row r="270" spans="1:20" ht="17.25" customHeight="1" thickBot="1" x14ac:dyDescent="0.25">
      <c r="A270" s="391"/>
      <c r="B270" s="27"/>
      <c r="C270" s="79" t="s">
        <v>78</v>
      </c>
      <c r="D270" s="197"/>
      <c r="E270" s="99" t="s">
        <v>540</v>
      </c>
      <c r="G270" s="79"/>
      <c r="H270" s="76" t="s">
        <v>398</v>
      </c>
      <c r="I270" s="331"/>
      <c r="J270" s="332"/>
      <c r="K270" s="5" t="s">
        <v>102</v>
      </c>
      <c r="M270" s="216"/>
      <c r="N270" s="85" t="s">
        <v>115</v>
      </c>
    </row>
    <row r="271" spans="1:20" ht="7.5" customHeight="1" thickBot="1" x14ac:dyDescent="0.25">
      <c r="A271" s="391"/>
      <c r="B271" s="27"/>
      <c r="C271" s="22"/>
      <c r="D271" s="190"/>
      <c r="F271" s="22"/>
      <c r="G271" s="22"/>
      <c r="H271" s="22"/>
      <c r="I271" s="22"/>
      <c r="J271" s="22"/>
      <c r="K271" s="22"/>
      <c r="L271" s="22"/>
      <c r="M271" s="221"/>
      <c r="N271" s="91"/>
    </row>
    <row r="272" spans="1:20" ht="17.25" customHeight="1" thickBot="1" x14ac:dyDescent="0.25">
      <c r="A272" s="391"/>
      <c r="B272" s="27"/>
      <c r="C272" s="79" t="s">
        <v>85</v>
      </c>
      <c r="D272" s="197"/>
      <c r="E272" s="99" t="s">
        <v>599</v>
      </c>
      <c r="G272" s="79"/>
      <c r="H272" s="76" t="s">
        <v>398</v>
      </c>
      <c r="I272" s="331"/>
      <c r="J272" s="332"/>
      <c r="K272" s="5" t="s">
        <v>101</v>
      </c>
      <c r="M272" s="216"/>
      <c r="N272" s="85" t="s">
        <v>112</v>
      </c>
    </row>
    <row r="273" spans="1:14" ht="7.5" customHeight="1" thickBot="1" x14ac:dyDescent="0.25">
      <c r="A273" s="391"/>
      <c r="B273" s="27"/>
      <c r="C273" s="22"/>
      <c r="D273" s="190"/>
      <c r="F273" s="22"/>
      <c r="G273" s="22"/>
      <c r="H273" s="22"/>
      <c r="I273" s="22"/>
      <c r="J273" s="22"/>
      <c r="K273" s="22"/>
      <c r="L273" s="22"/>
      <c r="M273" s="221"/>
      <c r="N273" s="91"/>
    </row>
    <row r="274" spans="1:14" ht="17.25" customHeight="1" thickBot="1" x14ac:dyDescent="0.25">
      <c r="A274" s="391"/>
      <c r="B274" s="27"/>
      <c r="C274" s="79" t="s">
        <v>314</v>
      </c>
      <c r="D274" s="197"/>
      <c r="E274" s="99" t="s">
        <v>599</v>
      </c>
      <c r="G274" s="79"/>
      <c r="H274" s="76" t="s">
        <v>398</v>
      </c>
      <c r="I274" s="331"/>
      <c r="J274" s="332"/>
      <c r="K274" s="5" t="s">
        <v>101</v>
      </c>
      <c r="M274" s="216"/>
      <c r="N274" s="85" t="s">
        <v>114</v>
      </c>
    </row>
    <row r="275" spans="1:14" ht="7.5" customHeight="1" thickBot="1" x14ac:dyDescent="0.25">
      <c r="A275" s="391"/>
      <c r="B275" s="27"/>
      <c r="C275" s="22"/>
      <c r="D275" s="190"/>
      <c r="F275" s="22"/>
      <c r="G275" s="22"/>
      <c r="H275" s="22"/>
      <c r="I275" s="22"/>
      <c r="J275" s="22"/>
      <c r="K275" s="22"/>
      <c r="L275" s="22"/>
      <c r="M275" s="221"/>
      <c r="N275" s="91"/>
    </row>
    <row r="276" spans="1:14" ht="17.25" customHeight="1" thickBot="1" x14ac:dyDescent="0.25">
      <c r="A276" s="391"/>
      <c r="B276" s="27"/>
      <c r="C276" s="79" t="s">
        <v>84</v>
      </c>
      <c r="D276" s="197"/>
      <c r="E276" s="99" t="s">
        <v>540</v>
      </c>
      <c r="G276" s="79"/>
      <c r="H276" s="76" t="s">
        <v>398</v>
      </c>
      <c r="I276" s="331"/>
      <c r="J276" s="332"/>
      <c r="K276" s="5" t="s">
        <v>101</v>
      </c>
      <c r="M276" s="216"/>
      <c r="N276" s="85" t="s">
        <v>114</v>
      </c>
    </row>
    <row r="277" spans="1:14" ht="7.5" customHeight="1" thickBot="1" x14ac:dyDescent="0.25">
      <c r="A277" s="391"/>
      <c r="B277" s="27"/>
      <c r="C277" s="22"/>
      <c r="D277" s="190"/>
      <c r="F277" s="22"/>
      <c r="G277" s="22"/>
      <c r="H277" s="22"/>
      <c r="I277" s="22"/>
      <c r="J277" s="22"/>
      <c r="K277" s="22"/>
      <c r="L277" s="22"/>
      <c r="M277" s="221"/>
      <c r="N277" s="91"/>
    </row>
    <row r="278" spans="1:14" ht="17.25" customHeight="1" thickBot="1" x14ac:dyDescent="0.25">
      <c r="A278" s="391"/>
      <c r="B278" s="27"/>
      <c r="C278" s="79" t="s">
        <v>77</v>
      </c>
      <c r="D278" s="197"/>
      <c r="E278" s="99" t="s">
        <v>540</v>
      </c>
      <c r="G278" s="79"/>
      <c r="H278" s="76" t="s">
        <v>398</v>
      </c>
      <c r="I278" s="331"/>
      <c r="J278" s="332"/>
      <c r="K278" s="5" t="s">
        <v>102</v>
      </c>
      <c r="M278" s="216"/>
      <c r="N278" s="85" t="s">
        <v>116</v>
      </c>
    </row>
    <row r="279" spans="1:14" ht="7.5" customHeight="1" thickBot="1" x14ac:dyDescent="0.25">
      <c r="A279" s="391"/>
      <c r="B279" s="27"/>
      <c r="C279" s="22"/>
      <c r="D279" s="190"/>
      <c r="F279" s="22"/>
      <c r="G279" s="22"/>
      <c r="H279" s="22"/>
      <c r="I279" s="22"/>
      <c r="J279" s="22"/>
      <c r="K279" s="22"/>
      <c r="L279" s="22"/>
      <c r="M279" s="221"/>
      <c r="N279" s="91"/>
    </row>
    <row r="280" spans="1:14" ht="17.25" customHeight="1" thickBot="1" x14ac:dyDescent="0.25">
      <c r="A280" s="391"/>
      <c r="B280" s="27"/>
      <c r="C280" s="79" t="s">
        <v>86</v>
      </c>
      <c r="D280" s="197"/>
      <c r="E280" s="99" t="s">
        <v>540</v>
      </c>
      <c r="G280" s="79"/>
      <c r="H280" s="76" t="s">
        <v>398</v>
      </c>
      <c r="I280" s="331"/>
      <c r="J280" s="332"/>
      <c r="K280" s="5" t="s">
        <v>103</v>
      </c>
      <c r="M280" s="216"/>
      <c r="N280" s="85" t="s">
        <v>119</v>
      </c>
    </row>
    <row r="281" spans="1:14" ht="7.5" customHeight="1" thickBot="1" x14ac:dyDescent="0.25">
      <c r="A281" s="391"/>
      <c r="B281" s="27"/>
      <c r="C281" s="22"/>
      <c r="D281" s="190"/>
      <c r="F281" s="22"/>
      <c r="G281" s="22"/>
      <c r="H281" s="22"/>
      <c r="I281" s="22"/>
      <c r="J281" s="22"/>
      <c r="K281" s="22"/>
      <c r="L281" s="22"/>
      <c r="M281" s="221"/>
      <c r="N281" s="91"/>
    </row>
    <row r="282" spans="1:14" ht="17.25" customHeight="1" thickBot="1" x14ac:dyDescent="0.25">
      <c r="A282" s="391"/>
      <c r="B282" s="27"/>
      <c r="C282" s="79" t="s">
        <v>87</v>
      </c>
      <c r="D282" s="197"/>
      <c r="E282" s="99" t="s">
        <v>540</v>
      </c>
      <c r="G282" s="79"/>
      <c r="H282" s="76" t="s">
        <v>398</v>
      </c>
      <c r="I282" s="331"/>
      <c r="J282" s="332"/>
      <c r="K282" s="5" t="s">
        <v>102</v>
      </c>
      <c r="M282" s="216"/>
      <c r="N282" s="85" t="s">
        <v>120</v>
      </c>
    </row>
    <row r="283" spans="1:14" ht="7.5" customHeight="1" thickBot="1" x14ac:dyDescent="0.25">
      <c r="A283" s="391"/>
      <c r="B283" s="27"/>
      <c r="C283" s="22"/>
      <c r="D283" s="190"/>
      <c r="F283" s="22"/>
      <c r="G283" s="22"/>
      <c r="H283" s="22"/>
      <c r="I283" s="22"/>
      <c r="J283" s="22"/>
      <c r="K283" s="22"/>
      <c r="L283" s="22"/>
      <c r="M283" s="221"/>
      <c r="N283" s="91"/>
    </row>
    <row r="284" spans="1:14" ht="17.25" customHeight="1" x14ac:dyDescent="0.2">
      <c r="A284" s="391"/>
      <c r="B284" s="27"/>
      <c r="C284" s="29" t="s">
        <v>79</v>
      </c>
      <c r="D284" s="195"/>
      <c r="E284" s="483"/>
      <c r="F284" s="484"/>
      <c r="G284" s="484"/>
      <c r="H284" s="484"/>
      <c r="I284" s="484"/>
      <c r="J284" s="484"/>
      <c r="K284" s="484"/>
      <c r="L284" s="484"/>
      <c r="M284" s="484"/>
      <c r="N284" s="485"/>
    </row>
    <row r="285" spans="1:14" ht="17.25" customHeight="1" thickBot="1" x14ac:dyDescent="0.25">
      <c r="A285" s="391"/>
      <c r="B285" s="27"/>
      <c r="C285" s="29"/>
      <c r="D285" s="195"/>
      <c r="E285" s="486"/>
      <c r="F285" s="487"/>
      <c r="G285" s="487"/>
      <c r="H285" s="487"/>
      <c r="I285" s="487"/>
      <c r="J285" s="487"/>
      <c r="K285" s="487"/>
      <c r="L285" s="487"/>
      <c r="M285" s="487"/>
      <c r="N285" s="488"/>
    </row>
    <row r="286" spans="1:14" ht="7.5" customHeight="1" x14ac:dyDescent="0.2">
      <c r="A286" s="391"/>
      <c r="B286" s="27"/>
      <c r="C286" s="35"/>
      <c r="D286" s="192"/>
      <c r="E286" s="29"/>
      <c r="F286" s="29"/>
      <c r="G286" s="22"/>
      <c r="H286" s="22"/>
      <c r="I286" s="22"/>
      <c r="J286" s="22"/>
      <c r="K286" s="22"/>
      <c r="L286" s="22"/>
      <c r="M286" s="221"/>
      <c r="N286" s="91"/>
    </row>
    <row r="287" spans="1:14" ht="17.25" customHeight="1" x14ac:dyDescent="0.2">
      <c r="A287" s="391"/>
      <c r="B287" s="425" t="s">
        <v>356</v>
      </c>
      <c r="C287" s="426"/>
      <c r="D287" s="186"/>
      <c r="E287" s="94"/>
      <c r="F287" s="94"/>
      <c r="G287" s="94"/>
      <c r="H287" s="94"/>
      <c r="I287" s="94"/>
      <c r="J287" s="94"/>
      <c r="K287" s="94"/>
      <c r="L287" s="94"/>
      <c r="M287" s="94"/>
      <c r="N287" s="97"/>
    </row>
    <row r="288" spans="1:14" ht="7.5" customHeight="1" thickBot="1" x14ac:dyDescent="0.25">
      <c r="A288" s="391"/>
      <c r="B288" s="27"/>
      <c r="C288" s="35"/>
      <c r="D288" s="192"/>
      <c r="E288" s="79"/>
      <c r="F288" s="79"/>
      <c r="G288" s="79"/>
      <c r="L288" s="76"/>
      <c r="M288" s="219"/>
      <c r="N288" s="91"/>
    </row>
    <row r="289" spans="1:20" ht="17.25" customHeight="1" thickBot="1" x14ac:dyDescent="0.25">
      <c r="A289" s="391"/>
      <c r="B289" s="27"/>
      <c r="C289" s="79" t="s">
        <v>88</v>
      </c>
      <c r="D289" s="197"/>
      <c r="E289" s="99" t="s">
        <v>540</v>
      </c>
      <c r="G289" s="79"/>
      <c r="H289" s="76" t="s">
        <v>398</v>
      </c>
      <c r="I289" s="331"/>
      <c r="J289" s="332"/>
      <c r="K289" s="5" t="s">
        <v>105</v>
      </c>
      <c r="M289" s="216"/>
      <c r="N289" s="85" t="s">
        <v>121</v>
      </c>
      <c r="P289" s="433" t="s">
        <v>360</v>
      </c>
      <c r="Q289" s="433"/>
      <c r="R289" s="433"/>
      <c r="S289" s="433"/>
      <c r="T289" s="433"/>
    </row>
    <row r="290" spans="1:20" ht="7.5" customHeight="1" thickBot="1" x14ac:dyDescent="0.25">
      <c r="A290" s="391"/>
      <c r="B290" s="27"/>
      <c r="C290" s="22"/>
      <c r="D290" s="190"/>
      <c r="F290" s="22"/>
      <c r="G290" s="22"/>
      <c r="I290" s="22"/>
      <c r="K290" s="77"/>
      <c r="L290" s="77"/>
      <c r="M290" s="220"/>
      <c r="N290" s="91"/>
      <c r="P290" s="433"/>
      <c r="Q290" s="433"/>
      <c r="R290" s="433"/>
      <c r="S290" s="433"/>
      <c r="T290" s="433"/>
    </row>
    <row r="291" spans="1:20" ht="17.25" customHeight="1" thickBot="1" x14ac:dyDescent="0.25">
      <c r="A291" s="391"/>
      <c r="B291" s="27"/>
      <c r="C291" s="79" t="s">
        <v>89</v>
      </c>
      <c r="D291" s="197"/>
      <c r="E291" s="99" t="s">
        <v>540</v>
      </c>
      <c r="G291" s="79"/>
      <c r="H291" s="76" t="s">
        <v>398</v>
      </c>
      <c r="I291" s="331"/>
      <c r="J291" s="332"/>
      <c r="K291" s="5" t="s">
        <v>105</v>
      </c>
      <c r="M291" s="216"/>
      <c r="N291" s="85" t="s">
        <v>121</v>
      </c>
      <c r="P291" s="433"/>
      <c r="Q291" s="433"/>
      <c r="R291" s="433"/>
      <c r="S291" s="433"/>
      <c r="T291" s="433"/>
    </row>
    <row r="292" spans="1:20" ht="9.75" customHeight="1" thickBot="1" x14ac:dyDescent="0.25">
      <c r="A292" s="391"/>
      <c r="B292" s="27"/>
      <c r="C292" s="22"/>
      <c r="D292" s="190"/>
      <c r="F292" s="22"/>
      <c r="G292" s="22"/>
      <c r="I292" s="22"/>
      <c r="K292" s="77"/>
      <c r="L292" s="77"/>
      <c r="M292" s="220"/>
      <c r="N292" s="91"/>
      <c r="P292" s="433"/>
      <c r="Q292" s="433"/>
      <c r="R292" s="433"/>
      <c r="S292" s="433"/>
      <c r="T292" s="433"/>
    </row>
    <row r="293" spans="1:20" ht="15.75" customHeight="1" thickBot="1" x14ac:dyDescent="0.25">
      <c r="A293" s="391"/>
      <c r="B293" s="27"/>
      <c r="C293" s="79" t="s">
        <v>90</v>
      </c>
      <c r="D293" s="197"/>
      <c r="E293" s="99" t="s">
        <v>540</v>
      </c>
      <c r="G293" s="79"/>
      <c r="H293" s="76" t="s">
        <v>398</v>
      </c>
      <c r="I293" s="331"/>
      <c r="J293" s="332"/>
      <c r="K293" s="5" t="s">
        <v>106</v>
      </c>
      <c r="M293" s="216"/>
      <c r="N293" s="85" t="s">
        <v>122</v>
      </c>
      <c r="P293" s="433"/>
      <c r="Q293" s="433"/>
      <c r="R293" s="433"/>
      <c r="S293" s="433"/>
      <c r="T293" s="433"/>
    </row>
    <row r="294" spans="1:20" ht="8.25" customHeight="1" thickBot="1" x14ac:dyDescent="0.25">
      <c r="A294" s="391"/>
      <c r="B294" s="27"/>
      <c r="C294" s="22"/>
      <c r="D294" s="190"/>
      <c r="F294" s="22"/>
      <c r="G294" s="22"/>
      <c r="H294" s="22"/>
      <c r="I294" s="22"/>
      <c r="J294" s="22"/>
      <c r="K294" s="22"/>
      <c r="L294" s="22"/>
      <c r="M294" s="221"/>
      <c r="N294" s="91"/>
      <c r="P294" s="433"/>
      <c r="Q294" s="433"/>
      <c r="R294" s="433"/>
      <c r="S294" s="433"/>
      <c r="T294" s="433"/>
    </row>
    <row r="295" spans="1:20" ht="16.5" customHeight="1" thickBot="1" x14ac:dyDescent="0.25">
      <c r="A295" s="391"/>
      <c r="B295" s="27"/>
      <c r="C295" s="79" t="s">
        <v>91</v>
      </c>
      <c r="D295" s="197"/>
      <c r="E295" s="99" t="s">
        <v>540</v>
      </c>
      <c r="G295" s="79"/>
      <c r="H295" s="76" t="s">
        <v>398</v>
      </c>
      <c r="I295" s="331"/>
      <c r="J295" s="332"/>
      <c r="K295" s="5" t="s">
        <v>107</v>
      </c>
      <c r="M295" s="216"/>
      <c r="N295" s="85" t="s">
        <v>122</v>
      </c>
      <c r="P295" s="433"/>
      <c r="Q295" s="433"/>
      <c r="R295" s="433"/>
      <c r="S295" s="433"/>
      <c r="T295" s="433"/>
    </row>
    <row r="296" spans="1:20" ht="9" customHeight="1" thickBot="1" x14ac:dyDescent="0.25">
      <c r="A296" s="391"/>
      <c r="B296" s="27"/>
      <c r="C296" s="22"/>
      <c r="D296" s="190"/>
      <c r="F296" s="22"/>
      <c r="G296" s="22"/>
      <c r="H296" s="22"/>
      <c r="I296" s="22"/>
      <c r="J296" s="22"/>
      <c r="K296" s="22"/>
      <c r="L296" s="22"/>
      <c r="M296" s="221"/>
      <c r="N296" s="91"/>
      <c r="P296" s="433"/>
      <c r="Q296" s="433"/>
      <c r="R296" s="433"/>
      <c r="S296" s="433"/>
      <c r="T296" s="433"/>
    </row>
    <row r="297" spans="1:20" ht="17.25" customHeight="1" x14ac:dyDescent="0.2">
      <c r="A297" s="391"/>
      <c r="B297" s="27"/>
      <c r="C297" s="29" t="s">
        <v>79</v>
      </c>
      <c r="D297" s="195"/>
      <c r="E297" s="483"/>
      <c r="F297" s="484"/>
      <c r="G297" s="484"/>
      <c r="H297" s="484"/>
      <c r="I297" s="484"/>
      <c r="J297" s="484"/>
      <c r="K297" s="484"/>
      <c r="L297" s="484"/>
      <c r="M297" s="484"/>
      <c r="N297" s="485"/>
      <c r="P297" s="433"/>
      <c r="Q297" s="433"/>
      <c r="R297" s="433"/>
      <c r="S297" s="433"/>
      <c r="T297" s="433"/>
    </row>
    <row r="298" spans="1:20" ht="17.25" customHeight="1" thickBot="1" x14ac:dyDescent="0.25">
      <c r="A298" s="391"/>
      <c r="B298" s="27"/>
      <c r="C298" s="29"/>
      <c r="D298" s="195"/>
      <c r="E298" s="486"/>
      <c r="F298" s="487"/>
      <c r="G298" s="487"/>
      <c r="H298" s="487"/>
      <c r="I298" s="487"/>
      <c r="J298" s="487"/>
      <c r="K298" s="487"/>
      <c r="L298" s="487"/>
      <c r="M298" s="487"/>
      <c r="N298" s="488"/>
    </row>
    <row r="299" spans="1:20" ht="7.5" customHeight="1" x14ac:dyDescent="0.2">
      <c r="A299" s="391"/>
      <c r="B299" s="27"/>
      <c r="C299" s="35"/>
      <c r="D299" s="192"/>
      <c r="E299" s="29"/>
      <c r="F299" s="29"/>
      <c r="G299" s="22"/>
      <c r="H299" s="22"/>
      <c r="I299" s="22"/>
      <c r="J299" s="22"/>
      <c r="K299" s="22"/>
      <c r="L299" s="22"/>
      <c r="M299" s="221"/>
      <c r="N299" s="91"/>
    </row>
    <row r="300" spans="1:20" ht="17.25" customHeight="1" x14ac:dyDescent="0.2">
      <c r="A300" s="391"/>
      <c r="B300" s="425" t="s">
        <v>355</v>
      </c>
      <c r="C300" s="426"/>
      <c r="D300" s="186"/>
      <c r="E300" s="94"/>
      <c r="F300" s="94"/>
      <c r="G300" s="94"/>
      <c r="H300" s="94"/>
      <c r="I300" s="94"/>
      <c r="J300" s="94"/>
      <c r="K300" s="94"/>
      <c r="L300" s="94"/>
      <c r="M300" s="94"/>
      <c r="N300" s="97"/>
      <c r="P300" s="433" t="s">
        <v>359</v>
      </c>
      <c r="Q300" s="433"/>
      <c r="R300" s="433"/>
      <c r="S300" s="433"/>
      <c r="T300" s="433"/>
    </row>
    <row r="301" spans="1:20" ht="7.5" customHeight="1" thickBot="1" x14ac:dyDescent="0.25">
      <c r="A301" s="391"/>
      <c r="B301" s="27"/>
      <c r="C301" s="35"/>
      <c r="D301" s="192"/>
      <c r="E301" s="79"/>
      <c r="F301" s="79"/>
      <c r="G301" s="79"/>
      <c r="L301" s="76"/>
      <c r="M301" s="219"/>
      <c r="N301" s="91"/>
      <c r="P301" s="433"/>
      <c r="Q301" s="433"/>
      <c r="R301" s="433"/>
      <c r="S301" s="433"/>
      <c r="T301" s="433"/>
    </row>
    <row r="302" spans="1:20" ht="17.25" customHeight="1" thickBot="1" x14ac:dyDescent="0.25">
      <c r="A302" s="391"/>
      <c r="B302" s="27"/>
      <c r="C302" s="79" t="s">
        <v>92</v>
      </c>
      <c r="D302" s="197"/>
      <c r="E302" s="99" t="s">
        <v>540</v>
      </c>
      <c r="G302" s="79"/>
      <c r="H302" s="76" t="s">
        <v>398</v>
      </c>
      <c r="I302" s="331"/>
      <c r="J302" s="332"/>
      <c r="K302" s="5" t="s">
        <v>104</v>
      </c>
      <c r="M302" s="216"/>
      <c r="N302" s="85" t="s">
        <v>123</v>
      </c>
      <c r="P302" s="433"/>
      <c r="Q302" s="433"/>
      <c r="R302" s="433"/>
      <c r="S302" s="433"/>
      <c r="T302" s="433"/>
    </row>
    <row r="303" spans="1:20" ht="7.5" customHeight="1" thickBot="1" x14ac:dyDescent="0.25">
      <c r="A303" s="391"/>
      <c r="B303" s="27"/>
      <c r="C303" s="22"/>
      <c r="D303" s="190"/>
      <c r="F303" s="22"/>
      <c r="G303" s="22"/>
      <c r="I303" s="22"/>
      <c r="K303" s="77"/>
      <c r="L303" s="77"/>
      <c r="M303" s="220"/>
      <c r="N303" s="91"/>
      <c r="P303" s="433"/>
      <c r="Q303" s="433"/>
      <c r="R303" s="433"/>
      <c r="S303" s="433"/>
      <c r="T303" s="433"/>
    </row>
    <row r="304" spans="1:20" ht="17.25" customHeight="1" thickBot="1" x14ac:dyDescent="0.25">
      <c r="A304" s="391"/>
      <c r="B304" s="27"/>
      <c r="C304" s="79" t="s">
        <v>93</v>
      </c>
      <c r="D304" s="197"/>
      <c r="E304" s="99" t="s">
        <v>540</v>
      </c>
      <c r="G304" s="79"/>
      <c r="H304" s="76" t="s">
        <v>398</v>
      </c>
      <c r="I304" s="331"/>
      <c r="J304" s="332"/>
      <c r="K304" s="5" t="s">
        <v>104</v>
      </c>
      <c r="M304" s="216"/>
      <c r="N304" s="85" t="s">
        <v>123</v>
      </c>
      <c r="P304" s="433"/>
      <c r="Q304" s="433"/>
      <c r="R304" s="433"/>
      <c r="S304" s="433"/>
      <c r="T304" s="433"/>
    </row>
    <row r="305" spans="1:20" ht="7.5" customHeight="1" thickBot="1" x14ac:dyDescent="0.25">
      <c r="A305" s="391"/>
      <c r="B305" s="27"/>
      <c r="C305" s="22"/>
      <c r="D305" s="190"/>
      <c r="F305" s="22"/>
      <c r="G305" s="22"/>
      <c r="I305" s="22"/>
      <c r="K305" s="77"/>
      <c r="L305" s="77"/>
      <c r="M305" s="220"/>
      <c r="N305" s="91"/>
      <c r="P305" s="433"/>
      <c r="Q305" s="433"/>
      <c r="R305" s="433"/>
      <c r="S305" s="433"/>
      <c r="T305" s="433"/>
    </row>
    <row r="306" spans="1:20" ht="17.25" customHeight="1" thickBot="1" x14ac:dyDescent="0.25">
      <c r="A306" s="391"/>
      <c r="B306" s="27"/>
      <c r="C306" s="79" t="s">
        <v>94</v>
      </c>
      <c r="D306" s="197"/>
      <c r="E306" s="99" t="s">
        <v>540</v>
      </c>
      <c r="G306" s="79"/>
      <c r="H306" s="76" t="s">
        <v>398</v>
      </c>
      <c r="I306" s="331"/>
      <c r="J306" s="332"/>
      <c r="K306" s="5" t="s">
        <v>102</v>
      </c>
      <c r="M306" s="216"/>
      <c r="N306" s="85" t="s">
        <v>124</v>
      </c>
      <c r="P306" s="433"/>
      <c r="Q306" s="433"/>
      <c r="R306" s="433"/>
      <c r="S306" s="433"/>
      <c r="T306" s="433"/>
    </row>
    <row r="307" spans="1:20" ht="7.5" customHeight="1" thickBot="1" x14ac:dyDescent="0.25">
      <c r="A307" s="391"/>
      <c r="B307" s="27"/>
      <c r="C307" s="22"/>
      <c r="D307" s="190"/>
      <c r="F307" s="22"/>
      <c r="G307" s="22"/>
      <c r="H307" s="22"/>
      <c r="I307" s="22"/>
      <c r="J307" s="22"/>
      <c r="K307" s="22"/>
      <c r="L307" s="22"/>
      <c r="M307" s="221"/>
      <c r="N307" s="91"/>
      <c r="P307" s="433"/>
      <c r="Q307" s="433"/>
      <c r="R307" s="433"/>
      <c r="S307" s="433"/>
      <c r="T307" s="433"/>
    </row>
    <row r="308" spans="1:20" ht="17.25" customHeight="1" thickBot="1" x14ac:dyDescent="0.25">
      <c r="A308" s="391"/>
      <c r="B308" s="27"/>
      <c r="C308" s="79" t="s">
        <v>95</v>
      </c>
      <c r="D308" s="197"/>
      <c r="E308" s="99" t="s">
        <v>540</v>
      </c>
      <c r="G308" s="79"/>
      <c r="H308" s="76" t="s">
        <v>398</v>
      </c>
      <c r="I308" s="331"/>
      <c r="J308" s="332"/>
      <c r="K308" s="5" t="s">
        <v>102</v>
      </c>
      <c r="M308" s="216"/>
      <c r="N308" s="85" t="s">
        <v>115</v>
      </c>
      <c r="P308" s="433"/>
      <c r="Q308" s="433"/>
      <c r="R308" s="433"/>
      <c r="S308" s="433"/>
      <c r="T308" s="433"/>
    </row>
    <row r="309" spans="1:20" ht="7.5" customHeight="1" thickBot="1" x14ac:dyDescent="0.25">
      <c r="A309" s="391"/>
      <c r="B309" s="27"/>
      <c r="C309" s="22"/>
      <c r="D309" s="190"/>
      <c r="F309" s="22"/>
      <c r="G309" s="22"/>
      <c r="H309" s="22"/>
      <c r="I309" s="22"/>
      <c r="J309" s="22"/>
      <c r="K309" s="22"/>
      <c r="L309" s="22"/>
      <c r="M309" s="221"/>
      <c r="N309" s="91"/>
    </row>
    <row r="310" spans="1:20" ht="17.25" customHeight="1" thickBot="1" x14ac:dyDescent="0.25">
      <c r="A310" s="391"/>
      <c r="B310" s="27"/>
      <c r="C310" s="79" t="s">
        <v>315</v>
      </c>
      <c r="D310" s="197"/>
      <c r="E310" s="99" t="s">
        <v>540</v>
      </c>
      <c r="G310" s="79"/>
      <c r="H310" s="76" t="s">
        <v>398</v>
      </c>
      <c r="I310" s="331"/>
      <c r="J310" s="332"/>
      <c r="K310" s="5" t="s">
        <v>101</v>
      </c>
      <c r="M310" s="216"/>
      <c r="N310" s="85" t="s">
        <v>115</v>
      </c>
    </row>
    <row r="311" spans="1:20" ht="7.5" customHeight="1" thickBot="1" x14ac:dyDescent="0.25">
      <c r="A311" s="391"/>
      <c r="B311" s="27"/>
      <c r="C311" s="22"/>
      <c r="D311" s="190"/>
      <c r="F311" s="22"/>
      <c r="G311" s="22"/>
      <c r="H311" s="22"/>
      <c r="I311" s="22"/>
      <c r="J311" s="22"/>
      <c r="K311" s="22"/>
      <c r="L311" s="22"/>
      <c r="M311" s="221"/>
      <c r="N311" s="91"/>
    </row>
    <row r="312" spans="1:20" ht="17.25" customHeight="1" thickBot="1" x14ac:dyDescent="0.25">
      <c r="A312" s="391"/>
      <c r="B312" s="27"/>
      <c r="C312" s="79" t="s">
        <v>316</v>
      </c>
      <c r="D312" s="197"/>
      <c r="E312" s="99" t="s">
        <v>540</v>
      </c>
      <c r="G312" s="79"/>
      <c r="H312" s="76" t="s">
        <v>398</v>
      </c>
      <c r="I312" s="331"/>
      <c r="J312" s="332"/>
      <c r="K312" s="5" t="s">
        <v>317</v>
      </c>
      <c r="M312" s="216"/>
      <c r="N312" s="85" t="s">
        <v>115</v>
      </c>
    </row>
    <row r="313" spans="1:20" ht="7.5" customHeight="1" thickBot="1" x14ac:dyDescent="0.25">
      <c r="A313" s="391"/>
      <c r="B313" s="27"/>
      <c r="C313" s="22"/>
      <c r="D313" s="190"/>
      <c r="F313" s="22"/>
      <c r="G313" s="22"/>
      <c r="H313" s="22"/>
      <c r="I313" s="22"/>
      <c r="J313" s="22"/>
      <c r="K313" s="22"/>
      <c r="L313" s="22"/>
      <c r="M313" s="221"/>
      <c r="N313" s="91"/>
    </row>
    <row r="314" spans="1:20" ht="17.25" customHeight="1" thickBot="1" x14ac:dyDescent="0.25">
      <c r="A314" s="391"/>
      <c r="B314" s="27"/>
      <c r="C314" s="29" t="s">
        <v>79</v>
      </c>
      <c r="D314" s="195"/>
      <c r="E314" s="489"/>
      <c r="F314" s="490"/>
      <c r="G314" s="490"/>
      <c r="H314" s="490"/>
      <c r="I314" s="490"/>
      <c r="J314" s="490"/>
      <c r="K314" s="490"/>
      <c r="L314" s="490"/>
      <c r="M314" s="490"/>
      <c r="N314" s="491"/>
    </row>
    <row r="315" spans="1:20" ht="7.5" customHeight="1" x14ac:dyDescent="0.2">
      <c r="A315" s="391"/>
      <c r="B315" s="27"/>
      <c r="C315" s="35"/>
      <c r="D315" s="192"/>
      <c r="E315" s="29"/>
      <c r="F315" s="29"/>
      <c r="G315" s="22"/>
      <c r="H315" s="22"/>
      <c r="I315" s="22"/>
      <c r="J315" s="22"/>
      <c r="K315" s="22"/>
      <c r="L315" s="22"/>
      <c r="M315" s="221"/>
      <c r="N315" s="91"/>
    </row>
    <row r="316" spans="1:20" ht="17.25" customHeight="1" x14ac:dyDescent="0.2">
      <c r="A316" s="391"/>
      <c r="B316" s="425" t="s">
        <v>357</v>
      </c>
      <c r="C316" s="426"/>
      <c r="D316" s="186"/>
      <c r="E316" s="92"/>
      <c r="F316" s="92"/>
      <c r="G316" s="96"/>
      <c r="H316" s="96"/>
      <c r="I316" s="96"/>
      <c r="J316" s="96"/>
      <c r="K316" s="96"/>
      <c r="L316" s="96"/>
      <c r="M316" s="96"/>
      <c r="N316" s="97"/>
      <c r="P316" s="433" t="s">
        <v>361</v>
      </c>
      <c r="Q316" s="433"/>
      <c r="R316" s="433"/>
      <c r="S316" s="433"/>
      <c r="T316" s="433"/>
    </row>
    <row r="317" spans="1:20" ht="7.5" customHeight="1" thickBot="1" x14ac:dyDescent="0.25">
      <c r="A317" s="391"/>
      <c r="B317" s="27"/>
      <c r="C317" s="35"/>
      <c r="D317" s="192"/>
      <c r="E317" s="29"/>
      <c r="F317" s="29"/>
      <c r="G317" s="22"/>
      <c r="H317" s="22"/>
      <c r="I317" s="22"/>
      <c r="J317" s="22"/>
      <c r="K317" s="22"/>
      <c r="L317" s="22"/>
      <c r="M317" s="221"/>
      <c r="N317" s="91"/>
      <c r="P317" s="433"/>
      <c r="Q317" s="433"/>
      <c r="R317" s="433"/>
      <c r="S317" s="433"/>
      <c r="T317" s="433"/>
    </row>
    <row r="318" spans="1:20" ht="17.25" customHeight="1" thickBot="1" x14ac:dyDescent="0.25">
      <c r="A318" s="391"/>
      <c r="B318" s="27"/>
      <c r="C318" s="79" t="s">
        <v>96</v>
      </c>
      <c r="D318" s="197"/>
      <c r="E318" s="99" t="s">
        <v>540</v>
      </c>
      <c r="G318" s="79"/>
      <c r="H318" s="76" t="s">
        <v>398</v>
      </c>
      <c r="I318" s="331"/>
      <c r="J318" s="332"/>
      <c r="K318" s="5" t="s">
        <v>102</v>
      </c>
      <c r="M318" s="216"/>
      <c r="N318" s="85" t="s">
        <v>240</v>
      </c>
      <c r="P318" s="433"/>
      <c r="Q318" s="433"/>
      <c r="R318" s="433"/>
      <c r="S318" s="433"/>
      <c r="T318" s="433"/>
    </row>
    <row r="319" spans="1:20" ht="7.5" customHeight="1" thickBot="1" x14ac:dyDescent="0.25">
      <c r="A319" s="391"/>
      <c r="B319" s="27"/>
      <c r="C319" s="22"/>
      <c r="D319" s="190"/>
      <c r="F319" s="22"/>
      <c r="G319" s="22"/>
      <c r="I319" s="22"/>
      <c r="K319" s="77"/>
      <c r="L319" s="77"/>
      <c r="M319" s="220"/>
      <c r="N319" s="91"/>
      <c r="P319" s="433"/>
      <c r="Q319" s="433"/>
      <c r="R319" s="433"/>
      <c r="S319" s="433"/>
      <c r="T319" s="433"/>
    </row>
    <row r="320" spans="1:20" ht="17.25" customHeight="1" thickBot="1" x14ac:dyDescent="0.25">
      <c r="A320" s="391"/>
      <c r="B320" s="27"/>
      <c r="C320" s="79" t="s">
        <v>97</v>
      </c>
      <c r="D320" s="197"/>
      <c r="E320" s="99" t="s">
        <v>540</v>
      </c>
      <c r="G320" s="79"/>
      <c r="H320" s="76" t="s">
        <v>398</v>
      </c>
      <c r="I320" s="331"/>
      <c r="J320" s="332"/>
      <c r="K320" s="5" t="s">
        <v>104</v>
      </c>
      <c r="M320" s="216"/>
      <c r="N320" s="85" t="s">
        <v>125</v>
      </c>
      <c r="P320" s="433"/>
      <c r="Q320" s="433"/>
      <c r="R320" s="433"/>
      <c r="S320" s="433"/>
      <c r="T320" s="433"/>
    </row>
    <row r="321" spans="1:20" ht="7.5" customHeight="1" thickBot="1" x14ac:dyDescent="0.25">
      <c r="A321" s="391"/>
      <c r="B321" s="27"/>
      <c r="C321" s="22"/>
      <c r="D321" s="190"/>
      <c r="F321" s="22"/>
      <c r="G321" s="22"/>
      <c r="I321" s="22"/>
      <c r="K321" s="77"/>
      <c r="L321" s="77"/>
      <c r="M321" s="220"/>
      <c r="N321" s="91"/>
      <c r="P321" s="433"/>
      <c r="Q321" s="433"/>
      <c r="R321" s="433"/>
      <c r="S321" s="433"/>
      <c r="T321" s="433"/>
    </row>
    <row r="322" spans="1:20" ht="16.5" customHeight="1" thickBot="1" x14ac:dyDescent="0.25">
      <c r="A322" s="391"/>
      <c r="B322" s="27"/>
      <c r="C322" s="79" t="s">
        <v>98</v>
      </c>
      <c r="D322" s="197"/>
      <c r="E322" s="99" t="s">
        <v>540</v>
      </c>
      <c r="G322" s="79"/>
      <c r="H322" s="76" t="s">
        <v>398</v>
      </c>
      <c r="I322" s="331"/>
      <c r="J322" s="332"/>
      <c r="K322" s="5" t="s">
        <v>104</v>
      </c>
      <c r="M322" s="216"/>
      <c r="N322" s="85" t="s">
        <v>125</v>
      </c>
      <c r="P322" s="433"/>
      <c r="Q322" s="433"/>
      <c r="R322" s="433"/>
      <c r="S322" s="433"/>
      <c r="T322" s="433"/>
    </row>
    <row r="323" spans="1:20" ht="8.25" customHeight="1" thickBot="1" x14ac:dyDescent="0.25">
      <c r="A323" s="391"/>
      <c r="B323" s="27"/>
      <c r="C323" s="22"/>
      <c r="D323" s="190"/>
      <c r="F323" s="22"/>
      <c r="G323" s="22"/>
      <c r="H323" s="22"/>
      <c r="I323" s="22"/>
      <c r="J323" s="22"/>
      <c r="K323" s="22"/>
      <c r="L323" s="22"/>
      <c r="M323" s="221"/>
      <c r="N323" s="91"/>
      <c r="P323" s="433"/>
      <c r="Q323" s="433"/>
      <c r="R323" s="433"/>
      <c r="S323" s="433"/>
      <c r="T323" s="433"/>
    </row>
    <row r="324" spans="1:20" ht="15.75" customHeight="1" x14ac:dyDescent="0.2">
      <c r="A324" s="391"/>
      <c r="B324" s="27"/>
      <c r="C324" s="29" t="s">
        <v>79</v>
      </c>
      <c r="D324" s="195"/>
      <c r="E324" s="492"/>
      <c r="F324" s="493"/>
      <c r="G324" s="493"/>
      <c r="H324" s="493"/>
      <c r="I324" s="493"/>
      <c r="J324" s="493"/>
      <c r="K324" s="493"/>
      <c r="L324" s="493"/>
      <c r="M324" s="493"/>
      <c r="N324" s="494"/>
      <c r="P324" s="433"/>
      <c r="Q324" s="433"/>
      <c r="R324" s="433"/>
      <c r="S324" s="433"/>
      <c r="T324" s="433"/>
    </row>
    <row r="325" spans="1:20" ht="17.25" customHeight="1" thickBot="1" x14ac:dyDescent="0.25">
      <c r="A325" s="391"/>
      <c r="B325" s="27"/>
      <c r="C325" s="35"/>
      <c r="D325" s="192"/>
      <c r="E325" s="495"/>
      <c r="F325" s="496"/>
      <c r="G325" s="496"/>
      <c r="H325" s="496"/>
      <c r="I325" s="496"/>
      <c r="J325" s="496"/>
      <c r="K325" s="496"/>
      <c r="L325" s="496"/>
      <c r="M325" s="496"/>
      <c r="N325" s="497"/>
    </row>
    <row r="326" spans="1:20" ht="7.5" customHeight="1" x14ac:dyDescent="0.2">
      <c r="A326" s="393"/>
      <c r="B326" s="27"/>
      <c r="C326" s="35"/>
      <c r="D326" s="192"/>
      <c r="E326" s="29"/>
      <c r="F326" s="29"/>
      <c r="G326" s="22"/>
      <c r="H326" s="22"/>
      <c r="I326" s="22"/>
      <c r="J326" s="22"/>
      <c r="K326" s="22"/>
      <c r="L326" s="22"/>
      <c r="M326" s="221"/>
      <c r="N326" s="91"/>
    </row>
    <row r="327" spans="1:20" ht="17.25" customHeight="1" x14ac:dyDescent="0.2">
      <c r="A327" s="455" t="s">
        <v>313</v>
      </c>
      <c r="B327" s="425" t="s">
        <v>358</v>
      </c>
      <c r="C327" s="426"/>
      <c r="D327" s="186"/>
      <c r="E327" s="92"/>
      <c r="F327" s="92"/>
      <c r="G327" s="96"/>
      <c r="H327" s="96"/>
      <c r="I327" s="96"/>
      <c r="J327" s="96"/>
      <c r="K327" s="96"/>
      <c r="L327" s="96"/>
      <c r="M327" s="96"/>
      <c r="N327" s="97"/>
    </row>
    <row r="328" spans="1:20" ht="7.5" customHeight="1" thickBot="1" x14ac:dyDescent="0.25">
      <c r="A328" s="456"/>
      <c r="B328" s="27"/>
      <c r="C328" s="35"/>
      <c r="D328" s="192"/>
      <c r="E328" s="29"/>
      <c r="F328" s="29"/>
      <c r="G328" s="22"/>
      <c r="H328" s="22"/>
      <c r="I328" s="22"/>
      <c r="J328" s="22"/>
      <c r="K328" s="22"/>
      <c r="L328" s="22"/>
      <c r="M328" s="221"/>
      <c r="N328" s="91"/>
    </row>
    <row r="329" spans="1:20" ht="17.25" customHeight="1" thickBot="1" x14ac:dyDescent="0.25">
      <c r="A329" s="456"/>
      <c r="B329" s="27"/>
      <c r="C329" s="79" t="s">
        <v>99</v>
      </c>
      <c r="D329" s="197"/>
      <c r="E329" s="99" t="s">
        <v>540</v>
      </c>
      <c r="G329" s="79"/>
      <c r="H329" s="76" t="s">
        <v>398</v>
      </c>
      <c r="I329" s="331"/>
      <c r="J329" s="332"/>
      <c r="K329" s="5" t="s">
        <v>102</v>
      </c>
      <c r="M329" s="216"/>
      <c r="N329" s="85" t="s">
        <v>116</v>
      </c>
      <c r="P329" s="414" t="s">
        <v>362</v>
      </c>
      <c r="Q329" s="414"/>
      <c r="R329" s="414"/>
      <c r="S329" s="414"/>
      <c r="T329" s="414"/>
    </row>
    <row r="330" spans="1:20" ht="7.5" customHeight="1" thickBot="1" x14ac:dyDescent="0.25">
      <c r="A330" s="456"/>
      <c r="B330" s="27"/>
      <c r="C330" s="22"/>
      <c r="D330" s="190"/>
      <c r="F330" s="22"/>
      <c r="G330" s="22"/>
      <c r="I330" s="22"/>
      <c r="K330" s="77"/>
      <c r="L330" s="77"/>
      <c r="M330" s="220"/>
      <c r="N330" s="91"/>
      <c r="P330" s="414"/>
      <c r="Q330" s="414"/>
      <c r="R330" s="414"/>
      <c r="S330" s="414"/>
      <c r="T330" s="414"/>
    </row>
    <row r="331" spans="1:20" ht="17.25" customHeight="1" thickBot="1" x14ac:dyDescent="0.25">
      <c r="A331" s="456"/>
      <c r="B331" s="27"/>
      <c r="C331" s="79" t="s">
        <v>100</v>
      </c>
      <c r="D331" s="197"/>
      <c r="E331" s="99" t="s">
        <v>540</v>
      </c>
      <c r="G331" s="79"/>
      <c r="H331" s="76" t="s">
        <v>398</v>
      </c>
      <c r="I331" s="331"/>
      <c r="J331" s="332"/>
      <c r="K331" s="5" t="s">
        <v>101</v>
      </c>
      <c r="M331" s="216"/>
      <c r="N331" s="85" t="s">
        <v>113</v>
      </c>
      <c r="P331" s="414"/>
      <c r="Q331" s="414"/>
      <c r="R331" s="414"/>
      <c r="S331" s="414"/>
      <c r="T331" s="414"/>
    </row>
    <row r="332" spans="1:20" ht="7.5" customHeight="1" thickBot="1" x14ac:dyDescent="0.25">
      <c r="A332" s="456"/>
      <c r="B332" s="27"/>
      <c r="C332" s="22"/>
      <c r="D332" s="190"/>
      <c r="F332" s="22"/>
      <c r="G332" s="22"/>
      <c r="I332" s="22"/>
      <c r="L332" s="77"/>
      <c r="M332" s="220"/>
      <c r="N332" s="91"/>
      <c r="P332" s="414"/>
      <c r="Q332" s="414"/>
      <c r="R332" s="414"/>
      <c r="S332" s="414"/>
      <c r="T332" s="414"/>
    </row>
    <row r="333" spans="1:20" ht="17.25" customHeight="1" x14ac:dyDescent="0.2">
      <c r="A333" s="456"/>
      <c r="B333" s="27"/>
      <c r="C333" s="29" t="s">
        <v>79</v>
      </c>
      <c r="D333" s="195"/>
      <c r="E333" s="492"/>
      <c r="F333" s="493"/>
      <c r="G333" s="493"/>
      <c r="H333" s="493"/>
      <c r="I333" s="493"/>
      <c r="J333" s="493"/>
      <c r="K333" s="493"/>
      <c r="L333" s="493"/>
      <c r="M333" s="493"/>
      <c r="N333" s="494"/>
      <c r="P333" s="414"/>
      <c r="Q333" s="414"/>
      <c r="R333" s="414"/>
      <c r="S333" s="414"/>
      <c r="T333" s="414"/>
    </row>
    <row r="334" spans="1:20" ht="7.5" customHeight="1" thickBot="1" x14ac:dyDescent="0.25">
      <c r="A334" s="456"/>
      <c r="B334" s="27"/>
      <c r="C334" s="35"/>
      <c r="D334" s="192"/>
      <c r="E334" s="495"/>
      <c r="F334" s="496"/>
      <c r="G334" s="496"/>
      <c r="H334" s="496"/>
      <c r="I334" s="496"/>
      <c r="J334" s="496"/>
      <c r="K334" s="496"/>
      <c r="L334" s="496"/>
      <c r="M334" s="496"/>
      <c r="N334" s="497"/>
    </row>
    <row r="335" spans="1:20" ht="8.5" customHeight="1" x14ac:dyDescent="0.2">
      <c r="A335" s="456"/>
      <c r="B335" s="27"/>
      <c r="C335" s="35"/>
      <c r="D335" s="192"/>
      <c r="E335" s="29"/>
      <c r="F335" s="29"/>
      <c r="G335" s="22"/>
      <c r="H335" s="22"/>
      <c r="I335" s="22"/>
      <c r="J335" s="22"/>
      <c r="K335" s="22"/>
      <c r="L335" s="22"/>
      <c r="M335" s="221"/>
      <c r="N335" s="91"/>
    </row>
    <row r="336" spans="1:20" ht="21" customHeight="1" x14ac:dyDescent="0.2">
      <c r="A336" s="390" t="s">
        <v>224</v>
      </c>
      <c r="B336" s="431" t="s">
        <v>25</v>
      </c>
      <c r="C336" s="432"/>
      <c r="D336" s="73"/>
      <c r="E336" s="73"/>
      <c r="F336" s="73"/>
      <c r="G336" s="73"/>
      <c r="H336" s="73"/>
      <c r="I336" s="73"/>
      <c r="J336" s="73"/>
      <c r="K336" s="73"/>
      <c r="L336" s="73"/>
      <c r="M336" s="73"/>
      <c r="N336" s="87"/>
    </row>
    <row r="337" spans="1:23" ht="8.5" customHeight="1" thickBot="1" x14ac:dyDescent="0.25">
      <c r="A337" s="391"/>
      <c r="B337" s="27"/>
      <c r="C337" s="79"/>
      <c r="D337" s="197"/>
      <c r="F337" s="22"/>
      <c r="G337" s="22"/>
      <c r="J337" s="22"/>
      <c r="K337" s="22"/>
      <c r="M337" s="216"/>
      <c r="N337" s="85"/>
    </row>
    <row r="338" spans="1:23" ht="12.5" customHeight="1" thickBot="1" x14ac:dyDescent="0.25">
      <c r="A338" s="391"/>
      <c r="B338" s="27"/>
      <c r="C338" s="79" t="s">
        <v>318</v>
      </c>
      <c r="D338" s="197"/>
      <c r="E338" s="498" t="s">
        <v>399</v>
      </c>
      <c r="F338" s="499"/>
      <c r="G338" s="263"/>
      <c r="H338" s="5" t="s">
        <v>334</v>
      </c>
      <c r="J338" s="22"/>
      <c r="K338" s="22"/>
      <c r="M338" s="216"/>
      <c r="N338" s="85"/>
    </row>
    <row r="339" spans="1:23" ht="12.75" customHeight="1" x14ac:dyDescent="0.2">
      <c r="A339" s="391"/>
      <c r="B339" s="27"/>
      <c r="C339" s="482" t="s">
        <v>332</v>
      </c>
      <c r="D339" s="190"/>
      <c r="F339" s="22"/>
      <c r="G339" s="22"/>
      <c r="J339" s="22"/>
      <c r="K339" s="22"/>
      <c r="L339" s="77"/>
      <c r="M339" s="220"/>
      <c r="N339" s="91"/>
      <c r="P339" s="414" t="s">
        <v>333</v>
      </c>
      <c r="Q339" s="414"/>
      <c r="R339" s="414"/>
      <c r="S339" s="414"/>
      <c r="T339" s="414"/>
    </row>
    <row r="340" spans="1:23" ht="12.75" customHeight="1" x14ac:dyDescent="0.2">
      <c r="A340" s="391"/>
      <c r="B340" s="27"/>
      <c r="C340" s="482"/>
      <c r="D340" s="190"/>
      <c r="G340" s="79"/>
      <c r="L340" s="77"/>
      <c r="M340" s="220"/>
      <c r="N340" s="91"/>
      <c r="P340" s="414"/>
      <c r="Q340" s="414"/>
      <c r="R340" s="414"/>
      <c r="S340" s="414"/>
      <c r="T340" s="414"/>
    </row>
    <row r="341" spans="1:23" ht="12.75" customHeight="1" x14ac:dyDescent="0.2">
      <c r="A341" s="391"/>
      <c r="B341" s="27"/>
      <c r="C341" s="482"/>
      <c r="D341" s="190"/>
      <c r="F341" s="22"/>
      <c r="G341" s="79"/>
      <c r="J341" s="22"/>
      <c r="K341" s="79"/>
      <c r="M341" s="216"/>
      <c r="N341" s="85"/>
      <c r="P341" s="414"/>
      <c r="Q341" s="414"/>
      <c r="R341" s="414"/>
      <c r="S341" s="414"/>
      <c r="T341" s="414"/>
    </row>
    <row r="342" spans="1:23" ht="67" customHeight="1" x14ac:dyDescent="0.2">
      <c r="A342" s="391"/>
      <c r="B342" s="27"/>
      <c r="C342" s="482"/>
      <c r="D342" s="190"/>
      <c r="F342" s="22"/>
      <c r="G342" s="22"/>
      <c r="I342" s="22"/>
      <c r="K342" s="77"/>
      <c r="L342" s="77"/>
      <c r="M342" s="220"/>
      <c r="N342" s="91"/>
      <c r="P342" s="414"/>
      <c r="Q342" s="414"/>
      <c r="R342" s="414"/>
      <c r="S342" s="414"/>
      <c r="T342" s="414"/>
    </row>
    <row r="343" spans="1:23" ht="16.5" customHeight="1" x14ac:dyDescent="0.2">
      <c r="A343" s="382" t="s">
        <v>344</v>
      </c>
      <c r="B343" s="359" t="s">
        <v>386</v>
      </c>
      <c r="C343" s="359"/>
      <c r="D343" s="359"/>
      <c r="E343" s="365"/>
      <c r="F343" s="365"/>
      <c r="G343" s="365"/>
      <c r="H343" s="365"/>
      <c r="I343" s="365"/>
      <c r="J343" s="365"/>
      <c r="K343" s="365"/>
      <c r="L343" s="365"/>
      <c r="M343" s="365"/>
      <c r="N343" s="365"/>
      <c r="O343" s="365"/>
      <c r="P343" s="365"/>
      <c r="Q343" s="365"/>
      <c r="R343" s="365"/>
      <c r="S343" s="365"/>
      <c r="T343" s="366"/>
      <c r="W343" s="81"/>
    </row>
    <row r="344" spans="1:23" ht="16.5" customHeight="1" x14ac:dyDescent="0.2">
      <c r="A344" s="383"/>
      <c r="B344" s="360"/>
      <c r="C344" s="360"/>
      <c r="D344" s="360"/>
      <c r="E344" s="367"/>
      <c r="F344" s="367"/>
      <c r="G344" s="367"/>
      <c r="H344" s="367"/>
      <c r="I344" s="367"/>
      <c r="J344" s="367"/>
      <c r="K344" s="367"/>
      <c r="L344" s="367"/>
      <c r="M344" s="367"/>
      <c r="N344" s="367"/>
      <c r="O344" s="367"/>
      <c r="P344" s="367"/>
      <c r="Q344" s="367"/>
      <c r="R344" s="367"/>
      <c r="S344" s="367"/>
      <c r="T344" s="368"/>
    </row>
    <row r="345" spans="1:23" ht="17" thickBot="1" x14ac:dyDescent="0.25">
      <c r="A345" s="383"/>
      <c r="B345" s="9"/>
      <c r="C345" s="9"/>
      <c r="D345" s="9"/>
      <c r="E345" s="9"/>
      <c r="F345" s="9"/>
      <c r="G345" s="9"/>
      <c r="H345" s="9"/>
      <c r="I345" s="9"/>
      <c r="J345" s="9"/>
      <c r="K345" s="2"/>
      <c r="L345" s="9"/>
      <c r="M345" s="9"/>
      <c r="N345" s="9"/>
      <c r="O345" s="9"/>
      <c r="P345" s="9"/>
      <c r="Q345" s="9"/>
      <c r="R345" s="9"/>
      <c r="S345" s="9"/>
      <c r="T345" s="49"/>
    </row>
    <row r="346" spans="1:23" x14ac:dyDescent="0.2">
      <c r="A346" s="383"/>
      <c r="B346" s="9"/>
      <c r="C346" s="415" t="s">
        <v>602</v>
      </c>
      <c r="D346" s="416"/>
      <c r="E346" s="416"/>
      <c r="F346" s="416"/>
      <c r="G346" s="416"/>
      <c r="H346" s="416"/>
      <c r="I346" s="416"/>
      <c r="J346" s="416"/>
      <c r="K346" s="416"/>
      <c r="L346" s="416"/>
      <c r="M346" s="416"/>
      <c r="N346" s="416"/>
      <c r="O346" s="416"/>
      <c r="P346" s="416"/>
      <c r="Q346" s="416"/>
      <c r="R346" s="416"/>
      <c r="S346" s="417"/>
      <c r="T346" s="49"/>
    </row>
    <row r="347" spans="1:23" x14ac:dyDescent="0.2">
      <c r="A347" s="383"/>
      <c r="B347" s="9"/>
      <c r="C347" s="418"/>
      <c r="D347" s="419"/>
      <c r="E347" s="419"/>
      <c r="F347" s="419"/>
      <c r="G347" s="419"/>
      <c r="H347" s="419"/>
      <c r="I347" s="419"/>
      <c r="J347" s="419"/>
      <c r="K347" s="419"/>
      <c r="L347" s="419"/>
      <c r="M347" s="419"/>
      <c r="N347" s="419"/>
      <c r="O347" s="419"/>
      <c r="P347" s="419"/>
      <c r="Q347" s="419"/>
      <c r="R347" s="419"/>
      <c r="S347" s="420"/>
      <c r="T347" s="49"/>
    </row>
    <row r="348" spans="1:23" ht="16.5" customHeight="1" x14ac:dyDescent="0.2">
      <c r="A348" s="383"/>
      <c r="B348" s="274"/>
      <c r="C348" s="418"/>
      <c r="D348" s="419"/>
      <c r="E348" s="419"/>
      <c r="F348" s="419"/>
      <c r="G348" s="419"/>
      <c r="H348" s="419"/>
      <c r="I348" s="419"/>
      <c r="J348" s="419"/>
      <c r="K348" s="419"/>
      <c r="L348" s="419"/>
      <c r="M348" s="419"/>
      <c r="N348" s="419"/>
      <c r="O348" s="419"/>
      <c r="P348" s="419"/>
      <c r="Q348" s="419"/>
      <c r="R348" s="419"/>
      <c r="S348" s="420"/>
      <c r="T348" s="49"/>
    </row>
    <row r="349" spans="1:23" ht="14" customHeight="1" x14ac:dyDescent="0.2">
      <c r="A349" s="383"/>
      <c r="B349" s="274"/>
      <c r="C349" s="418"/>
      <c r="D349" s="419"/>
      <c r="E349" s="419"/>
      <c r="F349" s="419"/>
      <c r="G349" s="419"/>
      <c r="H349" s="419"/>
      <c r="I349" s="419"/>
      <c r="J349" s="419"/>
      <c r="K349" s="419"/>
      <c r="L349" s="419"/>
      <c r="M349" s="419"/>
      <c r="N349" s="419"/>
      <c r="O349" s="419"/>
      <c r="P349" s="419"/>
      <c r="Q349" s="419"/>
      <c r="R349" s="419"/>
      <c r="S349" s="420"/>
      <c r="T349" s="49"/>
    </row>
    <row r="350" spans="1:23" ht="14" customHeight="1" x14ac:dyDescent="0.2">
      <c r="A350" s="383"/>
      <c r="B350" s="274"/>
      <c r="C350" s="418"/>
      <c r="D350" s="419"/>
      <c r="E350" s="419"/>
      <c r="F350" s="419"/>
      <c r="G350" s="419"/>
      <c r="H350" s="419"/>
      <c r="I350" s="419"/>
      <c r="J350" s="419"/>
      <c r="K350" s="419"/>
      <c r="L350" s="419"/>
      <c r="M350" s="419"/>
      <c r="N350" s="419"/>
      <c r="O350" s="419"/>
      <c r="P350" s="419"/>
      <c r="Q350" s="419"/>
      <c r="R350" s="419"/>
      <c r="S350" s="420"/>
      <c r="T350" s="49"/>
    </row>
    <row r="351" spans="1:23" ht="14" customHeight="1" x14ac:dyDescent="0.2">
      <c r="A351" s="383"/>
      <c r="B351" s="274"/>
      <c r="C351" s="418"/>
      <c r="D351" s="419"/>
      <c r="E351" s="419"/>
      <c r="F351" s="419"/>
      <c r="G351" s="419"/>
      <c r="H351" s="419"/>
      <c r="I351" s="419"/>
      <c r="J351" s="419"/>
      <c r="K351" s="419"/>
      <c r="L351" s="419"/>
      <c r="M351" s="419"/>
      <c r="N351" s="419"/>
      <c r="O351" s="419"/>
      <c r="P351" s="419"/>
      <c r="Q351" s="419"/>
      <c r="R351" s="419"/>
      <c r="S351" s="420"/>
      <c r="T351" s="49"/>
    </row>
    <row r="352" spans="1:23" ht="14" customHeight="1" x14ac:dyDescent="0.2">
      <c r="A352" s="383"/>
      <c r="B352" s="274"/>
      <c r="C352" s="418"/>
      <c r="D352" s="419"/>
      <c r="E352" s="419"/>
      <c r="F352" s="419"/>
      <c r="G352" s="419"/>
      <c r="H352" s="419"/>
      <c r="I352" s="419"/>
      <c r="J352" s="419"/>
      <c r="K352" s="419"/>
      <c r="L352" s="419"/>
      <c r="M352" s="419"/>
      <c r="N352" s="419"/>
      <c r="O352" s="419"/>
      <c r="P352" s="419"/>
      <c r="Q352" s="419"/>
      <c r="R352" s="419"/>
      <c r="S352" s="420"/>
      <c r="T352" s="49"/>
    </row>
    <row r="353" spans="1:20" x14ac:dyDescent="0.2">
      <c r="A353" s="383"/>
      <c r="B353" s="9"/>
      <c r="C353" s="418"/>
      <c r="D353" s="419"/>
      <c r="E353" s="419"/>
      <c r="F353" s="419"/>
      <c r="G353" s="419"/>
      <c r="H353" s="419"/>
      <c r="I353" s="419"/>
      <c r="J353" s="419"/>
      <c r="K353" s="419"/>
      <c r="L353" s="419"/>
      <c r="M353" s="419"/>
      <c r="N353" s="419"/>
      <c r="O353" s="419"/>
      <c r="P353" s="419"/>
      <c r="Q353" s="419"/>
      <c r="R353" s="419"/>
      <c r="S353" s="420"/>
      <c r="T353" s="49"/>
    </row>
    <row r="354" spans="1:20" x14ac:dyDescent="0.2">
      <c r="A354" s="383"/>
      <c r="B354" s="9"/>
      <c r="C354" s="418"/>
      <c r="D354" s="419"/>
      <c r="E354" s="419"/>
      <c r="F354" s="419"/>
      <c r="G354" s="419"/>
      <c r="H354" s="419"/>
      <c r="I354" s="419"/>
      <c r="J354" s="419"/>
      <c r="K354" s="419"/>
      <c r="L354" s="419"/>
      <c r="M354" s="419"/>
      <c r="N354" s="419"/>
      <c r="O354" s="419"/>
      <c r="P354" s="419"/>
      <c r="Q354" s="419"/>
      <c r="R354" s="419"/>
      <c r="S354" s="420"/>
      <c r="T354" s="49"/>
    </row>
    <row r="355" spans="1:20" x14ac:dyDescent="0.2">
      <c r="A355" s="383"/>
      <c r="B355" s="9"/>
      <c r="C355" s="418"/>
      <c r="D355" s="419"/>
      <c r="E355" s="419"/>
      <c r="F355" s="419"/>
      <c r="G355" s="419"/>
      <c r="H355" s="419"/>
      <c r="I355" s="419"/>
      <c r="J355" s="419"/>
      <c r="K355" s="419"/>
      <c r="L355" s="419"/>
      <c r="M355" s="419"/>
      <c r="N355" s="419"/>
      <c r="O355" s="419"/>
      <c r="P355" s="419"/>
      <c r="Q355" s="419"/>
      <c r="R355" s="419"/>
      <c r="S355" s="420"/>
      <c r="T355" s="49"/>
    </row>
    <row r="356" spans="1:20" x14ac:dyDescent="0.2">
      <c r="A356" s="383"/>
      <c r="B356" s="9"/>
      <c r="C356" s="418"/>
      <c r="D356" s="419"/>
      <c r="E356" s="419"/>
      <c r="F356" s="419"/>
      <c r="G356" s="419"/>
      <c r="H356" s="419"/>
      <c r="I356" s="419"/>
      <c r="J356" s="419"/>
      <c r="K356" s="419"/>
      <c r="L356" s="419"/>
      <c r="M356" s="419"/>
      <c r="N356" s="419"/>
      <c r="O356" s="419"/>
      <c r="P356" s="419"/>
      <c r="Q356" s="419"/>
      <c r="R356" s="419"/>
      <c r="S356" s="420"/>
      <c r="T356" s="49"/>
    </row>
    <row r="357" spans="1:20" x14ac:dyDescent="0.2">
      <c r="A357" s="383"/>
      <c r="B357" s="9"/>
      <c r="C357" s="418"/>
      <c r="D357" s="419"/>
      <c r="E357" s="419"/>
      <c r="F357" s="419"/>
      <c r="G357" s="419"/>
      <c r="H357" s="419"/>
      <c r="I357" s="419"/>
      <c r="J357" s="419"/>
      <c r="K357" s="419"/>
      <c r="L357" s="419"/>
      <c r="M357" s="419"/>
      <c r="N357" s="419"/>
      <c r="O357" s="419"/>
      <c r="P357" s="419"/>
      <c r="Q357" s="419"/>
      <c r="R357" s="419"/>
      <c r="S357" s="420"/>
      <c r="T357" s="49"/>
    </row>
    <row r="358" spans="1:20" x14ac:dyDescent="0.2">
      <c r="A358" s="383"/>
      <c r="B358" s="9"/>
      <c r="C358" s="418"/>
      <c r="D358" s="419"/>
      <c r="E358" s="419"/>
      <c r="F358" s="419"/>
      <c r="G358" s="419"/>
      <c r="H358" s="419"/>
      <c r="I358" s="419"/>
      <c r="J358" s="419"/>
      <c r="K358" s="419"/>
      <c r="L358" s="419"/>
      <c r="M358" s="419"/>
      <c r="N358" s="419"/>
      <c r="O358" s="419"/>
      <c r="P358" s="419"/>
      <c r="Q358" s="419"/>
      <c r="R358" s="419"/>
      <c r="S358" s="420"/>
      <c r="T358" s="49"/>
    </row>
    <row r="359" spans="1:20" x14ac:dyDescent="0.2">
      <c r="A359" s="383"/>
      <c r="B359" s="9"/>
      <c r="C359" s="418"/>
      <c r="D359" s="419"/>
      <c r="E359" s="419"/>
      <c r="F359" s="419"/>
      <c r="G359" s="419"/>
      <c r="H359" s="419"/>
      <c r="I359" s="419"/>
      <c r="J359" s="419"/>
      <c r="K359" s="419"/>
      <c r="L359" s="419"/>
      <c r="M359" s="419"/>
      <c r="N359" s="419"/>
      <c r="O359" s="419"/>
      <c r="P359" s="419"/>
      <c r="Q359" s="419"/>
      <c r="R359" s="419"/>
      <c r="S359" s="420"/>
      <c r="T359" s="49"/>
    </row>
    <row r="360" spans="1:20" x14ac:dyDescent="0.2">
      <c r="A360" s="383"/>
      <c r="B360" s="9"/>
      <c r="C360" s="418"/>
      <c r="D360" s="419"/>
      <c r="E360" s="419"/>
      <c r="F360" s="419"/>
      <c r="G360" s="419"/>
      <c r="H360" s="419"/>
      <c r="I360" s="419"/>
      <c r="J360" s="419"/>
      <c r="K360" s="419"/>
      <c r="L360" s="419"/>
      <c r="M360" s="419"/>
      <c r="N360" s="419"/>
      <c r="O360" s="419"/>
      <c r="P360" s="419"/>
      <c r="Q360" s="419"/>
      <c r="R360" s="419"/>
      <c r="S360" s="420"/>
      <c r="T360" s="49"/>
    </row>
    <row r="361" spans="1:20" x14ac:dyDescent="0.2">
      <c r="A361" s="383"/>
      <c r="B361" s="9"/>
      <c r="C361" s="418"/>
      <c r="D361" s="419"/>
      <c r="E361" s="419"/>
      <c r="F361" s="419"/>
      <c r="G361" s="419"/>
      <c r="H361" s="419"/>
      <c r="I361" s="419"/>
      <c r="J361" s="419"/>
      <c r="K361" s="419"/>
      <c r="L361" s="419"/>
      <c r="M361" s="419"/>
      <c r="N361" s="419"/>
      <c r="O361" s="419"/>
      <c r="P361" s="419"/>
      <c r="Q361" s="419"/>
      <c r="R361" s="419"/>
      <c r="S361" s="420"/>
      <c r="T361" s="49"/>
    </row>
    <row r="362" spans="1:20" x14ac:dyDescent="0.2">
      <c r="A362" s="383"/>
      <c r="B362" s="9"/>
      <c r="C362" s="418"/>
      <c r="D362" s="419"/>
      <c r="E362" s="419"/>
      <c r="F362" s="419"/>
      <c r="G362" s="419"/>
      <c r="H362" s="419"/>
      <c r="I362" s="419"/>
      <c r="J362" s="419"/>
      <c r="K362" s="419"/>
      <c r="L362" s="419"/>
      <c r="M362" s="419"/>
      <c r="N362" s="419"/>
      <c r="O362" s="419"/>
      <c r="P362" s="419"/>
      <c r="Q362" s="419"/>
      <c r="R362" s="419"/>
      <c r="S362" s="420"/>
      <c r="T362" s="49"/>
    </row>
    <row r="363" spans="1:20" x14ac:dyDescent="0.2">
      <c r="A363" s="383"/>
      <c r="B363" s="9"/>
      <c r="C363" s="418"/>
      <c r="D363" s="419"/>
      <c r="E363" s="419"/>
      <c r="F363" s="419"/>
      <c r="G363" s="419"/>
      <c r="H363" s="419"/>
      <c r="I363" s="419"/>
      <c r="J363" s="419"/>
      <c r="K363" s="419"/>
      <c r="L363" s="419"/>
      <c r="M363" s="419"/>
      <c r="N363" s="419"/>
      <c r="O363" s="419"/>
      <c r="P363" s="419"/>
      <c r="Q363" s="419"/>
      <c r="R363" s="419"/>
      <c r="S363" s="420"/>
      <c r="T363" s="49"/>
    </row>
    <row r="364" spans="1:20" x14ac:dyDescent="0.2">
      <c r="A364" s="383"/>
      <c r="B364" s="9"/>
      <c r="C364" s="418"/>
      <c r="D364" s="419"/>
      <c r="E364" s="419"/>
      <c r="F364" s="419"/>
      <c r="G364" s="419"/>
      <c r="H364" s="419"/>
      <c r="I364" s="419"/>
      <c r="J364" s="419"/>
      <c r="K364" s="419"/>
      <c r="L364" s="419"/>
      <c r="M364" s="419"/>
      <c r="N364" s="419"/>
      <c r="O364" s="419"/>
      <c r="P364" s="419"/>
      <c r="Q364" s="419"/>
      <c r="R364" s="419"/>
      <c r="S364" s="420"/>
      <c r="T364" s="49"/>
    </row>
    <row r="365" spans="1:20" x14ac:dyDescent="0.2">
      <c r="A365" s="383"/>
      <c r="B365" s="9"/>
      <c r="C365" s="418"/>
      <c r="D365" s="419"/>
      <c r="E365" s="419"/>
      <c r="F365" s="419"/>
      <c r="G365" s="419"/>
      <c r="H365" s="419"/>
      <c r="I365" s="419"/>
      <c r="J365" s="419"/>
      <c r="K365" s="419"/>
      <c r="L365" s="419"/>
      <c r="M365" s="419"/>
      <c r="N365" s="419"/>
      <c r="O365" s="419"/>
      <c r="P365" s="419"/>
      <c r="Q365" s="419"/>
      <c r="R365" s="419"/>
      <c r="S365" s="420"/>
      <c r="T365" s="49"/>
    </row>
    <row r="366" spans="1:20" x14ac:dyDescent="0.2">
      <c r="A366" s="383"/>
      <c r="B366" s="9"/>
      <c r="C366" s="418"/>
      <c r="D366" s="419"/>
      <c r="E366" s="419"/>
      <c r="F366" s="419"/>
      <c r="G366" s="419"/>
      <c r="H366" s="419"/>
      <c r="I366" s="419"/>
      <c r="J366" s="419"/>
      <c r="K366" s="419"/>
      <c r="L366" s="419"/>
      <c r="M366" s="419"/>
      <c r="N366" s="419"/>
      <c r="O366" s="419"/>
      <c r="P366" s="419"/>
      <c r="Q366" s="419"/>
      <c r="R366" s="419"/>
      <c r="S366" s="420"/>
      <c r="T366" s="49"/>
    </row>
    <row r="367" spans="1:20" x14ac:dyDescent="0.2">
      <c r="A367" s="383"/>
      <c r="B367" s="9"/>
      <c r="C367" s="418"/>
      <c r="D367" s="419"/>
      <c r="E367" s="419"/>
      <c r="F367" s="419"/>
      <c r="G367" s="419"/>
      <c r="H367" s="419"/>
      <c r="I367" s="419"/>
      <c r="J367" s="419"/>
      <c r="K367" s="419"/>
      <c r="L367" s="419"/>
      <c r="M367" s="419"/>
      <c r="N367" s="419"/>
      <c r="O367" s="419"/>
      <c r="P367" s="419"/>
      <c r="Q367" s="419"/>
      <c r="R367" s="419"/>
      <c r="S367" s="420"/>
      <c r="T367" s="49"/>
    </row>
    <row r="368" spans="1:20" x14ac:dyDescent="0.2">
      <c r="A368" s="383"/>
      <c r="B368" s="9"/>
      <c r="C368" s="418"/>
      <c r="D368" s="419"/>
      <c r="E368" s="419"/>
      <c r="F368" s="419"/>
      <c r="G368" s="419"/>
      <c r="H368" s="419"/>
      <c r="I368" s="419"/>
      <c r="J368" s="419"/>
      <c r="K368" s="419"/>
      <c r="L368" s="419"/>
      <c r="M368" s="419"/>
      <c r="N368" s="419"/>
      <c r="O368" s="419"/>
      <c r="P368" s="419"/>
      <c r="Q368" s="419"/>
      <c r="R368" s="419"/>
      <c r="S368" s="420"/>
      <c r="T368" s="49"/>
    </row>
    <row r="369" spans="1:23" x14ac:dyDescent="0.2">
      <c r="A369" s="383"/>
      <c r="B369" s="9"/>
      <c r="C369" s="418"/>
      <c r="D369" s="419"/>
      <c r="E369" s="419"/>
      <c r="F369" s="419"/>
      <c r="G369" s="419"/>
      <c r="H369" s="419"/>
      <c r="I369" s="419"/>
      <c r="J369" s="419"/>
      <c r="K369" s="419"/>
      <c r="L369" s="419"/>
      <c r="M369" s="419"/>
      <c r="N369" s="419"/>
      <c r="O369" s="419"/>
      <c r="P369" s="419"/>
      <c r="Q369" s="419"/>
      <c r="R369" s="419"/>
      <c r="S369" s="420"/>
      <c r="T369" s="49"/>
    </row>
    <row r="370" spans="1:23" x14ac:dyDescent="0.2">
      <c r="A370" s="383"/>
      <c r="B370" s="9"/>
      <c r="C370" s="418"/>
      <c r="D370" s="419"/>
      <c r="E370" s="419"/>
      <c r="F370" s="419"/>
      <c r="G370" s="419"/>
      <c r="H370" s="419"/>
      <c r="I370" s="419"/>
      <c r="J370" s="419"/>
      <c r="K370" s="419"/>
      <c r="L370" s="419"/>
      <c r="M370" s="419"/>
      <c r="N370" s="419"/>
      <c r="O370" s="419"/>
      <c r="P370" s="419"/>
      <c r="Q370" s="419"/>
      <c r="R370" s="419"/>
      <c r="S370" s="420"/>
      <c r="T370" s="49"/>
    </row>
    <row r="371" spans="1:23" x14ac:dyDescent="0.2">
      <c r="A371" s="383"/>
      <c r="B371" s="9"/>
      <c r="C371" s="418"/>
      <c r="D371" s="419"/>
      <c r="E371" s="419"/>
      <c r="F371" s="419"/>
      <c r="G371" s="419"/>
      <c r="H371" s="419"/>
      <c r="I371" s="419"/>
      <c r="J371" s="419"/>
      <c r="K371" s="419"/>
      <c r="L371" s="419"/>
      <c r="M371" s="419"/>
      <c r="N371" s="419"/>
      <c r="O371" s="419"/>
      <c r="P371" s="419"/>
      <c r="Q371" s="419"/>
      <c r="R371" s="419"/>
      <c r="S371" s="420"/>
      <c r="T371" s="49"/>
    </row>
    <row r="372" spans="1:23" x14ac:dyDescent="0.2">
      <c r="A372" s="383"/>
      <c r="B372" s="9"/>
      <c r="C372" s="418"/>
      <c r="D372" s="419"/>
      <c r="E372" s="419"/>
      <c r="F372" s="419"/>
      <c r="G372" s="419"/>
      <c r="H372" s="419"/>
      <c r="I372" s="419"/>
      <c r="J372" s="419"/>
      <c r="K372" s="419"/>
      <c r="L372" s="419"/>
      <c r="M372" s="419"/>
      <c r="N372" s="419"/>
      <c r="O372" s="419"/>
      <c r="P372" s="419"/>
      <c r="Q372" s="419"/>
      <c r="R372" s="419"/>
      <c r="S372" s="420"/>
      <c r="T372" s="49"/>
      <c r="U372" s="233"/>
    </row>
    <row r="373" spans="1:23" x14ac:dyDescent="0.2">
      <c r="A373" s="383"/>
      <c r="B373" s="9"/>
      <c r="C373" s="418"/>
      <c r="D373" s="419"/>
      <c r="E373" s="419"/>
      <c r="F373" s="419"/>
      <c r="G373" s="419"/>
      <c r="H373" s="419"/>
      <c r="I373" s="419"/>
      <c r="J373" s="419"/>
      <c r="K373" s="419"/>
      <c r="L373" s="419"/>
      <c r="M373" s="419"/>
      <c r="N373" s="419"/>
      <c r="O373" s="419"/>
      <c r="P373" s="419"/>
      <c r="Q373" s="419"/>
      <c r="R373" s="419"/>
      <c r="S373" s="420"/>
      <c r="T373" s="49"/>
      <c r="U373" s="105"/>
    </row>
    <row r="374" spans="1:23" ht="14.5" thickBot="1" x14ac:dyDescent="0.25">
      <c r="A374" s="383"/>
      <c r="B374" s="9"/>
      <c r="C374" s="421"/>
      <c r="D374" s="422"/>
      <c r="E374" s="422"/>
      <c r="F374" s="422"/>
      <c r="G374" s="422"/>
      <c r="H374" s="422"/>
      <c r="I374" s="422"/>
      <c r="J374" s="422"/>
      <c r="K374" s="422"/>
      <c r="L374" s="422"/>
      <c r="M374" s="422"/>
      <c r="N374" s="422"/>
      <c r="O374" s="422"/>
      <c r="P374" s="422"/>
      <c r="Q374" s="422"/>
      <c r="R374" s="422"/>
      <c r="S374" s="423"/>
      <c r="T374" s="49"/>
      <c r="U374" s="233"/>
    </row>
    <row r="375" spans="1:23" ht="17" thickBot="1" x14ac:dyDescent="0.25">
      <c r="A375" s="383"/>
      <c r="B375" s="16"/>
      <c r="C375" s="16"/>
      <c r="D375" s="16"/>
      <c r="E375" s="16"/>
      <c r="F375" s="16"/>
      <c r="G375" s="16"/>
      <c r="H375" s="16"/>
      <c r="I375" s="16"/>
      <c r="J375" s="16"/>
      <c r="K375" s="265"/>
      <c r="L375" s="16"/>
      <c r="M375" s="16"/>
      <c r="N375" s="16"/>
      <c r="O375" s="16"/>
      <c r="P375" s="16"/>
      <c r="Q375" s="16"/>
      <c r="R375" s="16"/>
      <c r="S375" s="16"/>
      <c r="T375" s="50"/>
    </row>
    <row r="376" spans="1:23" ht="14" customHeight="1" x14ac:dyDescent="0.2">
      <c r="A376" s="383"/>
      <c r="B376" s="359" t="s">
        <v>385</v>
      </c>
      <c r="C376" s="359"/>
      <c r="D376" s="359"/>
      <c r="E376" s="361"/>
      <c r="F376" s="361"/>
      <c r="G376" s="361"/>
      <c r="H376" s="361"/>
      <c r="I376" s="361"/>
      <c r="J376" s="361"/>
      <c r="K376" s="361"/>
      <c r="L376" s="361"/>
      <c r="M376" s="361"/>
      <c r="N376" s="361"/>
      <c r="O376" s="361"/>
      <c r="P376" s="361"/>
      <c r="Q376" s="361"/>
      <c r="R376" s="361"/>
      <c r="S376" s="361"/>
      <c r="T376" s="362"/>
      <c r="W376" s="81"/>
    </row>
    <row r="377" spans="1:23" x14ac:dyDescent="0.2">
      <c r="A377" s="383"/>
      <c r="B377" s="360"/>
      <c r="C377" s="360"/>
      <c r="D377" s="360"/>
      <c r="E377" s="363"/>
      <c r="F377" s="363"/>
      <c r="G377" s="363"/>
      <c r="H377" s="363"/>
      <c r="I377" s="363"/>
      <c r="J377" s="363"/>
      <c r="K377" s="363"/>
      <c r="L377" s="363"/>
      <c r="M377" s="363"/>
      <c r="N377" s="363"/>
      <c r="O377" s="363"/>
      <c r="P377" s="363"/>
      <c r="Q377" s="363"/>
      <c r="R377" s="363"/>
      <c r="S377" s="363"/>
      <c r="T377" s="364"/>
    </row>
    <row r="378" spans="1:23" ht="17" thickBot="1" x14ac:dyDescent="0.25">
      <c r="A378" s="383"/>
      <c r="B378" s="9"/>
      <c r="C378" s="9"/>
      <c r="D378" s="9"/>
      <c r="E378" s="9"/>
      <c r="F378" s="9"/>
      <c r="G378" s="9"/>
      <c r="H378" s="9"/>
      <c r="I378" s="9"/>
      <c r="J378" s="9"/>
      <c r="K378" s="2"/>
      <c r="L378" s="9"/>
      <c r="M378" s="9"/>
      <c r="N378" s="9"/>
      <c r="O378" s="9"/>
      <c r="P378" s="9"/>
      <c r="Q378" s="9"/>
      <c r="R378" s="9"/>
      <c r="S378" s="9"/>
      <c r="T378" s="49"/>
    </row>
    <row r="379" spans="1:23" x14ac:dyDescent="0.2">
      <c r="A379" s="383"/>
      <c r="B379" s="9"/>
      <c r="C379" s="415" t="s">
        <v>603</v>
      </c>
      <c r="D379" s="416"/>
      <c r="E379" s="416"/>
      <c r="F379" s="416"/>
      <c r="G379" s="416"/>
      <c r="H379" s="416"/>
      <c r="I379" s="416"/>
      <c r="J379" s="416"/>
      <c r="K379" s="416"/>
      <c r="L379" s="416"/>
      <c r="M379" s="416"/>
      <c r="N379" s="416"/>
      <c r="O379" s="416"/>
      <c r="P379" s="416"/>
      <c r="Q379" s="416"/>
      <c r="R379" s="416"/>
      <c r="S379" s="417"/>
      <c r="T379" s="49"/>
    </row>
    <row r="380" spans="1:23" x14ac:dyDescent="0.2">
      <c r="A380" s="383"/>
      <c r="B380" s="9"/>
      <c r="C380" s="418"/>
      <c r="D380" s="419"/>
      <c r="E380" s="419"/>
      <c r="F380" s="419"/>
      <c r="G380" s="419"/>
      <c r="H380" s="419"/>
      <c r="I380" s="419"/>
      <c r="J380" s="419"/>
      <c r="K380" s="419"/>
      <c r="L380" s="419"/>
      <c r="M380" s="419"/>
      <c r="N380" s="419"/>
      <c r="O380" s="419"/>
      <c r="P380" s="419"/>
      <c r="Q380" s="419"/>
      <c r="R380" s="419"/>
      <c r="S380" s="420"/>
      <c r="T380" s="49"/>
    </row>
    <row r="381" spans="1:23" ht="16.5" customHeight="1" x14ac:dyDescent="0.2">
      <c r="A381" s="383"/>
      <c r="B381" s="274"/>
      <c r="C381" s="418"/>
      <c r="D381" s="419"/>
      <c r="E381" s="419"/>
      <c r="F381" s="419"/>
      <c r="G381" s="419"/>
      <c r="H381" s="419"/>
      <c r="I381" s="419"/>
      <c r="J381" s="419"/>
      <c r="K381" s="419"/>
      <c r="L381" s="419"/>
      <c r="M381" s="419"/>
      <c r="N381" s="419"/>
      <c r="O381" s="419"/>
      <c r="P381" s="419"/>
      <c r="Q381" s="419"/>
      <c r="R381" s="419"/>
      <c r="S381" s="420"/>
      <c r="T381" s="49"/>
    </row>
    <row r="382" spans="1:23" ht="14" customHeight="1" x14ac:dyDescent="0.2">
      <c r="A382" s="383"/>
      <c r="B382" s="274"/>
      <c r="C382" s="418"/>
      <c r="D382" s="419"/>
      <c r="E382" s="419"/>
      <c r="F382" s="419"/>
      <c r="G382" s="419"/>
      <c r="H382" s="419"/>
      <c r="I382" s="419"/>
      <c r="J382" s="419"/>
      <c r="K382" s="419"/>
      <c r="L382" s="419"/>
      <c r="M382" s="419"/>
      <c r="N382" s="419"/>
      <c r="O382" s="419"/>
      <c r="P382" s="419"/>
      <c r="Q382" s="419"/>
      <c r="R382" s="419"/>
      <c r="S382" s="420"/>
      <c r="T382" s="49"/>
    </row>
    <row r="383" spans="1:23" ht="14" customHeight="1" x14ac:dyDescent="0.2">
      <c r="A383" s="383"/>
      <c r="B383" s="274"/>
      <c r="C383" s="418"/>
      <c r="D383" s="419"/>
      <c r="E383" s="419"/>
      <c r="F383" s="419"/>
      <c r="G383" s="419"/>
      <c r="H383" s="419"/>
      <c r="I383" s="419"/>
      <c r="J383" s="419"/>
      <c r="K383" s="419"/>
      <c r="L383" s="419"/>
      <c r="M383" s="419"/>
      <c r="N383" s="419"/>
      <c r="O383" s="419"/>
      <c r="P383" s="419"/>
      <c r="Q383" s="419"/>
      <c r="R383" s="419"/>
      <c r="S383" s="420"/>
      <c r="T383" s="49"/>
    </row>
    <row r="384" spans="1:23" ht="14" customHeight="1" x14ac:dyDescent="0.2">
      <c r="A384" s="383"/>
      <c r="B384" s="274"/>
      <c r="C384" s="418"/>
      <c r="D384" s="419"/>
      <c r="E384" s="419"/>
      <c r="F384" s="419"/>
      <c r="G384" s="419"/>
      <c r="H384" s="419"/>
      <c r="I384" s="419"/>
      <c r="J384" s="419"/>
      <c r="K384" s="419"/>
      <c r="L384" s="419"/>
      <c r="M384" s="419"/>
      <c r="N384" s="419"/>
      <c r="O384" s="419"/>
      <c r="P384" s="419"/>
      <c r="Q384" s="419"/>
      <c r="R384" s="419"/>
      <c r="S384" s="420"/>
      <c r="T384" s="49"/>
    </row>
    <row r="385" spans="1:20" ht="14" customHeight="1" x14ac:dyDescent="0.2">
      <c r="A385" s="383"/>
      <c r="B385" s="274"/>
      <c r="C385" s="418"/>
      <c r="D385" s="419"/>
      <c r="E385" s="419"/>
      <c r="F385" s="419"/>
      <c r="G385" s="419"/>
      <c r="H385" s="419"/>
      <c r="I385" s="419"/>
      <c r="J385" s="419"/>
      <c r="K385" s="419"/>
      <c r="L385" s="419"/>
      <c r="M385" s="419"/>
      <c r="N385" s="419"/>
      <c r="O385" s="419"/>
      <c r="P385" s="419"/>
      <c r="Q385" s="419"/>
      <c r="R385" s="419"/>
      <c r="S385" s="420"/>
      <c r="T385" s="49"/>
    </row>
    <row r="386" spans="1:20" x14ac:dyDescent="0.2">
      <c r="A386" s="383"/>
      <c r="B386" s="9"/>
      <c r="C386" s="418"/>
      <c r="D386" s="419"/>
      <c r="E386" s="419"/>
      <c r="F386" s="419"/>
      <c r="G386" s="419"/>
      <c r="H386" s="419"/>
      <c r="I386" s="419"/>
      <c r="J386" s="419"/>
      <c r="K386" s="419"/>
      <c r="L386" s="419"/>
      <c r="M386" s="419"/>
      <c r="N386" s="419"/>
      <c r="O386" s="419"/>
      <c r="P386" s="419"/>
      <c r="Q386" s="419"/>
      <c r="R386" s="419"/>
      <c r="S386" s="420"/>
      <c r="T386" s="49"/>
    </row>
    <row r="387" spans="1:20" x14ac:dyDescent="0.2">
      <c r="A387" s="383"/>
      <c r="B387" s="9"/>
      <c r="C387" s="418"/>
      <c r="D387" s="419"/>
      <c r="E387" s="419"/>
      <c r="F387" s="419"/>
      <c r="G387" s="419"/>
      <c r="H387" s="419"/>
      <c r="I387" s="419"/>
      <c r="J387" s="419"/>
      <c r="K387" s="419"/>
      <c r="L387" s="419"/>
      <c r="M387" s="419"/>
      <c r="N387" s="419"/>
      <c r="O387" s="419"/>
      <c r="P387" s="419"/>
      <c r="Q387" s="419"/>
      <c r="R387" s="419"/>
      <c r="S387" s="420"/>
      <c r="T387" s="49"/>
    </row>
    <row r="388" spans="1:20" x14ac:dyDescent="0.2">
      <c r="A388" s="383"/>
      <c r="B388" s="9"/>
      <c r="C388" s="418"/>
      <c r="D388" s="419"/>
      <c r="E388" s="419"/>
      <c r="F388" s="419"/>
      <c r="G388" s="419"/>
      <c r="H388" s="419"/>
      <c r="I388" s="419"/>
      <c r="J388" s="419"/>
      <c r="K388" s="419"/>
      <c r="L388" s="419"/>
      <c r="M388" s="419"/>
      <c r="N388" s="419"/>
      <c r="O388" s="419"/>
      <c r="P388" s="419"/>
      <c r="Q388" s="419"/>
      <c r="R388" s="419"/>
      <c r="S388" s="420"/>
      <c r="T388" s="49"/>
    </row>
    <row r="389" spans="1:20" x14ac:dyDescent="0.2">
      <c r="A389" s="383"/>
      <c r="B389" s="9"/>
      <c r="C389" s="418"/>
      <c r="D389" s="419"/>
      <c r="E389" s="419"/>
      <c r="F389" s="419"/>
      <c r="G389" s="419"/>
      <c r="H389" s="419"/>
      <c r="I389" s="419"/>
      <c r="J389" s="419"/>
      <c r="K389" s="419"/>
      <c r="L389" s="419"/>
      <c r="M389" s="419"/>
      <c r="N389" s="419"/>
      <c r="O389" s="419"/>
      <c r="P389" s="419"/>
      <c r="Q389" s="419"/>
      <c r="R389" s="419"/>
      <c r="S389" s="420"/>
      <c r="T389" s="49"/>
    </row>
    <row r="390" spans="1:20" x14ac:dyDescent="0.2">
      <c r="A390" s="383"/>
      <c r="B390" s="9"/>
      <c r="C390" s="418"/>
      <c r="D390" s="419"/>
      <c r="E390" s="419"/>
      <c r="F390" s="419"/>
      <c r="G390" s="419"/>
      <c r="H390" s="419"/>
      <c r="I390" s="419"/>
      <c r="J390" s="419"/>
      <c r="K390" s="419"/>
      <c r="L390" s="419"/>
      <c r="M390" s="419"/>
      <c r="N390" s="419"/>
      <c r="O390" s="419"/>
      <c r="P390" s="419"/>
      <c r="Q390" s="419"/>
      <c r="R390" s="419"/>
      <c r="S390" s="420"/>
      <c r="T390" s="49"/>
    </row>
    <row r="391" spans="1:20" x14ac:dyDescent="0.2">
      <c r="A391" s="383"/>
      <c r="B391" s="9"/>
      <c r="C391" s="418"/>
      <c r="D391" s="419"/>
      <c r="E391" s="419"/>
      <c r="F391" s="419"/>
      <c r="G391" s="419"/>
      <c r="H391" s="419"/>
      <c r="I391" s="419"/>
      <c r="J391" s="419"/>
      <c r="K391" s="419"/>
      <c r="L391" s="419"/>
      <c r="M391" s="419"/>
      <c r="N391" s="419"/>
      <c r="O391" s="419"/>
      <c r="P391" s="419"/>
      <c r="Q391" s="419"/>
      <c r="R391" s="419"/>
      <c r="S391" s="420"/>
      <c r="T391" s="49"/>
    </row>
    <row r="392" spans="1:20" x14ac:dyDescent="0.2">
      <c r="A392" s="383"/>
      <c r="B392" s="9"/>
      <c r="C392" s="418"/>
      <c r="D392" s="419"/>
      <c r="E392" s="419"/>
      <c r="F392" s="419"/>
      <c r="G392" s="419"/>
      <c r="H392" s="419"/>
      <c r="I392" s="419"/>
      <c r="J392" s="419"/>
      <c r="K392" s="419"/>
      <c r="L392" s="419"/>
      <c r="M392" s="419"/>
      <c r="N392" s="419"/>
      <c r="O392" s="419"/>
      <c r="P392" s="419"/>
      <c r="Q392" s="419"/>
      <c r="R392" s="419"/>
      <c r="S392" s="420"/>
      <c r="T392" s="49"/>
    </row>
    <row r="393" spans="1:20" x14ac:dyDescent="0.2">
      <c r="A393" s="383"/>
      <c r="B393" s="9"/>
      <c r="C393" s="418"/>
      <c r="D393" s="419"/>
      <c r="E393" s="419"/>
      <c r="F393" s="419"/>
      <c r="G393" s="419"/>
      <c r="H393" s="419"/>
      <c r="I393" s="419"/>
      <c r="J393" s="419"/>
      <c r="K393" s="419"/>
      <c r="L393" s="419"/>
      <c r="M393" s="419"/>
      <c r="N393" s="419"/>
      <c r="O393" s="419"/>
      <c r="P393" s="419"/>
      <c r="Q393" s="419"/>
      <c r="R393" s="419"/>
      <c r="S393" s="420"/>
      <c r="T393" s="49"/>
    </row>
    <row r="394" spans="1:20" x14ac:dyDescent="0.2">
      <c r="A394" s="383"/>
      <c r="B394" s="9"/>
      <c r="C394" s="418"/>
      <c r="D394" s="419"/>
      <c r="E394" s="419"/>
      <c r="F394" s="419"/>
      <c r="G394" s="419"/>
      <c r="H394" s="419"/>
      <c r="I394" s="419"/>
      <c r="J394" s="419"/>
      <c r="K394" s="419"/>
      <c r="L394" s="419"/>
      <c r="M394" s="419"/>
      <c r="N394" s="419"/>
      <c r="O394" s="419"/>
      <c r="P394" s="419"/>
      <c r="Q394" s="419"/>
      <c r="R394" s="419"/>
      <c r="S394" s="420"/>
      <c r="T394" s="49"/>
    </row>
    <row r="395" spans="1:20" x14ac:dyDescent="0.2">
      <c r="A395" s="383"/>
      <c r="B395" s="9"/>
      <c r="C395" s="418"/>
      <c r="D395" s="419"/>
      <c r="E395" s="419"/>
      <c r="F395" s="419"/>
      <c r="G395" s="419"/>
      <c r="H395" s="419"/>
      <c r="I395" s="419"/>
      <c r="J395" s="419"/>
      <c r="K395" s="419"/>
      <c r="L395" s="419"/>
      <c r="M395" s="419"/>
      <c r="N395" s="419"/>
      <c r="O395" s="419"/>
      <c r="P395" s="419"/>
      <c r="Q395" s="419"/>
      <c r="R395" s="419"/>
      <c r="S395" s="420"/>
      <c r="T395" s="49"/>
    </row>
    <row r="396" spans="1:20" x14ac:dyDescent="0.2">
      <c r="A396" s="383"/>
      <c r="B396" s="9"/>
      <c r="C396" s="418"/>
      <c r="D396" s="419"/>
      <c r="E396" s="419"/>
      <c r="F396" s="419"/>
      <c r="G396" s="419"/>
      <c r="H396" s="419"/>
      <c r="I396" s="419"/>
      <c r="J396" s="419"/>
      <c r="K396" s="419"/>
      <c r="L396" s="419"/>
      <c r="M396" s="419"/>
      <c r="N396" s="419"/>
      <c r="O396" s="419"/>
      <c r="P396" s="419"/>
      <c r="Q396" s="419"/>
      <c r="R396" s="419"/>
      <c r="S396" s="420"/>
      <c r="T396" s="49"/>
    </row>
    <row r="397" spans="1:20" x14ac:dyDescent="0.2">
      <c r="A397" s="383"/>
      <c r="B397" s="9"/>
      <c r="C397" s="418"/>
      <c r="D397" s="419"/>
      <c r="E397" s="419"/>
      <c r="F397" s="419"/>
      <c r="G397" s="419"/>
      <c r="H397" s="419"/>
      <c r="I397" s="419"/>
      <c r="J397" s="419"/>
      <c r="K397" s="419"/>
      <c r="L397" s="419"/>
      <c r="M397" s="419"/>
      <c r="N397" s="419"/>
      <c r="O397" s="419"/>
      <c r="P397" s="419"/>
      <c r="Q397" s="419"/>
      <c r="R397" s="419"/>
      <c r="S397" s="420"/>
      <c r="T397" s="49"/>
    </row>
    <row r="398" spans="1:20" x14ac:dyDescent="0.2">
      <c r="A398" s="383"/>
      <c r="B398" s="9"/>
      <c r="C398" s="418"/>
      <c r="D398" s="419"/>
      <c r="E398" s="419"/>
      <c r="F398" s="419"/>
      <c r="G398" s="419"/>
      <c r="H398" s="419"/>
      <c r="I398" s="419"/>
      <c r="J398" s="419"/>
      <c r="K398" s="419"/>
      <c r="L398" s="419"/>
      <c r="M398" s="419"/>
      <c r="N398" s="419"/>
      <c r="O398" s="419"/>
      <c r="P398" s="419"/>
      <c r="Q398" s="419"/>
      <c r="R398" s="419"/>
      <c r="S398" s="420"/>
      <c r="T398" s="49"/>
    </row>
    <row r="399" spans="1:20" x14ac:dyDescent="0.2">
      <c r="A399" s="383"/>
      <c r="B399" s="9"/>
      <c r="C399" s="418"/>
      <c r="D399" s="419"/>
      <c r="E399" s="419"/>
      <c r="F399" s="419"/>
      <c r="G399" s="419"/>
      <c r="H399" s="419"/>
      <c r="I399" s="419"/>
      <c r="J399" s="419"/>
      <c r="K399" s="419"/>
      <c r="L399" s="419"/>
      <c r="M399" s="419"/>
      <c r="N399" s="419"/>
      <c r="O399" s="419"/>
      <c r="P399" s="419"/>
      <c r="Q399" s="419"/>
      <c r="R399" s="419"/>
      <c r="S399" s="420"/>
      <c r="T399" s="49"/>
    </row>
    <row r="400" spans="1:20" x14ac:dyDescent="0.2">
      <c r="A400" s="383"/>
      <c r="B400" s="9"/>
      <c r="C400" s="418"/>
      <c r="D400" s="419"/>
      <c r="E400" s="419"/>
      <c r="F400" s="419"/>
      <c r="G400" s="419"/>
      <c r="H400" s="419"/>
      <c r="I400" s="419"/>
      <c r="J400" s="419"/>
      <c r="K400" s="419"/>
      <c r="L400" s="419"/>
      <c r="M400" s="419"/>
      <c r="N400" s="419"/>
      <c r="O400" s="419"/>
      <c r="P400" s="419"/>
      <c r="Q400" s="419"/>
      <c r="R400" s="419"/>
      <c r="S400" s="420"/>
      <c r="T400" s="49"/>
    </row>
    <row r="401" spans="1:21" x14ac:dyDescent="0.2">
      <c r="A401" s="383"/>
      <c r="B401" s="9"/>
      <c r="C401" s="418"/>
      <c r="D401" s="419"/>
      <c r="E401" s="419"/>
      <c r="F401" s="419"/>
      <c r="G401" s="419"/>
      <c r="H401" s="419"/>
      <c r="I401" s="419"/>
      <c r="J401" s="419"/>
      <c r="K401" s="419"/>
      <c r="L401" s="419"/>
      <c r="M401" s="419"/>
      <c r="N401" s="419"/>
      <c r="O401" s="419"/>
      <c r="P401" s="419"/>
      <c r="Q401" s="419"/>
      <c r="R401" s="419"/>
      <c r="S401" s="420"/>
      <c r="T401" s="49"/>
    </row>
    <row r="402" spans="1:21" x14ac:dyDescent="0.2">
      <c r="A402" s="383"/>
      <c r="B402" s="9"/>
      <c r="C402" s="418"/>
      <c r="D402" s="419"/>
      <c r="E402" s="419"/>
      <c r="F402" s="419"/>
      <c r="G402" s="419"/>
      <c r="H402" s="419"/>
      <c r="I402" s="419"/>
      <c r="J402" s="419"/>
      <c r="K402" s="419"/>
      <c r="L402" s="419"/>
      <c r="M402" s="419"/>
      <c r="N402" s="419"/>
      <c r="O402" s="419"/>
      <c r="P402" s="419"/>
      <c r="Q402" s="419"/>
      <c r="R402" s="419"/>
      <c r="S402" s="420"/>
      <c r="T402" s="49"/>
    </row>
    <row r="403" spans="1:21" x14ac:dyDescent="0.2">
      <c r="A403" s="383"/>
      <c r="B403" s="9"/>
      <c r="C403" s="418"/>
      <c r="D403" s="419"/>
      <c r="E403" s="419"/>
      <c r="F403" s="419"/>
      <c r="G403" s="419"/>
      <c r="H403" s="419"/>
      <c r="I403" s="419"/>
      <c r="J403" s="419"/>
      <c r="K403" s="419"/>
      <c r="L403" s="419"/>
      <c r="M403" s="419"/>
      <c r="N403" s="419"/>
      <c r="O403" s="419"/>
      <c r="P403" s="419"/>
      <c r="Q403" s="419"/>
      <c r="R403" s="419"/>
      <c r="S403" s="420"/>
      <c r="T403" s="49"/>
    </row>
    <row r="404" spans="1:21" x14ac:dyDescent="0.2">
      <c r="A404" s="383"/>
      <c r="B404" s="9"/>
      <c r="C404" s="418"/>
      <c r="D404" s="419"/>
      <c r="E404" s="419"/>
      <c r="F404" s="419"/>
      <c r="G404" s="419"/>
      <c r="H404" s="419"/>
      <c r="I404" s="419"/>
      <c r="J404" s="419"/>
      <c r="K404" s="419"/>
      <c r="L404" s="419"/>
      <c r="M404" s="419"/>
      <c r="N404" s="419"/>
      <c r="O404" s="419"/>
      <c r="P404" s="419"/>
      <c r="Q404" s="419"/>
      <c r="R404" s="419"/>
      <c r="S404" s="420"/>
      <c r="T404" s="49"/>
    </row>
    <row r="405" spans="1:21" x14ac:dyDescent="0.2">
      <c r="A405" s="383"/>
      <c r="B405" s="9"/>
      <c r="C405" s="418"/>
      <c r="D405" s="419"/>
      <c r="E405" s="419"/>
      <c r="F405" s="419"/>
      <c r="G405" s="419"/>
      <c r="H405" s="419"/>
      <c r="I405" s="419"/>
      <c r="J405" s="419"/>
      <c r="K405" s="419"/>
      <c r="L405" s="419"/>
      <c r="M405" s="419"/>
      <c r="N405" s="419"/>
      <c r="O405" s="419"/>
      <c r="P405" s="419"/>
      <c r="Q405" s="419"/>
      <c r="R405" s="419"/>
      <c r="S405" s="420"/>
      <c r="T405" s="49"/>
      <c r="U405" s="233"/>
    </row>
    <row r="406" spans="1:21" x14ac:dyDescent="0.2">
      <c r="A406" s="383"/>
      <c r="B406" s="9"/>
      <c r="C406" s="418"/>
      <c r="D406" s="419"/>
      <c r="E406" s="419"/>
      <c r="F406" s="419"/>
      <c r="G406" s="419"/>
      <c r="H406" s="419"/>
      <c r="I406" s="419"/>
      <c r="J406" s="419"/>
      <c r="K406" s="419"/>
      <c r="L406" s="419"/>
      <c r="M406" s="419"/>
      <c r="N406" s="419"/>
      <c r="O406" s="419"/>
      <c r="P406" s="419"/>
      <c r="Q406" s="419"/>
      <c r="R406" s="419"/>
      <c r="S406" s="420"/>
      <c r="T406" s="49"/>
      <c r="U406" s="105"/>
    </row>
    <row r="407" spans="1:21" ht="14.5" thickBot="1" x14ac:dyDescent="0.25">
      <c r="A407" s="383"/>
      <c r="B407" s="9"/>
      <c r="C407" s="421"/>
      <c r="D407" s="422"/>
      <c r="E407" s="422"/>
      <c r="F407" s="422"/>
      <c r="G407" s="422"/>
      <c r="H407" s="422"/>
      <c r="I407" s="422"/>
      <c r="J407" s="422"/>
      <c r="K407" s="422"/>
      <c r="L407" s="422"/>
      <c r="M407" s="422"/>
      <c r="N407" s="422"/>
      <c r="O407" s="422"/>
      <c r="P407" s="422"/>
      <c r="Q407" s="422"/>
      <c r="R407" s="422"/>
      <c r="S407" s="423"/>
      <c r="T407" s="49"/>
      <c r="U407" s="233"/>
    </row>
    <row r="408" spans="1:21" ht="17" thickBot="1" x14ac:dyDescent="0.25">
      <c r="A408" s="384"/>
      <c r="B408" s="16"/>
      <c r="C408" s="16"/>
      <c r="D408" s="16"/>
      <c r="E408" s="16"/>
      <c r="F408" s="16"/>
      <c r="G408" s="16"/>
      <c r="H408" s="16"/>
      <c r="I408" s="16"/>
      <c r="J408" s="16"/>
      <c r="K408" s="265"/>
      <c r="L408" s="16"/>
      <c r="M408" s="16"/>
      <c r="N408" s="16"/>
      <c r="O408" s="16"/>
      <c r="P408" s="16"/>
      <c r="Q408" s="16"/>
      <c r="R408" s="16"/>
      <c r="S408" s="16"/>
      <c r="T408" s="50"/>
    </row>
    <row r="409" spans="1:21" ht="14" customHeight="1" x14ac:dyDescent="0.2">
      <c r="A409" s="474" t="s">
        <v>345</v>
      </c>
      <c r="B409" s="475" t="s">
        <v>384</v>
      </c>
      <c r="C409" s="476"/>
      <c r="D409" s="476"/>
      <c r="E409" s="361"/>
      <c r="F409" s="361"/>
      <c r="G409" s="361"/>
      <c r="H409" s="361"/>
      <c r="I409" s="361"/>
      <c r="J409" s="361"/>
      <c r="K409" s="361"/>
      <c r="L409" s="361"/>
      <c r="M409" s="361"/>
      <c r="N409" s="361"/>
      <c r="O409" s="361"/>
      <c r="P409" s="361"/>
      <c r="Q409" s="361"/>
      <c r="R409" s="361"/>
      <c r="S409" s="361"/>
      <c r="T409" s="362"/>
    </row>
    <row r="410" spans="1:21" ht="14" customHeight="1" x14ac:dyDescent="0.2">
      <c r="A410" s="474"/>
      <c r="B410" s="477"/>
      <c r="C410" s="360"/>
      <c r="D410" s="360"/>
      <c r="E410" s="363"/>
      <c r="F410" s="363"/>
      <c r="G410" s="363"/>
      <c r="H410" s="363"/>
      <c r="I410" s="363"/>
      <c r="J410" s="363"/>
      <c r="K410" s="363"/>
      <c r="L410" s="363"/>
      <c r="M410" s="363"/>
      <c r="N410" s="363"/>
      <c r="O410" s="363"/>
      <c r="P410" s="363"/>
      <c r="Q410" s="363"/>
      <c r="R410" s="363"/>
      <c r="S410" s="363"/>
      <c r="T410" s="364"/>
    </row>
    <row r="411" spans="1:21" ht="17" thickBot="1" x14ac:dyDescent="0.25">
      <c r="A411" s="474"/>
      <c r="B411" s="9"/>
      <c r="C411" s="9"/>
      <c r="D411" s="9"/>
      <c r="E411" s="9"/>
      <c r="F411" s="9"/>
      <c r="G411" s="9"/>
      <c r="H411" s="9"/>
      <c r="I411" s="9"/>
      <c r="J411" s="9"/>
      <c r="K411" s="2"/>
      <c r="L411" s="9"/>
      <c r="M411" s="9"/>
      <c r="N411" s="9"/>
      <c r="O411" s="9"/>
      <c r="P411" s="9"/>
      <c r="Q411" s="9"/>
      <c r="R411" s="9"/>
      <c r="S411" s="9"/>
      <c r="T411" s="49"/>
    </row>
    <row r="412" spans="1:21" x14ac:dyDescent="0.2">
      <c r="A412" s="474"/>
      <c r="B412" s="9"/>
      <c r="C412" s="415" t="s">
        <v>604</v>
      </c>
      <c r="D412" s="416"/>
      <c r="E412" s="416"/>
      <c r="F412" s="416"/>
      <c r="G412" s="416"/>
      <c r="H412" s="416"/>
      <c r="I412" s="416"/>
      <c r="J412" s="416"/>
      <c r="K412" s="416"/>
      <c r="L412" s="416"/>
      <c r="M412" s="416"/>
      <c r="N412" s="416"/>
      <c r="O412" s="416"/>
      <c r="P412" s="416"/>
      <c r="Q412" s="416"/>
      <c r="R412" s="416"/>
      <c r="S412" s="417"/>
      <c r="T412" s="49"/>
    </row>
    <row r="413" spans="1:21" x14ac:dyDescent="0.2">
      <c r="A413" s="474"/>
      <c r="B413" s="9"/>
      <c r="C413" s="418"/>
      <c r="D413" s="419"/>
      <c r="E413" s="419"/>
      <c r="F413" s="419"/>
      <c r="G413" s="419"/>
      <c r="H413" s="419"/>
      <c r="I413" s="419"/>
      <c r="J413" s="419"/>
      <c r="K413" s="419"/>
      <c r="L413" s="419"/>
      <c r="M413" s="419"/>
      <c r="N413" s="419"/>
      <c r="O413" s="419"/>
      <c r="P413" s="419"/>
      <c r="Q413" s="419"/>
      <c r="R413" s="419"/>
      <c r="S413" s="420"/>
      <c r="T413" s="49"/>
    </row>
    <row r="414" spans="1:21" ht="14" customHeight="1" x14ac:dyDescent="0.2">
      <c r="A414" s="474"/>
      <c r="B414" s="274"/>
      <c r="C414" s="418"/>
      <c r="D414" s="419"/>
      <c r="E414" s="419"/>
      <c r="F414" s="419"/>
      <c r="G414" s="419"/>
      <c r="H414" s="419"/>
      <c r="I414" s="419"/>
      <c r="J414" s="419"/>
      <c r="K414" s="419"/>
      <c r="L414" s="419"/>
      <c r="M414" s="419"/>
      <c r="N414" s="419"/>
      <c r="O414" s="419"/>
      <c r="P414" s="419"/>
      <c r="Q414" s="419"/>
      <c r="R414" s="419"/>
      <c r="S414" s="420"/>
      <c r="T414" s="49"/>
    </row>
    <row r="415" spans="1:21" ht="14" customHeight="1" x14ac:dyDescent="0.2">
      <c r="A415" s="474"/>
      <c r="B415" s="274"/>
      <c r="C415" s="418"/>
      <c r="D415" s="419"/>
      <c r="E415" s="419"/>
      <c r="F415" s="419"/>
      <c r="G415" s="419"/>
      <c r="H415" s="419"/>
      <c r="I415" s="419"/>
      <c r="J415" s="419"/>
      <c r="K415" s="419"/>
      <c r="L415" s="419"/>
      <c r="M415" s="419"/>
      <c r="N415" s="419"/>
      <c r="O415" s="419"/>
      <c r="P415" s="419"/>
      <c r="Q415" s="419"/>
      <c r="R415" s="419"/>
      <c r="S415" s="420"/>
      <c r="T415" s="49"/>
    </row>
    <row r="416" spans="1:21" ht="14" customHeight="1" x14ac:dyDescent="0.2">
      <c r="A416" s="474"/>
      <c r="B416" s="274"/>
      <c r="C416" s="418"/>
      <c r="D416" s="419"/>
      <c r="E416" s="419"/>
      <c r="F416" s="419"/>
      <c r="G416" s="419"/>
      <c r="H416" s="419"/>
      <c r="I416" s="419"/>
      <c r="J416" s="419"/>
      <c r="K416" s="419"/>
      <c r="L416" s="419"/>
      <c r="M416" s="419"/>
      <c r="N416" s="419"/>
      <c r="O416" s="419"/>
      <c r="P416" s="419"/>
      <c r="Q416" s="419"/>
      <c r="R416" s="419"/>
      <c r="S416" s="420"/>
      <c r="T416" s="49"/>
    </row>
    <row r="417" spans="1:20" ht="14" customHeight="1" x14ac:dyDescent="0.2">
      <c r="A417" s="474"/>
      <c r="B417" s="274"/>
      <c r="C417" s="418"/>
      <c r="D417" s="419"/>
      <c r="E417" s="419"/>
      <c r="F417" s="419"/>
      <c r="G417" s="419"/>
      <c r="H417" s="419"/>
      <c r="I417" s="419"/>
      <c r="J417" s="419"/>
      <c r="K417" s="419"/>
      <c r="L417" s="419"/>
      <c r="M417" s="419"/>
      <c r="N417" s="419"/>
      <c r="O417" s="419"/>
      <c r="P417" s="419"/>
      <c r="Q417" s="419"/>
      <c r="R417" s="419"/>
      <c r="S417" s="420"/>
      <c r="T417" s="49"/>
    </row>
    <row r="418" spans="1:20" ht="14" customHeight="1" x14ac:dyDescent="0.2">
      <c r="A418" s="474"/>
      <c r="B418" s="274"/>
      <c r="C418" s="418"/>
      <c r="D418" s="419"/>
      <c r="E418" s="419"/>
      <c r="F418" s="419"/>
      <c r="G418" s="419"/>
      <c r="H418" s="419"/>
      <c r="I418" s="419"/>
      <c r="J418" s="419"/>
      <c r="K418" s="419"/>
      <c r="L418" s="419"/>
      <c r="M418" s="419"/>
      <c r="N418" s="419"/>
      <c r="O418" s="419"/>
      <c r="P418" s="419"/>
      <c r="Q418" s="419"/>
      <c r="R418" s="419"/>
      <c r="S418" s="420"/>
      <c r="T418" s="49"/>
    </row>
    <row r="419" spans="1:20" x14ac:dyDescent="0.2">
      <c r="A419" s="474"/>
      <c r="B419" s="9"/>
      <c r="C419" s="418"/>
      <c r="D419" s="419"/>
      <c r="E419" s="419"/>
      <c r="F419" s="419"/>
      <c r="G419" s="419"/>
      <c r="H419" s="419"/>
      <c r="I419" s="419"/>
      <c r="J419" s="419"/>
      <c r="K419" s="419"/>
      <c r="L419" s="419"/>
      <c r="M419" s="419"/>
      <c r="N419" s="419"/>
      <c r="O419" s="419"/>
      <c r="P419" s="419"/>
      <c r="Q419" s="419"/>
      <c r="R419" s="419"/>
      <c r="S419" s="420"/>
      <c r="T419" s="49"/>
    </row>
    <row r="420" spans="1:20" x14ac:dyDescent="0.2">
      <c r="A420" s="474"/>
      <c r="B420" s="9"/>
      <c r="C420" s="418"/>
      <c r="D420" s="419"/>
      <c r="E420" s="419"/>
      <c r="F420" s="419"/>
      <c r="G420" s="419"/>
      <c r="H420" s="419"/>
      <c r="I420" s="419"/>
      <c r="J420" s="419"/>
      <c r="K420" s="419"/>
      <c r="L420" s="419"/>
      <c r="M420" s="419"/>
      <c r="N420" s="419"/>
      <c r="O420" s="419"/>
      <c r="P420" s="419"/>
      <c r="Q420" s="419"/>
      <c r="R420" s="419"/>
      <c r="S420" s="420"/>
      <c r="T420" s="49"/>
    </row>
    <row r="421" spans="1:20" x14ac:dyDescent="0.2">
      <c r="A421" s="474"/>
      <c r="B421" s="9"/>
      <c r="C421" s="418"/>
      <c r="D421" s="419"/>
      <c r="E421" s="419"/>
      <c r="F421" s="419"/>
      <c r="G421" s="419"/>
      <c r="H421" s="419"/>
      <c r="I421" s="419"/>
      <c r="J421" s="419"/>
      <c r="K421" s="419"/>
      <c r="L421" s="419"/>
      <c r="M421" s="419"/>
      <c r="N421" s="419"/>
      <c r="O421" s="419"/>
      <c r="P421" s="419"/>
      <c r="Q421" s="419"/>
      <c r="R421" s="419"/>
      <c r="S421" s="420"/>
      <c r="T421" s="49"/>
    </row>
    <row r="422" spans="1:20" x14ac:dyDescent="0.2">
      <c r="A422" s="474"/>
      <c r="B422" s="9"/>
      <c r="C422" s="418"/>
      <c r="D422" s="419"/>
      <c r="E422" s="419"/>
      <c r="F422" s="419"/>
      <c r="G422" s="419"/>
      <c r="H422" s="419"/>
      <c r="I422" s="419"/>
      <c r="J422" s="419"/>
      <c r="K422" s="419"/>
      <c r="L422" s="419"/>
      <c r="M422" s="419"/>
      <c r="N422" s="419"/>
      <c r="O422" s="419"/>
      <c r="P422" s="419"/>
      <c r="Q422" s="419"/>
      <c r="R422" s="419"/>
      <c r="S422" s="420"/>
      <c r="T422" s="49"/>
    </row>
    <row r="423" spans="1:20" x14ac:dyDescent="0.2">
      <c r="A423" s="474"/>
      <c r="B423" s="9"/>
      <c r="C423" s="418"/>
      <c r="D423" s="419"/>
      <c r="E423" s="419"/>
      <c r="F423" s="419"/>
      <c r="G423" s="419"/>
      <c r="H423" s="419"/>
      <c r="I423" s="419"/>
      <c r="J423" s="419"/>
      <c r="K423" s="419"/>
      <c r="L423" s="419"/>
      <c r="M423" s="419"/>
      <c r="N423" s="419"/>
      <c r="O423" s="419"/>
      <c r="P423" s="419"/>
      <c r="Q423" s="419"/>
      <c r="R423" s="419"/>
      <c r="S423" s="420"/>
      <c r="T423" s="49"/>
    </row>
    <row r="424" spans="1:20" x14ac:dyDescent="0.2">
      <c r="A424" s="474"/>
      <c r="B424" s="9"/>
      <c r="C424" s="418"/>
      <c r="D424" s="419"/>
      <c r="E424" s="419"/>
      <c r="F424" s="419"/>
      <c r="G424" s="419"/>
      <c r="H424" s="419"/>
      <c r="I424" s="419"/>
      <c r="J424" s="419"/>
      <c r="K424" s="419"/>
      <c r="L424" s="419"/>
      <c r="M424" s="419"/>
      <c r="N424" s="419"/>
      <c r="O424" s="419"/>
      <c r="P424" s="419"/>
      <c r="Q424" s="419"/>
      <c r="R424" s="419"/>
      <c r="S424" s="420"/>
      <c r="T424" s="49"/>
    </row>
    <row r="425" spans="1:20" x14ac:dyDescent="0.2">
      <c r="A425" s="474"/>
      <c r="B425" s="9"/>
      <c r="C425" s="418"/>
      <c r="D425" s="419"/>
      <c r="E425" s="419"/>
      <c r="F425" s="419"/>
      <c r="G425" s="419"/>
      <c r="H425" s="419"/>
      <c r="I425" s="419"/>
      <c r="J425" s="419"/>
      <c r="K425" s="419"/>
      <c r="L425" s="419"/>
      <c r="M425" s="419"/>
      <c r="N425" s="419"/>
      <c r="O425" s="419"/>
      <c r="P425" s="419"/>
      <c r="Q425" s="419"/>
      <c r="R425" s="419"/>
      <c r="S425" s="420"/>
      <c r="T425" s="49"/>
    </row>
    <row r="426" spans="1:20" x14ac:dyDescent="0.2">
      <c r="A426" s="474"/>
      <c r="B426" s="9"/>
      <c r="C426" s="418"/>
      <c r="D426" s="419"/>
      <c r="E426" s="419"/>
      <c r="F426" s="419"/>
      <c r="G426" s="419"/>
      <c r="H426" s="419"/>
      <c r="I426" s="419"/>
      <c r="J426" s="419"/>
      <c r="K426" s="419"/>
      <c r="L426" s="419"/>
      <c r="M426" s="419"/>
      <c r="N426" s="419"/>
      <c r="O426" s="419"/>
      <c r="P426" s="419"/>
      <c r="Q426" s="419"/>
      <c r="R426" s="419"/>
      <c r="S426" s="420"/>
      <c r="T426" s="49"/>
    </row>
    <row r="427" spans="1:20" x14ac:dyDescent="0.2">
      <c r="A427" s="474"/>
      <c r="B427" s="9"/>
      <c r="C427" s="418"/>
      <c r="D427" s="419"/>
      <c r="E427" s="419"/>
      <c r="F427" s="419"/>
      <c r="G427" s="419"/>
      <c r="H427" s="419"/>
      <c r="I427" s="419"/>
      <c r="J427" s="419"/>
      <c r="K427" s="419"/>
      <c r="L427" s="419"/>
      <c r="M427" s="419"/>
      <c r="N427" s="419"/>
      <c r="O427" s="419"/>
      <c r="P427" s="419"/>
      <c r="Q427" s="419"/>
      <c r="R427" s="419"/>
      <c r="S427" s="420"/>
      <c r="T427" s="49"/>
    </row>
    <row r="428" spans="1:20" x14ac:dyDescent="0.2">
      <c r="A428" s="474"/>
      <c r="B428" s="9"/>
      <c r="C428" s="418"/>
      <c r="D428" s="419"/>
      <c r="E428" s="419"/>
      <c r="F428" s="419"/>
      <c r="G428" s="419"/>
      <c r="H428" s="419"/>
      <c r="I428" s="419"/>
      <c r="J428" s="419"/>
      <c r="K428" s="419"/>
      <c r="L428" s="419"/>
      <c r="M428" s="419"/>
      <c r="N428" s="419"/>
      <c r="O428" s="419"/>
      <c r="P428" s="419"/>
      <c r="Q428" s="419"/>
      <c r="R428" s="419"/>
      <c r="S428" s="420"/>
      <c r="T428" s="49"/>
    </row>
    <row r="429" spans="1:20" x14ac:dyDescent="0.2">
      <c r="A429" s="474"/>
      <c r="B429" s="9"/>
      <c r="C429" s="418"/>
      <c r="D429" s="419"/>
      <c r="E429" s="419"/>
      <c r="F429" s="419"/>
      <c r="G429" s="419"/>
      <c r="H429" s="419"/>
      <c r="I429" s="419"/>
      <c r="J429" s="419"/>
      <c r="K429" s="419"/>
      <c r="L429" s="419"/>
      <c r="M429" s="419"/>
      <c r="N429" s="419"/>
      <c r="O429" s="419"/>
      <c r="P429" s="419"/>
      <c r="Q429" s="419"/>
      <c r="R429" s="419"/>
      <c r="S429" s="420"/>
      <c r="T429" s="49"/>
    </row>
    <row r="430" spans="1:20" x14ac:dyDescent="0.2">
      <c r="A430" s="474"/>
      <c r="B430" s="9"/>
      <c r="C430" s="418"/>
      <c r="D430" s="419"/>
      <c r="E430" s="419"/>
      <c r="F430" s="419"/>
      <c r="G430" s="419"/>
      <c r="H430" s="419"/>
      <c r="I430" s="419"/>
      <c r="J430" s="419"/>
      <c r="K430" s="419"/>
      <c r="L430" s="419"/>
      <c r="M430" s="419"/>
      <c r="N430" s="419"/>
      <c r="O430" s="419"/>
      <c r="P430" s="419"/>
      <c r="Q430" s="419"/>
      <c r="R430" s="419"/>
      <c r="S430" s="420"/>
      <c r="T430" s="49"/>
    </row>
    <row r="431" spans="1:20" x14ac:dyDescent="0.2">
      <c r="A431" s="474"/>
      <c r="B431" s="9"/>
      <c r="C431" s="418"/>
      <c r="D431" s="419"/>
      <c r="E431" s="419"/>
      <c r="F431" s="419"/>
      <c r="G431" s="419"/>
      <c r="H431" s="419"/>
      <c r="I431" s="419"/>
      <c r="J431" s="419"/>
      <c r="K431" s="419"/>
      <c r="L431" s="419"/>
      <c r="M431" s="419"/>
      <c r="N431" s="419"/>
      <c r="O431" s="419"/>
      <c r="P431" s="419"/>
      <c r="Q431" s="419"/>
      <c r="R431" s="419"/>
      <c r="S431" s="420"/>
      <c r="T431" s="49"/>
    </row>
    <row r="432" spans="1:20" x14ac:dyDescent="0.2">
      <c r="A432" s="474"/>
      <c r="B432" s="9"/>
      <c r="C432" s="418"/>
      <c r="D432" s="419"/>
      <c r="E432" s="419"/>
      <c r="F432" s="419"/>
      <c r="G432" s="419"/>
      <c r="H432" s="419"/>
      <c r="I432" s="419"/>
      <c r="J432" s="419"/>
      <c r="K432" s="419"/>
      <c r="L432" s="419"/>
      <c r="M432" s="419"/>
      <c r="N432" s="419"/>
      <c r="O432" s="419"/>
      <c r="P432" s="419"/>
      <c r="Q432" s="419"/>
      <c r="R432" s="419"/>
      <c r="S432" s="420"/>
      <c r="T432" s="49"/>
    </row>
    <row r="433" spans="1:20" x14ac:dyDescent="0.2">
      <c r="A433" s="474"/>
      <c r="B433" s="9"/>
      <c r="C433" s="418"/>
      <c r="D433" s="419"/>
      <c r="E433" s="419"/>
      <c r="F433" s="419"/>
      <c r="G433" s="419"/>
      <c r="H433" s="419"/>
      <c r="I433" s="419"/>
      <c r="J433" s="419"/>
      <c r="K433" s="419"/>
      <c r="L433" s="419"/>
      <c r="M433" s="419"/>
      <c r="N433" s="419"/>
      <c r="O433" s="419"/>
      <c r="P433" s="419"/>
      <c r="Q433" s="419"/>
      <c r="R433" s="419"/>
      <c r="S433" s="420"/>
      <c r="T433" s="49"/>
    </row>
    <row r="434" spans="1:20" x14ac:dyDescent="0.2">
      <c r="A434" s="474"/>
      <c r="B434" s="9"/>
      <c r="C434" s="418"/>
      <c r="D434" s="419"/>
      <c r="E434" s="419"/>
      <c r="F434" s="419"/>
      <c r="G434" s="419"/>
      <c r="H434" s="419"/>
      <c r="I434" s="419"/>
      <c r="J434" s="419"/>
      <c r="K434" s="419"/>
      <c r="L434" s="419"/>
      <c r="M434" s="419"/>
      <c r="N434" s="419"/>
      <c r="O434" s="419"/>
      <c r="P434" s="419"/>
      <c r="Q434" s="419"/>
      <c r="R434" s="419"/>
      <c r="S434" s="420"/>
      <c r="T434" s="49"/>
    </row>
    <row r="435" spans="1:20" x14ac:dyDescent="0.2">
      <c r="A435" s="474"/>
      <c r="B435" s="9"/>
      <c r="C435" s="418"/>
      <c r="D435" s="419"/>
      <c r="E435" s="419"/>
      <c r="F435" s="419"/>
      <c r="G435" s="419"/>
      <c r="H435" s="419"/>
      <c r="I435" s="419"/>
      <c r="J435" s="419"/>
      <c r="K435" s="419"/>
      <c r="L435" s="419"/>
      <c r="M435" s="419"/>
      <c r="N435" s="419"/>
      <c r="O435" s="419"/>
      <c r="P435" s="419"/>
      <c r="Q435" s="419"/>
      <c r="R435" s="419"/>
      <c r="S435" s="420"/>
      <c r="T435" s="49"/>
    </row>
    <row r="436" spans="1:20" x14ac:dyDescent="0.2">
      <c r="A436" s="474"/>
      <c r="B436" s="9"/>
      <c r="C436" s="418"/>
      <c r="D436" s="419"/>
      <c r="E436" s="419"/>
      <c r="F436" s="419"/>
      <c r="G436" s="419"/>
      <c r="H436" s="419"/>
      <c r="I436" s="419"/>
      <c r="J436" s="419"/>
      <c r="K436" s="419"/>
      <c r="L436" s="419"/>
      <c r="M436" s="419"/>
      <c r="N436" s="419"/>
      <c r="O436" s="419"/>
      <c r="P436" s="419"/>
      <c r="Q436" s="419"/>
      <c r="R436" s="419"/>
      <c r="S436" s="420"/>
      <c r="T436" s="49"/>
    </row>
    <row r="437" spans="1:20" x14ac:dyDescent="0.2">
      <c r="A437" s="474"/>
      <c r="B437" s="9"/>
      <c r="C437" s="418"/>
      <c r="D437" s="419"/>
      <c r="E437" s="419"/>
      <c r="F437" s="419"/>
      <c r="G437" s="419"/>
      <c r="H437" s="419"/>
      <c r="I437" s="419"/>
      <c r="J437" s="419"/>
      <c r="K437" s="419"/>
      <c r="L437" s="419"/>
      <c r="M437" s="419"/>
      <c r="N437" s="419"/>
      <c r="O437" s="419"/>
      <c r="P437" s="419"/>
      <c r="Q437" s="419"/>
      <c r="R437" s="419"/>
      <c r="S437" s="420"/>
      <c r="T437" s="49"/>
    </row>
    <row r="438" spans="1:20" x14ac:dyDescent="0.2">
      <c r="A438" s="474"/>
      <c r="B438" s="9"/>
      <c r="C438" s="418"/>
      <c r="D438" s="419"/>
      <c r="E438" s="419"/>
      <c r="F438" s="419"/>
      <c r="G438" s="419"/>
      <c r="H438" s="419"/>
      <c r="I438" s="419"/>
      <c r="J438" s="419"/>
      <c r="K438" s="419"/>
      <c r="L438" s="419"/>
      <c r="M438" s="419"/>
      <c r="N438" s="419"/>
      <c r="O438" s="419"/>
      <c r="P438" s="419"/>
      <c r="Q438" s="419"/>
      <c r="R438" s="419"/>
      <c r="S438" s="420"/>
      <c r="T438" s="49"/>
    </row>
    <row r="439" spans="1:20" x14ac:dyDescent="0.2">
      <c r="A439" s="474"/>
      <c r="B439" s="9"/>
      <c r="C439" s="418"/>
      <c r="D439" s="419"/>
      <c r="E439" s="419"/>
      <c r="F439" s="419"/>
      <c r="G439" s="419"/>
      <c r="H439" s="419"/>
      <c r="I439" s="419"/>
      <c r="J439" s="419"/>
      <c r="K439" s="419"/>
      <c r="L439" s="419"/>
      <c r="M439" s="419"/>
      <c r="N439" s="419"/>
      <c r="O439" s="419"/>
      <c r="P439" s="419"/>
      <c r="Q439" s="419"/>
      <c r="R439" s="419"/>
      <c r="S439" s="420"/>
      <c r="T439" s="49"/>
    </row>
    <row r="440" spans="1:20" ht="14.5" thickBot="1" x14ac:dyDescent="0.25">
      <c r="A440" s="474"/>
      <c r="B440" s="9"/>
      <c r="C440" s="421"/>
      <c r="D440" s="422"/>
      <c r="E440" s="422"/>
      <c r="F440" s="422"/>
      <c r="G440" s="422"/>
      <c r="H440" s="422"/>
      <c r="I440" s="422"/>
      <c r="J440" s="422"/>
      <c r="K440" s="422"/>
      <c r="L440" s="422"/>
      <c r="M440" s="422"/>
      <c r="N440" s="422"/>
      <c r="O440" s="422"/>
      <c r="P440" s="422"/>
      <c r="Q440" s="422"/>
      <c r="R440" s="422"/>
      <c r="S440" s="423"/>
      <c r="T440" s="49"/>
    </row>
    <row r="441" spans="1:20" ht="17" thickBot="1" x14ac:dyDescent="0.25">
      <c r="A441" s="474"/>
      <c r="B441" s="16"/>
      <c r="C441" s="16"/>
      <c r="D441" s="16"/>
      <c r="E441" s="16"/>
      <c r="F441" s="16"/>
      <c r="G441" s="16"/>
      <c r="H441" s="16"/>
      <c r="I441" s="16"/>
      <c r="J441" s="16"/>
      <c r="K441" s="265"/>
      <c r="L441" s="16"/>
      <c r="M441" s="16"/>
      <c r="N441" s="16"/>
      <c r="O441" s="16"/>
      <c r="P441" s="16"/>
      <c r="Q441" s="16"/>
      <c r="R441" s="16"/>
      <c r="S441" s="16"/>
      <c r="T441" s="50"/>
    </row>
    <row r="442" spans="1:20" ht="14" customHeight="1" x14ac:dyDescent="0.2">
      <c r="A442" s="376" t="s">
        <v>348</v>
      </c>
      <c r="B442" s="359" t="s">
        <v>386</v>
      </c>
      <c r="C442" s="359"/>
      <c r="D442" s="359"/>
      <c r="E442" s="427"/>
      <c r="F442" s="427"/>
      <c r="G442" s="427"/>
      <c r="H442" s="427"/>
      <c r="I442" s="427"/>
      <c r="J442" s="427"/>
      <c r="K442" s="427"/>
      <c r="L442" s="427"/>
      <c r="M442" s="427"/>
      <c r="N442" s="427"/>
      <c r="O442" s="427"/>
      <c r="P442" s="427"/>
      <c r="Q442" s="427"/>
      <c r="R442" s="427"/>
      <c r="S442" s="427"/>
      <c r="T442" s="428"/>
    </row>
    <row r="443" spans="1:20" x14ac:dyDescent="0.2">
      <c r="A443" s="377"/>
      <c r="B443" s="360"/>
      <c r="C443" s="360"/>
      <c r="D443" s="360"/>
      <c r="E443" s="429"/>
      <c r="F443" s="429"/>
      <c r="G443" s="429"/>
      <c r="H443" s="429"/>
      <c r="I443" s="429"/>
      <c r="J443" s="429"/>
      <c r="K443" s="429"/>
      <c r="L443" s="429"/>
      <c r="M443" s="429"/>
      <c r="N443" s="429"/>
      <c r="O443" s="429"/>
      <c r="P443" s="429"/>
      <c r="Q443" s="429"/>
      <c r="R443" s="429"/>
      <c r="S443" s="429"/>
      <c r="T443" s="430"/>
    </row>
    <row r="444" spans="1:20" ht="17" thickBot="1" x14ac:dyDescent="0.25">
      <c r="A444" s="377"/>
      <c r="B444" s="9"/>
      <c r="C444" s="9"/>
      <c r="D444" s="9"/>
      <c r="E444" s="9"/>
      <c r="F444" s="9"/>
      <c r="G444" s="9"/>
      <c r="H444" s="9"/>
      <c r="I444" s="9"/>
      <c r="J444" s="9"/>
      <c r="K444" s="2"/>
      <c r="L444" s="9"/>
      <c r="M444" s="9"/>
      <c r="N444" s="9"/>
      <c r="O444" s="9"/>
      <c r="P444" s="9"/>
      <c r="Q444" s="9"/>
      <c r="R444" s="9"/>
      <c r="S444" s="9"/>
      <c r="T444" s="49"/>
    </row>
    <row r="445" spans="1:20" x14ac:dyDescent="0.2">
      <c r="A445" s="377"/>
      <c r="B445" s="9"/>
      <c r="C445" s="415" t="s">
        <v>605</v>
      </c>
      <c r="D445" s="416"/>
      <c r="E445" s="416"/>
      <c r="F445" s="416"/>
      <c r="G445" s="416"/>
      <c r="H445" s="416"/>
      <c r="I445" s="416"/>
      <c r="J445" s="416"/>
      <c r="K445" s="416"/>
      <c r="L445" s="416"/>
      <c r="M445" s="416"/>
      <c r="N445" s="416"/>
      <c r="O445" s="416"/>
      <c r="P445" s="416"/>
      <c r="Q445" s="416"/>
      <c r="R445" s="416"/>
      <c r="S445" s="417"/>
      <c r="T445" s="49"/>
    </row>
    <row r="446" spans="1:20" x14ac:dyDescent="0.2">
      <c r="A446" s="377"/>
      <c r="B446" s="9"/>
      <c r="C446" s="418"/>
      <c r="D446" s="419"/>
      <c r="E446" s="419"/>
      <c r="F446" s="419"/>
      <c r="G446" s="419"/>
      <c r="H446" s="419"/>
      <c r="I446" s="419"/>
      <c r="J446" s="419"/>
      <c r="K446" s="419"/>
      <c r="L446" s="419"/>
      <c r="M446" s="419"/>
      <c r="N446" s="419"/>
      <c r="O446" s="419"/>
      <c r="P446" s="419"/>
      <c r="Q446" s="419"/>
      <c r="R446" s="419"/>
      <c r="S446" s="420"/>
      <c r="T446" s="49"/>
    </row>
    <row r="447" spans="1:20" ht="14" customHeight="1" x14ac:dyDescent="0.2">
      <c r="A447" s="377"/>
      <c r="B447" s="274"/>
      <c r="C447" s="418"/>
      <c r="D447" s="419"/>
      <c r="E447" s="419"/>
      <c r="F447" s="419"/>
      <c r="G447" s="419"/>
      <c r="H447" s="419"/>
      <c r="I447" s="419"/>
      <c r="J447" s="419"/>
      <c r="K447" s="419"/>
      <c r="L447" s="419"/>
      <c r="M447" s="419"/>
      <c r="N447" s="419"/>
      <c r="O447" s="419"/>
      <c r="P447" s="419"/>
      <c r="Q447" s="419"/>
      <c r="R447" s="419"/>
      <c r="S447" s="420"/>
      <c r="T447" s="49"/>
    </row>
    <row r="448" spans="1:20" ht="14" customHeight="1" x14ac:dyDescent="0.2">
      <c r="A448" s="377"/>
      <c r="B448" s="274"/>
      <c r="C448" s="418"/>
      <c r="D448" s="419"/>
      <c r="E448" s="419"/>
      <c r="F448" s="419"/>
      <c r="G448" s="419"/>
      <c r="H448" s="419"/>
      <c r="I448" s="419"/>
      <c r="J448" s="419"/>
      <c r="K448" s="419"/>
      <c r="L448" s="419"/>
      <c r="M448" s="419"/>
      <c r="N448" s="419"/>
      <c r="O448" s="419"/>
      <c r="P448" s="419"/>
      <c r="Q448" s="419"/>
      <c r="R448" s="419"/>
      <c r="S448" s="420"/>
      <c r="T448" s="49"/>
    </row>
    <row r="449" spans="1:20" ht="14" customHeight="1" x14ac:dyDescent="0.2">
      <c r="A449" s="377"/>
      <c r="B449" s="274"/>
      <c r="C449" s="418"/>
      <c r="D449" s="419"/>
      <c r="E449" s="419"/>
      <c r="F449" s="419"/>
      <c r="G449" s="419"/>
      <c r="H449" s="419"/>
      <c r="I449" s="419"/>
      <c r="J449" s="419"/>
      <c r="K449" s="419"/>
      <c r="L449" s="419"/>
      <c r="M449" s="419"/>
      <c r="N449" s="419"/>
      <c r="O449" s="419"/>
      <c r="P449" s="419"/>
      <c r="Q449" s="419"/>
      <c r="R449" s="419"/>
      <c r="S449" s="420"/>
      <c r="T449" s="49"/>
    </row>
    <row r="450" spans="1:20" ht="14" customHeight="1" x14ac:dyDescent="0.2">
      <c r="A450" s="377"/>
      <c r="B450" s="274"/>
      <c r="C450" s="418"/>
      <c r="D450" s="419"/>
      <c r="E450" s="419"/>
      <c r="F450" s="419"/>
      <c r="G450" s="419"/>
      <c r="H450" s="419"/>
      <c r="I450" s="419"/>
      <c r="J450" s="419"/>
      <c r="K450" s="419"/>
      <c r="L450" s="419"/>
      <c r="M450" s="419"/>
      <c r="N450" s="419"/>
      <c r="O450" s="419"/>
      <c r="P450" s="419"/>
      <c r="Q450" s="419"/>
      <c r="R450" s="419"/>
      <c r="S450" s="420"/>
      <c r="T450" s="49"/>
    </row>
    <row r="451" spans="1:20" ht="14" customHeight="1" x14ac:dyDescent="0.2">
      <c r="A451" s="377"/>
      <c r="B451" s="274"/>
      <c r="C451" s="418"/>
      <c r="D451" s="419"/>
      <c r="E451" s="419"/>
      <c r="F451" s="419"/>
      <c r="G451" s="419"/>
      <c r="H451" s="419"/>
      <c r="I451" s="419"/>
      <c r="J451" s="419"/>
      <c r="K451" s="419"/>
      <c r="L451" s="419"/>
      <c r="M451" s="419"/>
      <c r="N451" s="419"/>
      <c r="O451" s="419"/>
      <c r="P451" s="419"/>
      <c r="Q451" s="419"/>
      <c r="R451" s="419"/>
      <c r="S451" s="420"/>
      <c r="T451" s="49"/>
    </row>
    <row r="452" spans="1:20" x14ac:dyDescent="0.2">
      <c r="A452" s="377"/>
      <c r="B452" s="9"/>
      <c r="C452" s="418"/>
      <c r="D452" s="419"/>
      <c r="E452" s="419"/>
      <c r="F452" s="419"/>
      <c r="G452" s="419"/>
      <c r="H452" s="419"/>
      <c r="I452" s="419"/>
      <c r="J452" s="419"/>
      <c r="K452" s="419"/>
      <c r="L452" s="419"/>
      <c r="M452" s="419"/>
      <c r="N452" s="419"/>
      <c r="O452" s="419"/>
      <c r="P452" s="419"/>
      <c r="Q452" s="419"/>
      <c r="R452" s="419"/>
      <c r="S452" s="420"/>
      <c r="T452" s="49"/>
    </row>
    <row r="453" spans="1:20" x14ac:dyDescent="0.2">
      <c r="A453" s="377"/>
      <c r="B453" s="9"/>
      <c r="C453" s="418"/>
      <c r="D453" s="419"/>
      <c r="E453" s="419"/>
      <c r="F453" s="419"/>
      <c r="G453" s="419"/>
      <c r="H453" s="419"/>
      <c r="I453" s="419"/>
      <c r="J453" s="419"/>
      <c r="K453" s="419"/>
      <c r="L453" s="419"/>
      <c r="M453" s="419"/>
      <c r="N453" s="419"/>
      <c r="O453" s="419"/>
      <c r="P453" s="419"/>
      <c r="Q453" s="419"/>
      <c r="R453" s="419"/>
      <c r="S453" s="420"/>
      <c r="T453" s="49"/>
    </row>
    <row r="454" spans="1:20" x14ac:dyDescent="0.2">
      <c r="A454" s="377"/>
      <c r="B454" s="9"/>
      <c r="C454" s="418"/>
      <c r="D454" s="419"/>
      <c r="E454" s="419"/>
      <c r="F454" s="419"/>
      <c r="G454" s="419"/>
      <c r="H454" s="419"/>
      <c r="I454" s="419"/>
      <c r="J454" s="419"/>
      <c r="K454" s="419"/>
      <c r="L454" s="419"/>
      <c r="M454" s="419"/>
      <c r="N454" s="419"/>
      <c r="O454" s="419"/>
      <c r="P454" s="419"/>
      <c r="Q454" s="419"/>
      <c r="R454" s="419"/>
      <c r="S454" s="420"/>
      <c r="T454" s="49"/>
    </row>
    <row r="455" spans="1:20" x14ac:dyDescent="0.2">
      <c r="A455" s="377"/>
      <c r="B455" s="9"/>
      <c r="C455" s="418"/>
      <c r="D455" s="419"/>
      <c r="E455" s="419"/>
      <c r="F455" s="419"/>
      <c r="G455" s="419"/>
      <c r="H455" s="419"/>
      <c r="I455" s="419"/>
      <c r="J455" s="419"/>
      <c r="K455" s="419"/>
      <c r="L455" s="419"/>
      <c r="M455" s="419"/>
      <c r="N455" s="419"/>
      <c r="O455" s="419"/>
      <c r="P455" s="419"/>
      <c r="Q455" s="419"/>
      <c r="R455" s="419"/>
      <c r="S455" s="420"/>
      <c r="T455" s="49"/>
    </row>
    <row r="456" spans="1:20" x14ac:dyDescent="0.2">
      <c r="A456" s="377"/>
      <c r="B456" s="9"/>
      <c r="C456" s="418"/>
      <c r="D456" s="419"/>
      <c r="E456" s="419"/>
      <c r="F456" s="419"/>
      <c r="G456" s="419"/>
      <c r="H456" s="419"/>
      <c r="I456" s="419"/>
      <c r="J456" s="419"/>
      <c r="K456" s="419"/>
      <c r="L456" s="419"/>
      <c r="M456" s="419"/>
      <c r="N456" s="419"/>
      <c r="O456" s="419"/>
      <c r="P456" s="419"/>
      <c r="Q456" s="419"/>
      <c r="R456" s="419"/>
      <c r="S456" s="420"/>
      <c r="T456" s="49"/>
    </row>
    <row r="457" spans="1:20" x14ac:dyDescent="0.2">
      <c r="A457" s="377"/>
      <c r="B457" s="9"/>
      <c r="C457" s="418"/>
      <c r="D457" s="419"/>
      <c r="E457" s="419"/>
      <c r="F457" s="419"/>
      <c r="G457" s="419"/>
      <c r="H457" s="419"/>
      <c r="I457" s="419"/>
      <c r="J457" s="419"/>
      <c r="K457" s="419"/>
      <c r="L457" s="419"/>
      <c r="M457" s="419"/>
      <c r="N457" s="419"/>
      <c r="O457" s="419"/>
      <c r="P457" s="419"/>
      <c r="Q457" s="419"/>
      <c r="R457" s="419"/>
      <c r="S457" s="420"/>
      <c r="T457" s="49"/>
    </row>
    <row r="458" spans="1:20" x14ac:dyDescent="0.2">
      <c r="A458" s="377"/>
      <c r="B458" s="9"/>
      <c r="C458" s="418"/>
      <c r="D458" s="419"/>
      <c r="E458" s="419"/>
      <c r="F458" s="419"/>
      <c r="G458" s="419"/>
      <c r="H458" s="419"/>
      <c r="I458" s="419"/>
      <c r="J458" s="419"/>
      <c r="K458" s="419"/>
      <c r="L458" s="419"/>
      <c r="M458" s="419"/>
      <c r="N458" s="419"/>
      <c r="O458" s="419"/>
      <c r="P458" s="419"/>
      <c r="Q458" s="419"/>
      <c r="R458" s="419"/>
      <c r="S458" s="420"/>
      <c r="T458" s="49"/>
    </row>
    <row r="459" spans="1:20" x14ac:dyDescent="0.2">
      <c r="A459" s="377"/>
      <c r="B459" s="9"/>
      <c r="C459" s="418"/>
      <c r="D459" s="419"/>
      <c r="E459" s="419"/>
      <c r="F459" s="419"/>
      <c r="G459" s="419"/>
      <c r="H459" s="419"/>
      <c r="I459" s="419"/>
      <c r="J459" s="419"/>
      <c r="K459" s="419"/>
      <c r="L459" s="419"/>
      <c r="M459" s="419"/>
      <c r="N459" s="419"/>
      <c r="O459" s="419"/>
      <c r="P459" s="419"/>
      <c r="Q459" s="419"/>
      <c r="R459" s="419"/>
      <c r="S459" s="420"/>
      <c r="T459" s="49"/>
    </row>
    <row r="460" spans="1:20" x14ac:dyDescent="0.2">
      <c r="A460" s="377"/>
      <c r="B460" s="9"/>
      <c r="C460" s="418"/>
      <c r="D460" s="419"/>
      <c r="E460" s="419"/>
      <c r="F460" s="419"/>
      <c r="G460" s="419"/>
      <c r="H460" s="419"/>
      <c r="I460" s="419"/>
      <c r="J460" s="419"/>
      <c r="K460" s="419"/>
      <c r="L460" s="419"/>
      <c r="M460" s="419"/>
      <c r="N460" s="419"/>
      <c r="O460" s="419"/>
      <c r="P460" s="419"/>
      <c r="Q460" s="419"/>
      <c r="R460" s="419"/>
      <c r="S460" s="420"/>
      <c r="T460" s="49"/>
    </row>
    <row r="461" spans="1:20" x14ac:dyDescent="0.2">
      <c r="A461" s="377"/>
      <c r="B461" s="9"/>
      <c r="C461" s="418"/>
      <c r="D461" s="419"/>
      <c r="E461" s="419"/>
      <c r="F461" s="419"/>
      <c r="G461" s="419"/>
      <c r="H461" s="419"/>
      <c r="I461" s="419"/>
      <c r="J461" s="419"/>
      <c r="K461" s="419"/>
      <c r="L461" s="419"/>
      <c r="M461" s="419"/>
      <c r="N461" s="419"/>
      <c r="O461" s="419"/>
      <c r="P461" s="419"/>
      <c r="Q461" s="419"/>
      <c r="R461" s="419"/>
      <c r="S461" s="420"/>
      <c r="T461" s="49"/>
    </row>
    <row r="462" spans="1:20" x14ac:dyDescent="0.2">
      <c r="A462" s="377"/>
      <c r="B462" s="9"/>
      <c r="C462" s="418"/>
      <c r="D462" s="419"/>
      <c r="E462" s="419"/>
      <c r="F462" s="419"/>
      <c r="G462" s="419"/>
      <c r="H462" s="419"/>
      <c r="I462" s="419"/>
      <c r="J462" s="419"/>
      <c r="K462" s="419"/>
      <c r="L462" s="419"/>
      <c r="M462" s="419"/>
      <c r="N462" s="419"/>
      <c r="O462" s="419"/>
      <c r="P462" s="419"/>
      <c r="Q462" s="419"/>
      <c r="R462" s="419"/>
      <c r="S462" s="420"/>
      <c r="T462" s="49"/>
    </row>
    <row r="463" spans="1:20" x14ac:dyDescent="0.2">
      <c r="A463" s="377"/>
      <c r="B463" s="9"/>
      <c r="C463" s="418"/>
      <c r="D463" s="419"/>
      <c r="E463" s="419"/>
      <c r="F463" s="419"/>
      <c r="G463" s="419"/>
      <c r="H463" s="419"/>
      <c r="I463" s="419"/>
      <c r="J463" s="419"/>
      <c r="K463" s="419"/>
      <c r="L463" s="419"/>
      <c r="M463" s="419"/>
      <c r="N463" s="419"/>
      <c r="O463" s="419"/>
      <c r="P463" s="419"/>
      <c r="Q463" s="419"/>
      <c r="R463" s="419"/>
      <c r="S463" s="420"/>
      <c r="T463" s="49"/>
    </row>
    <row r="464" spans="1:20" x14ac:dyDescent="0.2">
      <c r="A464" s="377"/>
      <c r="B464" s="9"/>
      <c r="C464" s="418"/>
      <c r="D464" s="419"/>
      <c r="E464" s="419"/>
      <c r="F464" s="419"/>
      <c r="G464" s="419"/>
      <c r="H464" s="419"/>
      <c r="I464" s="419"/>
      <c r="J464" s="419"/>
      <c r="K464" s="419"/>
      <c r="L464" s="419"/>
      <c r="M464" s="419"/>
      <c r="N464" s="419"/>
      <c r="O464" s="419"/>
      <c r="P464" s="419"/>
      <c r="Q464" s="419"/>
      <c r="R464" s="419"/>
      <c r="S464" s="420"/>
      <c r="T464" s="49"/>
    </row>
    <row r="465" spans="1:20" x14ac:dyDescent="0.2">
      <c r="A465" s="377"/>
      <c r="B465" s="9"/>
      <c r="C465" s="418"/>
      <c r="D465" s="419"/>
      <c r="E465" s="419"/>
      <c r="F465" s="419"/>
      <c r="G465" s="419"/>
      <c r="H465" s="419"/>
      <c r="I465" s="419"/>
      <c r="J465" s="419"/>
      <c r="K465" s="419"/>
      <c r="L465" s="419"/>
      <c r="M465" s="419"/>
      <c r="N465" s="419"/>
      <c r="O465" s="419"/>
      <c r="P465" s="419"/>
      <c r="Q465" s="419"/>
      <c r="R465" s="419"/>
      <c r="S465" s="420"/>
      <c r="T465" s="49"/>
    </row>
    <row r="466" spans="1:20" x14ac:dyDescent="0.2">
      <c r="A466" s="377"/>
      <c r="B466" s="9"/>
      <c r="C466" s="418"/>
      <c r="D466" s="419"/>
      <c r="E466" s="419"/>
      <c r="F466" s="419"/>
      <c r="G466" s="419"/>
      <c r="H466" s="419"/>
      <c r="I466" s="419"/>
      <c r="J466" s="419"/>
      <c r="K466" s="419"/>
      <c r="L466" s="419"/>
      <c r="M466" s="419"/>
      <c r="N466" s="419"/>
      <c r="O466" s="419"/>
      <c r="P466" s="419"/>
      <c r="Q466" s="419"/>
      <c r="R466" s="419"/>
      <c r="S466" s="420"/>
      <c r="T466" s="49"/>
    </row>
    <row r="467" spans="1:20" x14ac:dyDescent="0.2">
      <c r="A467" s="377"/>
      <c r="B467" s="9"/>
      <c r="C467" s="418"/>
      <c r="D467" s="419"/>
      <c r="E467" s="419"/>
      <c r="F467" s="419"/>
      <c r="G467" s="419"/>
      <c r="H467" s="419"/>
      <c r="I467" s="419"/>
      <c r="J467" s="419"/>
      <c r="K467" s="419"/>
      <c r="L467" s="419"/>
      <c r="M467" s="419"/>
      <c r="N467" s="419"/>
      <c r="O467" s="419"/>
      <c r="P467" s="419"/>
      <c r="Q467" s="419"/>
      <c r="R467" s="419"/>
      <c r="S467" s="420"/>
      <c r="T467" s="49"/>
    </row>
    <row r="468" spans="1:20" x14ac:dyDescent="0.2">
      <c r="A468" s="377"/>
      <c r="B468" s="9"/>
      <c r="C468" s="418"/>
      <c r="D468" s="419"/>
      <c r="E468" s="419"/>
      <c r="F468" s="419"/>
      <c r="G468" s="419"/>
      <c r="H468" s="419"/>
      <c r="I468" s="419"/>
      <c r="J468" s="419"/>
      <c r="K468" s="419"/>
      <c r="L468" s="419"/>
      <c r="M468" s="419"/>
      <c r="N468" s="419"/>
      <c r="O468" s="419"/>
      <c r="P468" s="419"/>
      <c r="Q468" s="419"/>
      <c r="R468" s="419"/>
      <c r="S468" s="420"/>
      <c r="T468" s="49"/>
    </row>
    <row r="469" spans="1:20" x14ac:dyDescent="0.2">
      <c r="A469" s="377"/>
      <c r="B469" s="9"/>
      <c r="C469" s="418"/>
      <c r="D469" s="419"/>
      <c r="E469" s="419"/>
      <c r="F469" s="419"/>
      <c r="G469" s="419"/>
      <c r="H469" s="419"/>
      <c r="I469" s="419"/>
      <c r="J469" s="419"/>
      <c r="K469" s="419"/>
      <c r="L469" s="419"/>
      <c r="M469" s="419"/>
      <c r="N469" s="419"/>
      <c r="O469" s="419"/>
      <c r="P469" s="419"/>
      <c r="Q469" s="419"/>
      <c r="R469" s="419"/>
      <c r="S469" s="420"/>
      <c r="T469" s="49"/>
    </row>
    <row r="470" spans="1:20" x14ac:dyDescent="0.2">
      <c r="A470" s="377"/>
      <c r="B470" s="9"/>
      <c r="C470" s="418"/>
      <c r="D470" s="419"/>
      <c r="E470" s="419"/>
      <c r="F470" s="419"/>
      <c r="G470" s="419"/>
      <c r="H470" s="419"/>
      <c r="I470" s="419"/>
      <c r="J470" s="419"/>
      <c r="K470" s="419"/>
      <c r="L470" s="419"/>
      <c r="M470" s="419"/>
      <c r="N470" s="419"/>
      <c r="O470" s="419"/>
      <c r="P470" s="419"/>
      <c r="Q470" s="419"/>
      <c r="R470" s="419"/>
      <c r="S470" s="420"/>
      <c r="T470" s="49"/>
    </row>
    <row r="471" spans="1:20" x14ac:dyDescent="0.2">
      <c r="A471" s="377"/>
      <c r="B471" s="9"/>
      <c r="C471" s="418"/>
      <c r="D471" s="419"/>
      <c r="E471" s="419"/>
      <c r="F471" s="419"/>
      <c r="G471" s="419"/>
      <c r="H471" s="419"/>
      <c r="I471" s="419"/>
      <c r="J471" s="419"/>
      <c r="K471" s="419"/>
      <c r="L471" s="419"/>
      <c r="M471" s="419"/>
      <c r="N471" s="419"/>
      <c r="O471" s="419"/>
      <c r="P471" s="419"/>
      <c r="Q471" s="419"/>
      <c r="R471" s="419"/>
      <c r="S471" s="420"/>
      <c r="T471" s="49"/>
    </row>
    <row r="472" spans="1:20" x14ac:dyDescent="0.2">
      <c r="A472" s="377"/>
      <c r="B472" s="9"/>
      <c r="C472" s="418"/>
      <c r="D472" s="419"/>
      <c r="E472" s="419"/>
      <c r="F472" s="419"/>
      <c r="G472" s="419"/>
      <c r="H472" s="419"/>
      <c r="I472" s="419"/>
      <c r="J472" s="419"/>
      <c r="K472" s="419"/>
      <c r="L472" s="419"/>
      <c r="M472" s="419"/>
      <c r="N472" s="419"/>
      <c r="O472" s="419"/>
      <c r="P472" s="419"/>
      <c r="Q472" s="419"/>
      <c r="R472" s="419"/>
      <c r="S472" s="420"/>
      <c r="T472" s="49"/>
    </row>
    <row r="473" spans="1:20" ht="14.5" thickBot="1" x14ac:dyDescent="0.25">
      <c r="A473" s="377"/>
      <c r="B473" s="9"/>
      <c r="C473" s="421"/>
      <c r="D473" s="422"/>
      <c r="E473" s="422"/>
      <c r="F473" s="422"/>
      <c r="G473" s="422"/>
      <c r="H473" s="422"/>
      <c r="I473" s="422"/>
      <c r="J473" s="422"/>
      <c r="K473" s="422"/>
      <c r="L473" s="422"/>
      <c r="M473" s="422"/>
      <c r="N473" s="422"/>
      <c r="O473" s="422"/>
      <c r="P473" s="422"/>
      <c r="Q473" s="422"/>
      <c r="R473" s="422"/>
      <c r="S473" s="423"/>
      <c r="T473" s="49"/>
    </row>
    <row r="474" spans="1:20" ht="17" thickBot="1" x14ac:dyDescent="0.25">
      <c r="A474" s="377"/>
      <c r="B474" s="16"/>
      <c r="C474" s="16"/>
      <c r="D474" s="16"/>
      <c r="E474" s="16"/>
      <c r="F474" s="16"/>
      <c r="G474" s="16"/>
      <c r="H474" s="16"/>
      <c r="I474" s="16"/>
      <c r="J474" s="16"/>
      <c r="K474" s="265"/>
      <c r="L474" s="16"/>
      <c r="M474" s="16"/>
      <c r="N474" s="16"/>
      <c r="O474" s="16"/>
      <c r="P474" s="16"/>
      <c r="Q474" s="16"/>
      <c r="R474" s="16"/>
      <c r="S474" s="16"/>
      <c r="T474" s="50"/>
    </row>
    <row r="475" spans="1:20" ht="14" customHeight="1" x14ac:dyDescent="0.2">
      <c r="A475" s="377"/>
      <c r="B475" s="359" t="s">
        <v>385</v>
      </c>
      <c r="C475" s="359"/>
      <c r="D475" s="359"/>
      <c r="E475" s="361" t="s">
        <v>391</v>
      </c>
      <c r="F475" s="361"/>
      <c r="G475" s="361"/>
      <c r="H475" s="361"/>
      <c r="I475" s="361"/>
      <c r="J475" s="361"/>
      <c r="K475" s="361"/>
      <c r="L475" s="361"/>
      <c r="M475" s="361"/>
      <c r="N475" s="361"/>
      <c r="O475" s="361"/>
      <c r="P475" s="361"/>
      <c r="Q475" s="361"/>
      <c r="R475" s="361"/>
      <c r="S475" s="361"/>
      <c r="T475" s="362"/>
    </row>
    <row r="476" spans="1:20" x14ac:dyDescent="0.2">
      <c r="A476" s="377"/>
      <c r="B476" s="360"/>
      <c r="C476" s="360"/>
      <c r="D476" s="360"/>
      <c r="E476" s="363"/>
      <c r="F476" s="363"/>
      <c r="G476" s="363"/>
      <c r="H476" s="363"/>
      <c r="I476" s="363"/>
      <c r="J476" s="363"/>
      <c r="K476" s="363"/>
      <c r="L476" s="363"/>
      <c r="M476" s="363"/>
      <c r="N476" s="363"/>
      <c r="O476" s="363"/>
      <c r="P476" s="363"/>
      <c r="Q476" s="363"/>
      <c r="R476" s="363"/>
      <c r="S476" s="363"/>
      <c r="T476" s="364"/>
    </row>
    <row r="477" spans="1:20" ht="17" thickBot="1" x14ac:dyDescent="0.25">
      <c r="A477" s="377"/>
      <c r="B477" s="9"/>
      <c r="C477" s="9"/>
      <c r="D477" s="9"/>
      <c r="E477" s="9"/>
      <c r="F477" s="9"/>
      <c r="G477" s="9"/>
      <c r="H477" s="9"/>
      <c r="I477" s="9"/>
      <c r="J477" s="9"/>
      <c r="K477" s="2"/>
      <c r="L477" s="9"/>
      <c r="M477" s="9"/>
      <c r="N477" s="9"/>
      <c r="O477" s="9"/>
      <c r="P477" s="9"/>
      <c r="Q477" s="9"/>
      <c r="R477" s="9"/>
      <c r="S477" s="9"/>
      <c r="T477" s="49"/>
    </row>
    <row r="478" spans="1:20" x14ac:dyDescent="0.2">
      <c r="A478" s="377"/>
      <c r="B478" s="9"/>
      <c r="C478" s="415" t="s">
        <v>606</v>
      </c>
      <c r="D478" s="416"/>
      <c r="E478" s="416"/>
      <c r="F478" s="416"/>
      <c r="G478" s="416"/>
      <c r="H478" s="416"/>
      <c r="I478" s="416"/>
      <c r="J478" s="416"/>
      <c r="K478" s="416"/>
      <c r="L478" s="416"/>
      <c r="M478" s="416"/>
      <c r="N478" s="416"/>
      <c r="O478" s="416"/>
      <c r="P478" s="416"/>
      <c r="Q478" s="416"/>
      <c r="R478" s="416"/>
      <c r="S478" s="417"/>
      <c r="T478" s="49"/>
    </row>
    <row r="479" spans="1:20" x14ac:dyDescent="0.2">
      <c r="A479" s="377"/>
      <c r="B479" s="9"/>
      <c r="C479" s="418"/>
      <c r="D479" s="419"/>
      <c r="E479" s="419"/>
      <c r="F479" s="419"/>
      <c r="G479" s="419"/>
      <c r="H479" s="419"/>
      <c r="I479" s="419"/>
      <c r="J479" s="419"/>
      <c r="K479" s="419"/>
      <c r="L479" s="419"/>
      <c r="M479" s="419"/>
      <c r="N479" s="419"/>
      <c r="O479" s="419"/>
      <c r="P479" s="419"/>
      <c r="Q479" s="419"/>
      <c r="R479" s="419"/>
      <c r="S479" s="420"/>
      <c r="T479" s="49"/>
    </row>
    <row r="480" spans="1:20" ht="14" customHeight="1" x14ac:dyDescent="0.2">
      <c r="A480" s="377"/>
      <c r="B480" s="274"/>
      <c r="C480" s="418"/>
      <c r="D480" s="419"/>
      <c r="E480" s="419"/>
      <c r="F480" s="419"/>
      <c r="G480" s="419"/>
      <c r="H480" s="419"/>
      <c r="I480" s="419"/>
      <c r="J480" s="419"/>
      <c r="K480" s="419"/>
      <c r="L480" s="419"/>
      <c r="M480" s="419"/>
      <c r="N480" s="419"/>
      <c r="O480" s="419"/>
      <c r="P480" s="419"/>
      <c r="Q480" s="419"/>
      <c r="R480" s="419"/>
      <c r="S480" s="420"/>
      <c r="T480" s="49"/>
    </row>
    <row r="481" spans="1:20" ht="14" customHeight="1" x14ac:dyDescent="0.2">
      <c r="A481" s="377"/>
      <c r="B481" s="274"/>
      <c r="C481" s="418"/>
      <c r="D481" s="419"/>
      <c r="E481" s="419"/>
      <c r="F481" s="419"/>
      <c r="G481" s="419"/>
      <c r="H481" s="419"/>
      <c r="I481" s="419"/>
      <c r="J481" s="419"/>
      <c r="K481" s="419"/>
      <c r="L481" s="419"/>
      <c r="M481" s="419"/>
      <c r="N481" s="419"/>
      <c r="O481" s="419"/>
      <c r="P481" s="419"/>
      <c r="Q481" s="419"/>
      <c r="R481" s="419"/>
      <c r="S481" s="420"/>
      <c r="T481" s="49"/>
    </row>
    <row r="482" spans="1:20" ht="14" customHeight="1" x14ac:dyDescent="0.2">
      <c r="A482" s="377"/>
      <c r="B482" s="274"/>
      <c r="C482" s="418"/>
      <c r="D482" s="419"/>
      <c r="E482" s="419"/>
      <c r="F482" s="419"/>
      <c r="G482" s="419"/>
      <c r="H482" s="419"/>
      <c r="I482" s="419"/>
      <c r="J482" s="419"/>
      <c r="K482" s="419"/>
      <c r="L482" s="419"/>
      <c r="M482" s="419"/>
      <c r="N482" s="419"/>
      <c r="O482" s="419"/>
      <c r="P482" s="419"/>
      <c r="Q482" s="419"/>
      <c r="R482" s="419"/>
      <c r="S482" s="420"/>
      <c r="T482" s="49"/>
    </row>
    <row r="483" spans="1:20" ht="14" customHeight="1" x14ac:dyDescent="0.2">
      <c r="A483" s="377"/>
      <c r="B483" s="274"/>
      <c r="C483" s="418"/>
      <c r="D483" s="419"/>
      <c r="E483" s="419"/>
      <c r="F483" s="419"/>
      <c r="G483" s="419"/>
      <c r="H483" s="419"/>
      <c r="I483" s="419"/>
      <c r="J483" s="419"/>
      <c r="K483" s="419"/>
      <c r="L483" s="419"/>
      <c r="M483" s="419"/>
      <c r="N483" s="419"/>
      <c r="O483" s="419"/>
      <c r="P483" s="419"/>
      <c r="Q483" s="419"/>
      <c r="R483" s="419"/>
      <c r="S483" s="420"/>
      <c r="T483" s="49"/>
    </row>
    <row r="484" spans="1:20" ht="14" customHeight="1" x14ac:dyDescent="0.2">
      <c r="A484" s="377"/>
      <c r="B484" s="274"/>
      <c r="C484" s="418"/>
      <c r="D484" s="419"/>
      <c r="E484" s="419"/>
      <c r="F484" s="419"/>
      <c r="G484" s="419"/>
      <c r="H484" s="419"/>
      <c r="I484" s="419"/>
      <c r="J484" s="419"/>
      <c r="K484" s="419"/>
      <c r="L484" s="419"/>
      <c r="M484" s="419"/>
      <c r="N484" s="419"/>
      <c r="O484" s="419"/>
      <c r="P484" s="419"/>
      <c r="Q484" s="419"/>
      <c r="R484" s="419"/>
      <c r="S484" s="420"/>
      <c r="T484" s="49"/>
    </row>
    <row r="485" spans="1:20" x14ac:dyDescent="0.2">
      <c r="A485" s="377"/>
      <c r="B485" s="9"/>
      <c r="C485" s="418"/>
      <c r="D485" s="419"/>
      <c r="E485" s="419"/>
      <c r="F485" s="419"/>
      <c r="G485" s="419"/>
      <c r="H485" s="419"/>
      <c r="I485" s="419"/>
      <c r="J485" s="419"/>
      <c r="K485" s="419"/>
      <c r="L485" s="419"/>
      <c r="M485" s="419"/>
      <c r="N485" s="419"/>
      <c r="O485" s="419"/>
      <c r="P485" s="419"/>
      <c r="Q485" s="419"/>
      <c r="R485" s="419"/>
      <c r="S485" s="420"/>
      <c r="T485" s="49"/>
    </row>
    <row r="486" spans="1:20" x14ac:dyDescent="0.2">
      <c r="A486" s="377"/>
      <c r="B486" s="9"/>
      <c r="C486" s="418"/>
      <c r="D486" s="419"/>
      <c r="E486" s="419"/>
      <c r="F486" s="419"/>
      <c r="G486" s="419"/>
      <c r="H486" s="419"/>
      <c r="I486" s="419"/>
      <c r="J486" s="419"/>
      <c r="K486" s="419"/>
      <c r="L486" s="419"/>
      <c r="M486" s="419"/>
      <c r="N486" s="419"/>
      <c r="O486" s="419"/>
      <c r="P486" s="419"/>
      <c r="Q486" s="419"/>
      <c r="R486" s="419"/>
      <c r="S486" s="420"/>
      <c r="T486" s="49"/>
    </row>
    <row r="487" spans="1:20" x14ac:dyDescent="0.2">
      <c r="A487" s="377"/>
      <c r="B487" s="9"/>
      <c r="C487" s="418"/>
      <c r="D487" s="419"/>
      <c r="E487" s="419"/>
      <c r="F487" s="419"/>
      <c r="G487" s="419"/>
      <c r="H487" s="419"/>
      <c r="I487" s="419"/>
      <c r="J487" s="419"/>
      <c r="K487" s="419"/>
      <c r="L487" s="419"/>
      <c r="M487" s="419"/>
      <c r="N487" s="419"/>
      <c r="O487" s="419"/>
      <c r="P487" s="419"/>
      <c r="Q487" s="419"/>
      <c r="R487" s="419"/>
      <c r="S487" s="420"/>
      <c r="T487" s="49"/>
    </row>
    <row r="488" spans="1:20" x14ac:dyDescent="0.2">
      <c r="A488" s="377"/>
      <c r="B488" s="9"/>
      <c r="C488" s="418"/>
      <c r="D488" s="419"/>
      <c r="E488" s="419"/>
      <c r="F488" s="419"/>
      <c r="G488" s="419"/>
      <c r="H488" s="419"/>
      <c r="I488" s="419"/>
      <c r="J488" s="419"/>
      <c r="K488" s="419"/>
      <c r="L488" s="419"/>
      <c r="M488" s="419"/>
      <c r="N488" s="419"/>
      <c r="O488" s="419"/>
      <c r="P488" s="419"/>
      <c r="Q488" s="419"/>
      <c r="R488" s="419"/>
      <c r="S488" s="420"/>
      <c r="T488" s="49"/>
    </row>
    <row r="489" spans="1:20" x14ac:dyDescent="0.2">
      <c r="A489" s="377"/>
      <c r="B489" s="9"/>
      <c r="C489" s="418"/>
      <c r="D489" s="419"/>
      <c r="E489" s="419"/>
      <c r="F489" s="419"/>
      <c r="G489" s="419"/>
      <c r="H489" s="419"/>
      <c r="I489" s="419"/>
      <c r="J489" s="419"/>
      <c r="K489" s="419"/>
      <c r="L489" s="419"/>
      <c r="M489" s="419"/>
      <c r="N489" s="419"/>
      <c r="O489" s="419"/>
      <c r="P489" s="419"/>
      <c r="Q489" s="419"/>
      <c r="R489" s="419"/>
      <c r="S489" s="420"/>
      <c r="T489" s="49"/>
    </row>
    <row r="490" spans="1:20" x14ac:dyDescent="0.2">
      <c r="A490" s="377"/>
      <c r="B490" s="9"/>
      <c r="C490" s="418"/>
      <c r="D490" s="419"/>
      <c r="E490" s="419"/>
      <c r="F490" s="419"/>
      <c r="G490" s="419"/>
      <c r="H490" s="419"/>
      <c r="I490" s="419"/>
      <c r="J490" s="419"/>
      <c r="K490" s="419"/>
      <c r="L490" s="419"/>
      <c r="M490" s="419"/>
      <c r="N490" s="419"/>
      <c r="O490" s="419"/>
      <c r="P490" s="419"/>
      <c r="Q490" s="419"/>
      <c r="R490" s="419"/>
      <c r="S490" s="420"/>
      <c r="T490" s="49"/>
    </row>
    <row r="491" spans="1:20" x14ac:dyDescent="0.2">
      <c r="A491" s="377"/>
      <c r="B491" s="9"/>
      <c r="C491" s="418"/>
      <c r="D491" s="419"/>
      <c r="E491" s="419"/>
      <c r="F491" s="419"/>
      <c r="G491" s="419"/>
      <c r="H491" s="419"/>
      <c r="I491" s="419"/>
      <c r="J491" s="419"/>
      <c r="K491" s="419"/>
      <c r="L491" s="419"/>
      <c r="M491" s="419"/>
      <c r="N491" s="419"/>
      <c r="O491" s="419"/>
      <c r="P491" s="419"/>
      <c r="Q491" s="419"/>
      <c r="R491" s="419"/>
      <c r="S491" s="420"/>
      <c r="T491" s="49"/>
    </row>
    <row r="492" spans="1:20" x14ac:dyDescent="0.2">
      <c r="A492" s="377"/>
      <c r="B492" s="9"/>
      <c r="C492" s="418"/>
      <c r="D492" s="419"/>
      <c r="E492" s="419"/>
      <c r="F492" s="419"/>
      <c r="G492" s="419"/>
      <c r="H492" s="419"/>
      <c r="I492" s="419"/>
      <c r="J492" s="419"/>
      <c r="K492" s="419"/>
      <c r="L492" s="419"/>
      <c r="M492" s="419"/>
      <c r="N492" s="419"/>
      <c r="O492" s="419"/>
      <c r="P492" s="419"/>
      <c r="Q492" s="419"/>
      <c r="R492" s="419"/>
      <c r="S492" s="420"/>
      <c r="T492" s="49"/>
    </row>
    <row r="493" spans="1:20" x14ac:dyDescent="0.2">
      <c r="A493" s="377"/>
      <c r="B493" s="9"/>
      <c r="C493" s="418"/>
      <c r="D493" s="419"/>
      <c r="E493" s="419"/>
      <c r="F493" s="419"/>
      <c r="G493" s="419"/>
      <c r="H493" s="419"/>
      <c r="I493" s="419"/>
      <c r="J493" s="419"/>
      <c r="K493" s="419"/>
      <c r="L493" s="419"/>
      <c r="M493" s="419"/>
      <c r="N493" s="419"/>
      <c r="O493" s="419"/>
      <c r="P493" s="419"/>
      <c r="Q493" s="419"/>
      <c r="R493" s="419"/>
      <c r="S493" s="420"/>
      <c r="T493" s="49"/>
    </row>
    <row r="494" spans="1:20" x14ac:dyDescent="0.2">
      <c r="A494" s="377"/>
      <c r="B494" s="9"/>
      <c r="C494" s="418"/>
      <c r="D494" s="419"/>
      <c r="E494" s="419"/>
      <c r="F494" s="419"/>
      <c r="G494" s="419"/>
      <c r="H494" s="419"/>
      <c r="I494" s="419"/>
      <c r="J494" s="419"/>
      <c r="K494" s="419"/>
      <c r="L494" s="419"/>
      <c r="M494" s="419"/>
      <c r="N494" s="419"/>
      <c r="O494" s="419"/>
      <c r="P494" s="419"/>
      <c r="Q494" s="419"/>
      <c r="R494" s="419"/>
      <c r="S494" s="420"/>
      <c r="T494" s="49"/>
    </row>
    <row r="495" spans="1:20" x14ac:dyDescent="0.2">
      <c r="A495" s="377"/>
      <c r="B495" s="9"/>
      <c r="C495" s="418"/>
      <c r="D495" s="419"/>
      <c r="E495" s="419"/>
      <c r="F495" s="419"/>
      <c r="G495" s="419"/>
      <c r="H495" s="419"/>
      <c r="I495" s="419"/>
      <c r="J495" s="419"/>
      <c r="K495" s="419"/>
      <c r="L495" s="419"/>
      <c r="M495" s="419"/>
      <c r="N495" s="419"/>
      <c r="O495" s="419"/>
      <c r="P495" s="419"/>
      <c r="Q495" s="419"/>
      <c r="R495" s="419"/>
      <c r="S495" s="420"/>
      <c r="T495" s="49"/>
    </row>
    <row r="496" spans="1:20" x14ac:dyDescent="0.2">
      <c r="A496" s="377"/>
      <c r="B496" s="9"/>
      <c r="C496" s="418"/>
      <c r="D496" s="419"/>
      <c r="E496" s="419"/>
      <c r="F496" s="419"/>
      <c r="G496" s="419"/>
      <c r="H496" s="419"/>
      <c r="I496" s="419"/>
      <c r="J496" s="419"/>
      <c r="K496" s="419"/>
      <c r="L496" s="419"/>
      <c r="M496" s="419"/>
      <c r="N496" s="419"/>
      <c r="O496" s="419"/>
      <c r="P496" s="419"/>
      <c r="Q496" s="419"/>
      <c r="R496" s="419"/>
      <c r="S496" s="420"/>
      <c r="T496" s="49"/>
    </row>
    <row r="497" spans="1:20" x14ac:dyDescent="0.2">
      <c r="A497" s="377"/>
      <c r="B497" s="9"/>
      <c r="C497" s="418"/>
      <c r="D497" s="419"/>
      <c r="E497" s="419"/>
      <c r="F497" s="419"/>
      <c r="G497" s="419"/>
      <c r="H497" s="419"/>
      <c r="I497" s="419"/>
      <c r="J497" s="419"/>
      <c r="K497" s="419"/>
      <c r="L497" s="419"/>
      <c r="M497" s="419"/>
      <c r="N497" s="419"/>
      <c r="O497" s="419"/>
      <c r="P497" s="419"/>
      <c r="Q497" s="419"/>
      <c r="R497" s="419"/>
      <c r="S497" s="420"/>
      <c r="T497" s="49"/>
    </row>
    <row r="498" spans="1:20" x14ac:dyDescent="0.2">
      <c r="A498" s="377"/>
      <c r="B498" s="9"/>
      <c r="C498" s="418"/>
      <c r="D498" s="419"/>
      <c r="E498" s="419"/>
      <c r="F498" s="419"/>
      <c r="G498" s="419"/>
      <c r="H498" s="419"/>
      <c r="I498" s="419"/>
      <c r="J498" s="419"/>
      <c r="K498" s="419"/>
      <c r="L498" s="419"/>
      <c r="M498" s="419"/>
      <c r="N498" s="419"/>
      <c r="O498" s="419"/>
      <c r="P498" s="419"/>
      <c r="Q498" s="419"/>
      <c r="R498" s="419"/>
      <c r="S498" s="420"/>
      <c r="T498" s="49"/>
    </row>
    <row r="499" spans="1:20" x14ac:dyDescent="0.2">
      <c r="A499" s="377"/>
      <c r="B499" s="9"/>
      <c r="C499" s="418"/>
      <c r="D499" s="419"/>
      <c r="E499" s="419"/>
      <c r="F499" s="419"/>
      <c r="G499" s="419"/>
      <c r="H499" s="419"/>
      <c r="I499" s="419"/>
      <c r="J499" s="419"/>
      <c r="K499" s="419"/>
      <c r="L499" s="419"/>
      <c r="M499" s="419"/>
      <c r="N499" s="419"/>
      <c r="O499" s="419"/>
      <c r="P499" s="419"/>
      <c r="Q499" s="419"/>
      <c r="R499" s="419"/>
      <c r="S499" s="420"/>
      <c r="T499" s="49"/>
    </row>
    <row r="500" spans="1:20" x14ac:dyDescent="0.2">
      <c r="A500" s="377"/>
      <c r="B500" s="9"/>
      <c r="C500" s="418"/>
      <c r="D500" s="419"/>
      <c r="E500" s="419"/>
      <c r="F500" s="419"/>
      <c r="G500" s="419"/>
      <c r="H500" s="419"/>
      <c r="I500" s="419"/>
      <c r="J500" s="419"/>
      <c r="K500" s="419"/>
      <c r="L500" s="419"/>
      <c r="M500" s="419"/>
      <c r="N500" s="419"/>
      <c r="O500" s="419"/>
      <c r="P500" s="419"/>
      <c r="Q500" s="419"/>
      <c r="R500" s="419"/>
      <c r="S500" s="420"/>
      <c r="T500" s="49"/>
    </row>
    <row r="501" spans="1:20" x14ac:dyDescent="0.2">
      <c r="A501" s="377"/>
      <c r="B501" s="9"/>
      <c r="C501" s="418"/>
      <c r="D501" s="419"/>
      <c r="E501" s="419"/>
      <c r="F501" s="419"/>
      <c r="G501" s="419"/>
      <c r="H501" s="419"/>
      <c r="I501" s="419"/>
      <c r="J501" s="419"/>
      <c r="K501" s="419"/>
      <c r="L501" s="419"/>
      <c r="M501" s="419"/>
      <c r="N501" s="419"/>
      <c r="O501" s="419"/>
      <c r="P501" s="419"/>
      <c r="Q501" s="419"/>
      <c r="R501" s="419"/>
      <c r="S501" s="420"/>
      <c r="T501" s="49"/>
    </row>
    <row r="502" spans="1:20" x14ac:dyDescent="0.2">
      <c r="A502" s="377"/>
      <c r="B502" s="9"/>
      <c r="C502" s="418"/>
      <c r="D502" s="419"/>
      <c r="E502" s="419"/>
      <c r="F502" s="419"/>
      <c r="G502" s="419"/>
      <c r="H502" s="419"/>
      <c r="I502" s="419"/>
      <c r="J502" s="419"/>
      <c r="K502" s="419"/>
      <c r="L502" s="419"/>
      <c r="M502" s="419"/>
      <c r="N502" s="419"/>
      <c r="O502" s="419"/>
      <c r="P502" s="419"/>
      <c r="Q502" s="419"/>
      <c r="R502" s="419"/>
      <c r="S502" s="420"/>
      <c r="T502" s="49"/>
    </row>
    <row r="503" spans="1:20" x14ac:dyDescent="0.2">
      <c r="A503" s="377"/>
      <c r="B503" s="9"/>
      <c r="C503" s="418"/>
      <c r="D503" s="419"/>
      <c r="E503" s="419"/>
      <c r="F503" s="419"/>
      <c r="G503" s="419"/>
      <c r="H503" s="419"/>
      <c r="I503" s="419"/>
      <c r="J503" s="419"/>
      <c r="K503" s="419"/>
      <c r="L503" s="419"/>
      <c r="M503" s="419"/>
      <c r="N503" s="419"/>
      <c r="O503" s="419"/>
      <c r="P503" s="419"/>
      <c r="Q503" s="419"/>
      <c r="R503" s="419"/>
      <c r="S503" s="420"/>
      <c r="T503" s="49"/>
    </row>
    <row r="504" spans="1:20" x14ac:dyDescent="0.2">
      <c r="A504" s="377"/>
      <c r="B504" s="9"/>
      <c r="C504" s="418"/>
      <c r="D504" s="419"/>
      <c r="E504" s="419"/>
      <c r="F504" s="419"/>
      <c r="G504" s="419"/>
      <c r="H504" s="419"/>
      <c r="I504" s="419"/>
      <c r="J504" s="419"/>
      <c r="K504" s="419"/>
      <c r="L504" s="419"/>
      <c r="M504" s="419"/>
      <c r="N504" s="419"/>
      <c r="O504" s="419"/>
      <c r="P504" s="419"/>
      <c r="Q504" s="419"/>
      <c r="R504" s="419"/>
      <c r="S504" s="420"/>
      <c r="T504" s="49"/>
    </row>
    <row r="505" spans="1:20" x14ac:dyDescent="0.2">
      <c r="A505" s="377"/>
      <c r="B505" s="9"/>
      <c r="C505" s="418"/>
      <c r="D505" s="419"/>
      <c r="E505" s="419"/>
      <c r="F505" s="419"/>
      <c r="G505" s="419"/>
      <c r="H505" s="419"/>
      <c r="I505" s="419"/>
      <c r="J505" s="419"/>
      <c r="K505" s="419"/>
      <c r="L505" s="419"/>
      <c r="M505" s="419"/>
      <c r="N505" s="419"/>
      <c r="O505" s="419"/>
      <c r="P505" s="419"/>
      <c r="Q505" s="419"/>
      <c r="R505" s="419"/>
      <c r="S505" s="420"/>
      <c r="T505" s="49"/>
    </row>
    <row r="506" spans="1:20" ht="14.5" thickBot="1" x14ac:dyDescent="0.25">
      <c r="A506" s="377"/>
      <c r="B506" s="9"/>
      <c r="C506" s="421"/>
      <c r="D506" s="422"/>
      <c r="E506" s="422"/>
      <c r="F506" s="422"/>
      <c r="G506" s="422"/>
      <c r="H506" s="422"/>
      <c r="I506" s="422"/>
      <c r="J506" s="422"/>
      <c r="K506" s="422"/>
      <c r="L506" s="422"/>
      <c r="M506" s="422"/>
      <c r="N506" s="422"/>
      <c r="O506" s="422"/>
      <c r="P506" s="422"/>
      <c r="Q506" s="422"/>
      <c r="R506" s="422"/>
      <c r="S506" s="423"/>
      <c r="T506" s="49"/>
    </row>
    <row r="507" spans="1:20" ht="17" thickBot="1" x14ac:dyDescent="0.25">
      <c r="A507" s="378"/>
      <c r="B507" s="16"/>
      <c r="C507" s="16"/>
      <c r="D507" s="16"/>
      <c r="E507" s="16"/>
      <c r="F507" s="16"/>
      <c r="G507" s="16"/>
      <c r="H507" s="16"/>
      <c r="I507" s="16"/>
      <c r="J507" s="16"/>
      <c r="K507" s="265"/>
      <c r="L507" s="16"/>
      <c r="M507" s="16"/>
      <c r="N507" s="16"/>
      <c r="O507" s="16"/>
      <c r="P507" s="16"/>
      <c r="Q507" s="16"/>
      <c r="R507" s="16"/>
      <c r="S507" s="16"/>
      <c r="T507" s="50"/>
    </row>
    <row r="508" spans="1:20" ht="14" customHeight="1" x14ac:dyDescent="0.2">
      <c r="A508" s="379" t="s">
        <v>349</v>
      </c>
      <c r="B508" s="359" t="s">
        <v>386</v>
      </c>
      <c r="C508" s="359"/>
      <c r="D508" s="359"/>
      <c r="E508" s="427"/>
      <c r="F508" s="427"/>
      <c r="G508" s="427"/>
      <c r="H508" s="427"/>
      <c r="I508" s="427"/>
      <c r="J508" s="427"/>
      <c r="K508" s="427"/>
      <c r="L508" s="427"/>
      <c r="M508" s="427"/>
      <c r="N508" s="427"/>
      <c r="O508" s="427"/>
      <c r="P508" s="427"/>
      <c r="Q508" s="427"/>
      <c r="R508" s="427"/>
      <c r="S508" s="427"/>
      <c r="T508" s="428"/>
    </row>
    <row r="509" spans="1:20" x14ac:dyDescent="0.2">
      <c r="A509" s="380"/>
      <c r="B509" s="360"/>
      <c r="C509" s="360"/>
      <c r="D509" s="360"/>
      <c r="E509" s="429"/>
      <c r="F509" s="429"/>
      <c r="G509" s="429"/>
      <c r="H509" s="429"/>
      <c r="I509" s="429"/>
      <c r="J509" s="429"/>
      <c r="K509" s="429"/>
      <c r="L509" s="429"/>
      <c r="M509" s="429"/>
      <c r="N509" s="429"/>
      <c r="O509" s="429"/>
      <c r="P509" s="429"/>
      <c r="Q509" s="429"/>
      <c r="R509" s="429"/>
      <c r="S509" s="429"/>
      <c r="T509" s="430"/>
    </row>
    <row r="510" spans="1:20" ht="17" thickBot="1" x14ac:dyDescent="0.25">
      <c r="A510" s="380"/>
      <c r="B510" s="9"/>
      <c r="C510" s="9"/>
      <c r="D510" s="9"/>
      <c r="E510" s="9"/>
      <c r="F510" s="9"/>
      <c r="G510" s="9"/>
      <c r="H510" s="9"/>
      <c r="I510" s="9"/>
      <c r="J510" s="9"/>
      <c r="K510" s="2"/>
      <c r="L510" s="9"/>
      <c r="M510" s="9"/>
      <c r="N510" s="9"/>
      <c r="O510" s="9"/>
      <c r="P510" s="9"/>
      <c r="Q510" s="9"/>
      <c r="R510" s="9"/>
      <c r="S510" s="9"/>
      <c r="T510" s="49"/>
    </row>
    <row r="511" spans="1:20" x14ac:dyDescent="0.2">
      <c r="A511" s="380"/>
      <c r="B511" s="9"/>
      <c r="C511" s="415" t="s">
        <v>611</v>
      </c>
      <c r="D511" s="416"/>
      <c r="E511" s="416"/>
      <c r="F511" s="416"/>
      <c r="G511" s="416"/>
      <c r="H511" s="416"/>
      <c r="I511" s="416"/>
      <c r="J511" s="416"/>
      <c r="K511" s="416"/>
      <c r="L511" s="416"/>
      <c r="M511" s="416"/>
      <c r="N511" s="416"/>
      <c r="O511" s="416"/>
      <c r="P511" s="416"/>
      <c r="Q511" s="416"/>
      <c r="R511" s="416"/>
      <c r="S511" s="417"/>
      <c r="T511" s="49"/>
    </row>
    <row r="512" spans="1:20" x14ac:dyDescent="0.2">
      <c r="A512" s="380"/>
      <c r="B512" s="9"/>
      <c r="C512" s="418"/>
      <c r="D512" s="419"/>
      <c r="E512" s="419"/>
      <c r="F512" s="419"/>
      <c r="G512" s="419"/>
      <c r="H512" s="419"/>
      <c r="I512" s="419"/>
      <c r="J512" s="419"/>
      <c r="K512" s="419"/>
      <c r="L512" s="419"/>
      <c r="M512" s="419"/>
      <c r="N512" s="419"/>
      <c r="O512" s="419"/>
      <c r="P512" s="419"/>
      <c r="Q512" s="419"/>
      <c r="R512" s="419"/>
      <c r="S512" s="420"/>
      <c r="T512" s="49"/>
    </row>
    <row r="513" spans="1:20" ht="14" customHeight="1" x14ac:dyDescent="0.2">
      <c r="A513" s="380"/>
      <c r="B513" s="274"/>
      <c r="C513" s="418"/>
      <c r="D513" s="419"/>
      <c r="E513" s="419"/>
      <c r="F513" s="419"/>
      <c r="G513" s="419"/>
      <c r="H513" s="419"/>
      <c r="I513" s="419"/>
      <c r="J513" s="419"/>
      <c r="K513" s="419"/>
      <c r="L513" s="419"/>
      <c r="M513" s="419"/>
      <c r="N513" s="419"/>
      <c r="O513" s="419"/>
      <c r="P513" s="419"/>
      <c r="Q513" s="419"/>
      <c r="R513" s="419"/>
      <c r="S513" s="420"/>
      <c r="T513" s="49"/>
    </row>
    <row r="514" spans="1:20" ht="14" customHeight="1" x14ac:dyDescent="0.2">
      <c r="A514" s="380"/>
      <c r="B514" s="274"/>
      <c r="C514" s="418"/>
      <c r="D514" s="419"/>
      <c r="E514" s="419"/>
      <c r="F514" s="419"/>
      <c r="G514" s="419"/>
      <c r="H514" s="419"/>
      <c r="I514" s="419"/>
      <c r="J514" s="419"/>
      <c r="K514" s="419"/>
      <c r="L514" s="419"/>
      <c r="M514" s="419"/>
      <c r="N514" s="419"/>
      <c r="O514" s="419"/>
      <c r="P514" s="419"/>
      <c r="Q514" s="419"/>
      <c r="R514" s="419"/>
      <c r="S514" s="420"/>
      <c r="T514" s="49"/>
    </row>
    <row r="515" spans="1:20" ht="14" customHeight="1" x14ac:dyDescent="0.2">
      <c r="A515" s="380"/>
      <c r="B515" s="274"/>
      <c r="C515" s="418"/>
      <c r="D515" s="419"/>
      <c r="E515" s="419"/>
      <c r="F515" s="419"/>
      <c r="G515" s="419"/>
      <c r="H515" s="419"/>
      <c r="I515" s="419"/>
      <c r="J515" s="419"/>
      <c r="K515" s="419"/>
      <c r="L515" s="419"/>
      <c r="M515" s="419"/>
      <c r="N515" s="419"/>
      <c r="O515" s="419"/>
      <c r="P515" s="419"/>
      <c r="Q515" s="419"/>
      <c r="R515" s="419"/>
      <c r="S515" s="420"/>
      <c r="T515" s="49"/>
    </row>
    <row r="516" spans="1:20" ht="14" customHeight="1" x14ac:dyDescent="0.2">
      <c r="A516" s="380"/>
      <c r="B516" s="274"/>
      <c r="C516" s="418"/>
      <c r="D516" s="419"/>
      <c r="E516" s="419"/>
      <c r="F516" s="419"/>
      <c r="G516" s="419"/>
      <c r="H516" s="419"/>
      <c r="I516" s="419"/>
      <c r="J516" s="419"/>
      <c r="K516" s="419"/>
      <c r="L516" s="419"/>
      <c r="M516" s="419"/>
      <c r="N516" s="419"/>
      <c r="O516" s="419"/>
      <c r="P516" s="419"/>
      <c r="Q516" s="419"/>
      <c r="R516" s="419"/>
      <c r="S516" s="420"/>
      <c r="T516" s="49"/>
    </row>
    <row r="517" spans="1:20" ht="14" customHeight="1" x14ac:dyDescent="0.2">
      <c r="A517" s="380"/>
      <c r="B517" s="274"/>
      <c r="C517" s="418"/>
      <c r="D517" s="419"/>
      <c r="E517" s="419"/>
      <c r="F517" s="419"/>
      <c r="G517" s="419"/>
      <c r="H517" s="419"/>
      <c r="I517" s="419"/>
      <c r="J517" s="419"/>
      <c r="K517" s="419"/>
      <c r="L517" s="419"/>
      <c r="M517" s="419"/>
      <c r="N517" s="419"/>
      <c r="O517" s="419"/>
      <c r="P517" s="419"/>
      <c r="Q517" s="419"/>
      <c r="R517" s="419"/>
      <c r="S517" s="420"/>
      <c r="T517" s="49"/>
    </row>
    <row r="518" spans="1:20" x14ac:dyDescent="0.2">
      <c r="A518" s="380"/>
      <c r="B518" s="9"/>
      <c r="C518" s="418"/>
      <c r="D518" s="419"/>
      <c r="E518" s="419"/>
      <c r="F518" s="419"/>
      <c r="G518" s="419"/>
      <c r="H518" s="419"/>
      <c r="I518" s="419"/>
      <c r="J518" s="419"/>
      <c r="K518" s="419"/>
      <c r="L518" s="419"/>
      <c r="M518" s="419"/>
      <c r="N518" s="419"/>
      <c r="O518" s="419"/>
      <c r="P518" s="419"/>
      <c r="Q518" s="419"/>
      <c r="R518" s="419"/>
      <c r="S518" s="420"/>
      <c r="T518" s="49"/>
    </row>
    <row r="519" spans="1:20" x14ac:dyDescent="0.2">
      <c r="A519" s="380"/>
      <c r="B519" s="9"/>
      <c r="C519" s="418"/>
      <c r="D519" s="419"/>
      <c r="E519" s="419"/>
      <c r="F519" s="419"/>
      <c r="G519" s="419"/>
      <c r="H519" s="419"/>
      <c r="I519" s="419"/>
      <c r="J519" s="419"/>
      <c r="K519" s="419"/>
      <c r="L519" s="419"/>
      <c r="M519" s="419"/>
      <c r="N519" s="419"/>
      <c r="O519" s="419"/>
      <c r="P519" s="419"/>
      <c r="Q519" s="419"/>
      <c r="R519" s="419"/>
      <c r="S519" s="420"/>
      <c r="T519" s="49"/>
    </row>
    <row r="520" spans="1:20" x14ac:dyDescent="0.2">
      <c r="A520" s="380"/>
      <c r="B520" s="9"/>
      <c r="C520" s="418"/>
      <c r="D520" s="419"/>
      <c r="E520" s="419"/>
      <c r="F520" s="419"/>
      <c r="G520" s="419"/>
      <c r="H520" s="419"/>
      <c r="I520" s="419"/>
      <c r="J520" s="419"/>
      <c r="K520" s="419"/>
      <c r="L520" s="419"/>
      <c r="M520" s="419"/>
      <c r="N520" s="419"/>
      <c r="O520" s="419"/>
      <c r="P520" s="419"/>
      <c r="Q520" s="419"/>
      <c r="R520" s="419"/>
      <c r="S520" s="420"/>
      <c r="T520" s="49"/>
    </row>
    <row r="521" spans="1:20" x14ac:dyDescent="0.2">
      <c r="A521" s="380"/>
      <c r="B521" s="9"/>
      <c r="C521" s="418"/>
      <c r="D521" s="419"/>
      <c r="E521" s="419"/>
      <c r="F521" s="419"/>
      <c r="G521" s="419"/>
      <c r="H521" s="419"/>
      <c r="I521" s="419"/>
      <c r="J521" s="419"/>
      <c r="K521" s="419"/>
      <c r="L521" s="419"/>
      <c r="M521" s="419"/>
      <c r="N521" s="419"/>
      <c r="O521" s="419"/>
      <c r="P521" s="419"/>
      <c r="Q521" s="419"/>
      <c r="R521" s="419"/>
      <c r="S521" s="420"/>
      <c r="T521" s="49"/>
    </row>
    <row r="522" spans="1:20" x14ac:dyDescent="0.2">
      <c r="A522" s="380"/>
      <c r="B522" s="9"/>
      <c r="C522" s="418"/>
      <c r="D522" s="419"/>
      <c r="E522" s="419"/>
      <c r="F522" s="419"/>
      <c r="G522" s="419"/>
      <c r="H522" s="419"/>
      <c r="I522" s="419"/>
      <c r="J522" s="419"/>
      <c r="K522" s="419"/>
      <c r="L522" s="419"/>
      <c r="M522" s="419"/>
      <c r="N522" s="419"/>
      <c r="O522" s="419"/>
      <c r="P522" s="419"/>
      <c r="Q522" s="419"/>
      <c r="R522" s="419"/>
      <c r="S522" s="420"/>
      <c r="T522" s="49"/>
    </row>
    <row r="523" spans="1:20" x14ac:dyDescent="0.2">
      <c r="A523" s="380"/>
      <c r="B523" s="9"/>
      <c r="C523" s="418"/>
      <c r="D523" s="419"/>
      <c r="E523" s="419"/>
      <c r="F523" s="419"/>
      <c r="G523" s="419"/>
      <c r="H523" s="419"/>
      <c r="I523" s="419"/>
      <c r="J523" s="419"/>
      <c r="K523" s="419"/>
      <c r="L523" s="419"/>
      <c r="M523" s="419"/>
      <c r="N523" s="419"/>
      <c r="O523" s="419"/>
      <c r="P523" s="419"/>
      <c r="Q523" s="419"/>
      <c r="R523" s="419"/>
      <c r="S523" s="420"/>
      <c r="T523" s="49"/>
    </row>
    <row r="524" spans="1:20" x14ac:dyDescent="0.2">
      <c r="A524" s="380"/>
      <c r="B524" s="9"/>
      <c r="C524" s="418"/>
      <c r="D524" s="419"/>
      <c r="E524" s="419"/>
      <c r="F524" s="419"/>
      <c r="G524" s="419"/>
      <c r="H524" s="419"/>
      <c r="I524" s="419"/>
      <c r="J524" s="419"/>
      <c r="K524" s="419"/>
      <c r="L524" s="419"/>
      <c r="M524" s="419"/>
      <c r="N524" s="419"/>
      <c r="O524" s="419"/>
      <c r="P524" s="419"/>
      <c r="Q524" s="419"/>
      <c r="R524" s="419"/>
      <c r="S524" s="420"/>
      <c r="T524" s="49"/>
    </row>
    <row r="525" spans="1:20" x14ac:dyDescent="0.2">
      <c r="A525" s="380"/>
      <c r="B525" s="9"/>
      <c r="C525" s="418"/>
      <c r="D525" s="419"/>
      <c r="E525" s="419"/>
      <c r="F525" s="419"/>
      <c r="G525" s="419"/>
      <c r="H525" s="419"/>
      <c r="I525" s="419"/>
      <c r="J525" s="419"/>
      <c r="K525" s="419"/>
      <c r="L525" s="419"/>
      <c r="M525" s="419"/>
      <c r="N525" s="419"/>
      <c r="O525" s="419"/>
      <c r="P525" s="419"/>
      <c r="Q525" s="419"/>
      <c r="R525" s="419"/>
      <c r="S525" s="420"/>
      <c r="T525" s="49"/>
    </row>
    <row r="526" spans="1:20" x14ac:dyDescent="0.2">
      <c r="A526" s="380"/>
      <c r="B526" s="9"/>
      <c r="C526" s="418"/>
      <c r="D526" s="419"/>
      <c r="E526" s="419"/>
      <c r="F526" s="419"/>
      <c r="G526" s="419"/>
      <c r="H526" s="419"/>
      <c r="I526" s="419"/>
      <c r="J526" s="419"/>
      <c r="K526" s="419"/>
      <c r="L526" s="419"/>
      <c r="M526" s="419"/>
      <c r="N526" s="419"/>
      <c r="O526" s="419"/>
      <c r="P526" s="419"/>
      <c r="Q526" s="419"/>
      <c r="R526" s="419"/>
      <c r="S526" s="420"/>
      <c r="T526" s="49"/>
    </row>
    <row r="527" spans="1:20" x14ac:dyDescent="0.2">
      <c r="A527" s="380"/>
      <c r="B527" s="9"/>
      <c r="C527" s="418"/>
      <c r="D527" s="419"/>
      <c r="E527" s="419"/>
      <c r="F527" s="419"/>
      <c r="G527" s="419"/>
      <c r="H527" s="419"/>
      <c r="I527" s="419"/>
      <c r="J527" s="419"/>
      <c r="K527" s="419"/>
      <c r="L527" s="419"/>
      <c r="M527" s="419"/>
      <c r="N527" s="419"/>
      <c r="O527" s="419"/>
      <c r="P527" s="419"/>
      <c r="Q527" s="419"/>
      <c r="R527" s="419"/>
      <c r="S527" s="420"/>
      <c r="T527" s="49"/>
    </row>
    <row r="528" spans="1:20" x14ac:dyDescent="0.2">
      <c r="A528" s="380"/>
      <c r="B528" s="9"/>
      <c r="C528" s="418"/>
      <c r="D528" s="419"/>
      <c r="E528" s="419"/>
      <c r="F528" s="419"/>
      <c r="G528" s="419"/>
      <c r="H528" s="419"/>
      <c r="I528" s="419"/>
      <c r="J528" s="419"/>
      <c r="K528" s="419"/>
      <c r="L528" s="419"/>
      <c r="M528" s="419"/>
      <c r="N528" s="419"/>
      <c r="O528" s="419"/>
      <c r="P528" s="419"/>
      <c r="Q528" s="419"/>
      <c r="R528" s="419"/>
      <c r="S528" s="420"/>
      <c r="T528" s="49"/>
    </row>
    <row r="529" spans="1:20" x14ac:dyDescent="0.2">
      <c r="A529" s="380"/>
      <c r="B529" s="9"/>
      <c r="C529" s="418"/>
      <c r="D529" s="419"/>
      <c r="E529" s="419"/>
      <c r="F529" s="419"/>
      <c r="G529" s="419"/>
      <c r="H529" s="419"/>
      <c r="I529" s="419"/>
      <c r="J529" s="419"/>
      <c r="K529" s="419"/>
      <c r="L529" s="419"/>
      <c r="M529" s="419"/>
      <c r="N529" s="419"/>
      <c r="O529" s="419"/>
      <c r="P529" s="419"/>
      <c r="Q529" s="419"/>
      <c r="R529" s="419"/>
      <c r="S529" s="420"/>
      <c r="T529" s="49"/>
    </row>
    <row r="530" spans="1:20" x14ac:dyDescent="0.2">
      <c r="A530" s="380"/>
      <c r="B530" s="9"/>
      <c r="C530" s="418"/>
      <c r="D530" s="419"/>
      <c r="E530" s="419"/>
      <c r="F530" s="419"/>
      <c r="G530" s="419"/>
      <c r="H530" s="419"/>
      <c r="I530" s="419"/>
      <c r="J530" s="419"/>
      <c r="K530" s="419"/>
      <c r="L530" s="419"/>
      <c r="M530" s="419"/>
      <c r="N530" s="419"/>
      <c r="O530" s="419"/>
      <c r="P530" s="419"/>
      <c r="Q530" s="419"/>
      <c r="R530" s="419"/>
      <c r="S530" s="420"/>
      <c r="T530" s="49"/>
    </row>
    <row r="531" spans="1:20" x14ac:dyDescent="0.2">
      <c r="A531" s="380"/>
      <c r="B531" s="9"/>
      <c r="C531" s="418"/>
      <c r="D531" s="419"/>
      <c r="E531" s="419"/>
      <c r="F531" s="419"/>
      <c r="G531" s="419"/>
      <c r="H531" s="419"/>
      <c r="I531" s="419"/>
      <c r="J531" s="419"/>
      <c r="K531" s="419"/>
      <c r="L531" s="419"/>
      <c r="M531" s="419"/>
      <c r="N531" s="419"/>
      <c r="O531" s="419"/>
      <c r="P531" s="419"/>
      <c r="Q531" s="419"/>
      <c r="R531" s="419"/>
      <c r="S531" s="420"/>
      <c r="T531" s="49"/>
    </row>
    <row r="532" spans="1:20" x14ac:dyDescent="0.2">
      <c r="A532" s="380"/>
      <c r="B532" s="9"/>
      <c r="C532" s="418"/>
      <c r="D532" s="419"/>
      <c r="E532" s="419"/>
      <c r="F532" s="419"/>
      <c r="G532" s="419"/>
      <c r="H532" s="419"/>
      <c r="I532" s="419"/>
      <c r="J532" s="419"/>
      <c r="K532" s="419"/>
      <c r="L532" s="419"/>
      <c r="M532" s="419"/>
      <c r="N532" s="419"/>
      <c r="O532" s="419"/>
      <c r="P532" s="419"/>
      <c r="Q532" s="419"/>
      <c r="R532" s="419"/>
      <c r="S532" s="420"/>
      <c r="T532" s="49"/>
    </row>
    <row r="533" spans="1:20" x14ac:dyDescent="0.2">
      <c r="A533" s="380"/>
      <c r="B533" s="9"/>
      <c r="C533" s="418"/>
      <c r="D533" s="419"/>
      <c r="E533" s="419"/>
      <c r="F533" s="419"/>
      <c r="G533" s="419"/>
      <c r="H533" s="419"/>
      <c r="I533" s="419"/>
      <c r="J533" s="419"/>
      <c r="K533" s="419"/>
      <c r="L533" s="419"/>
      <c r="M533" s="419"/>
      <c r="N533" s="419"/>
      <c r="O533" s="419"/>
      <c r="P533" s="419"/>
      <c r="Q533" s="419"/>
      <c r="R533" s="419"/>
      <c r="S533" s="420"/>
      <c r="T533" s="49"/>
    </row>
    <row r="534" spans="1:20" x14ac:dyDescent="0.2">
      <c r="A534" s="380"/>
      <c r="B534" s="9"/>
      <c r="C534" s="418"/>
      <c r="D534" s="419"/>
      <c r="E534" s="419"/>
      <c r="F534" s="419"/>
      <c r="G534" s="419"/>
      <c r="H534" s="419"/>
      <c r="I534" s="419"/>
      <c r="J534" s="419"/>
      <c r="K534" s="419"/>
      <c r="L534" s="419"/>
      <c r="M534" s="419"/>
      <c r="N534" s="419"/>
      <c r="O534" s="419"/>
      <c r="P534" s="419"/>
      <c r="Q534" s="419"/>
      <c r="R534" s="419"/>
      <c r="S534" s="420"/>
      <c r="T534" s="49"/>
    </row>
    <row r="535" spans="1:20" x14ac:dyDescent="0.2">
      <c r="A535" s="380"/>
      <c r="B535" s="9"/>
      <c r="C535" s="418"/>
      <c r="D535" s="419"/>
      <c r="E535" s="419"/>
      <c r="F535" s="419"/>
      <c r="G535" s="419"/>
      <c r="H535" s="419"/>
      <c r="I535" s="419"/>
      <c r="J535" s="419"/>
      <c r="K535" s="419"/>
      <c r="L535" s="419"/>
      <c r="M535" s="419"/>
      <c r="N535" s="419"/>
      <c r="O535" s="419"/>
      <c r="P535" s="419"/>
      <c r="Q535" s="419"/>
      <c r="R535" s="419"/>
      <c r="S535" s="420"/>
      <c r="T535" s="49"/>
    </row>
    <row r="536" spans="1:20" x14ac:dyDescent="0.2">
      <c r="A536" s="380"/>
      <c r="B536" s="9"/>
      <c r="C536" s="418"/>
      <c r="D536" s="419"/>
      <c r="E536" s="419"/>
      <c r="F536" s="419"/>
      <c r="G536" s="419"/>
      <c r="H536" s="419"/>
      <c r="I536" s="419"/>
      <c r="J536" s="419"/>
      <c r="K536" s="419"/>
      <c r="L536" s="419"/>
      <c r="M536" s="419"/>
      <c r="N536" s="419"/>
      <c r="O536" s="419"/>
      <c r="P536" s="419"/>
      <c r="Q536" s="419"/>
      <c r="R536" s="419"/>
      <c r="S536" s="420"/>
      <c r="T536" s="49"/>
    </row>
    <row r="537" spans="1:20" x14ac:dyDescent="0.2">
      <c r="A537" s="380"/>
      <c r="B537" s="9"/>
      <c r="C537" s="418"/>
      <c r="D537" s="419"/>
      <c r="E537" s="419"/>
      <c r="F537" s="419"/>
      <c r="G537" s="419"/>
      <c r="H537" s="419"/>
      <c r="I537" s="419"/>
      <c r="J537" s="419"/>
      <c r="K537" s="419"/>
      <c r="L537" s="419"/>
      <c r="M537" s="419"/>
      <c r="N537" s="419"/>
      <c r="O537" s="419"/>
      <c r="P537" s="419"/>
      <c r="Q537" s="419"/>
      <c r="R537" s="419"/>
      <c r="S537" s="420"/>
      <c r="T537" s="49"/>
    </row>
    <row r="538" spans="1:20" x14ac:dyDescent="0.2">
      <c r="A538" s="380"/>
      <c r="B538" s="9"/>
      <c r="C538" s="418"/>
      <c r="D538" s="419"/>
      <c r="E538" s="419"/>
      <c r="F538" s="419"/>
      <c r="G538" s="419"/>
      <c r="H538" s="419"/>
      <c r="I538" s="419"/>
      <c r="J538" s="419"/>
      <c r="K538" s="419"/>
      <c r="L538" s="419"/>
      <c r="M538" s="419"/>
      <c r="N538" s="419"/>
      <c r="O538" s="419"/>
      <c r="P538" s="419"/>
      <c r="Q538" s="419"/>
      <c r="R538" s="419"/>
      <c r="S538" s="420"/>
      <c r="T538" s="49"/>
    </row>
    <row r="539" spans="1:20" ht="14.5" thickBot="1" x14ac:dyDescent="0.25">
      <c r="A539" s="380"/>
      <c r="B539" s="9"/>
      <c r="C539" s="421"/>
      <c r="D539" s="422"/>
      <c r="E539" s="422"/>
      <c r="F539" s="422"/>
      <c r="G539" s="422"/>
      <c r="H539" s="422"/>
      <c r="I539" s="422"/>
      <c r="J539" s="422"/>
      <c r="K539" s="422"/>
      <c r="L539" s="422"/>
      <c r="M539" s="422"/>
      <c r="N539" s="422"/>
      <c r="O539" s="422"/>
      <c r="P539" s="422"/>
      <c r="Q539" s="422"/>
      <c r="R539" s="422"/>
      <c r="S539" s="423"/>
      <c r="T539" s="49"/>
    </row>
    <row r="540" spans="1:20" ht="17" thickBot="1" x14ac:dyDescent="0.25">
      <c r="A540" s="380"/>
      <c r="B540" s="16"/>
      <c r="C540" s="16"/>
      <c r="D540" s="16"/>
      <c r="E540" s="16"/>
      <c r="F540" s="16"/>
      <c r="G540" s="16"/>
      <c r="H540" s="16"/>
      <c r="I540" s="16"/>
      <c r="J540" s="16"/>
      <c r="K540" s="265"/>
      <c r="L540" s="16"/>
      <c r="M540" s="16"/>
      <c r="N540" s="16"/>
      <c r="O540" s="16"/>
      <c r="P540" s="16"/>
      <c r="Q540" s="16"/>
      <c r="R540" s="16"/>
      <c r="S540" s="16"/>
      <c r="T540" s="50"/>
    </row>
    <row r="541" spans="1:20" ht="16.5" customHeight="1" x14ac:dyDescent="0.2">
      <c r="A541" s="380"/>
      <c r="B541" s="359" t="s">
        <v>385</v>
      </c>
      <c r="C541" s="359"/>
      <c r="D541" s="359"/>
      <c r="E541" s="361"/>
      <c r="F541" s="361"/>
      <c r="G541" s="361"/>
      <c r="H541" s="361"/>
      <c r="I541" s="361"/>
      <c r="J541" s="361"/>
      <c r="K541" s="361"/>
      <c r="L541" s="361"/>
      <c r="M541" s="361"/>
      <c r="N541" s="361"/>
      <c r="O541" s="361"/>
      <c r="P541" s="361"/>
      <c r="Q541" s="361"/>
      <c r="R541" s="361"/>
      <c r="S541" s="361"/>
      <c r="T541" s="362"/>
    </row>
    <row r="542" spans="1:20" ht="16.5" customHeight="1" x14ac:dyDescent="0.2">
      <c r="A542" s="380"/>
      <c r="B542" s="360"/>
      <c r="C542" s="360"/>
      <c r="D542" s="360"/>
      <c r="E542" s="363"/>
      <c r="F542" s="363"/>
      <c r="G542" s="363"/>
      <c r="H542" s="363"/>
      <c r="I542" s="363"/>
      <c r="J542" s="363"/>
      <c r="K542" s="363"/>
      <c r="L542" s="363"/>
      <c r="M542" s="363"/>
      <c r="N542" s="363"/>
      <c r="O542" s="363"/>
      <c r="P542" s="363"/>
      <c r="Q542" s="363"/>
      <c r="R542" s="363"/>
      <c r="S542" s="363"/>
      <c r="T542" s="364"/>
    </row>
    <row r="543" spans="1:20" ht="16.5" customHeight="1" thickBot="1" x14ac:dyDescent="0.25">
      <c r="A543" s="380"/>
      <c r="B543" s="9"/>
      <c r="C543" s="9"/>
      <c r="D543" s="9"/>
      <c r="E543" s="9"/>
      <c r="F543" s="9"/>
      <c r="G543" s="9"/>
      <c r="H543" s="9"/>
      <c r="I543" s="9"/>
      <c r="J543" s="9"/>
      <c r="K543" s="2"/>
      <c r="L543" s="9"/>
      <c r="M543" s="9"/>
      <c r="N543" s="9"/>
      <c r="O543" s="9"/>
      <c r="P543" s="9"/>
      <c r="Q543" s="9"/>
      <c r="R543" s="9"/>
      <c r="S543" s="9"/>
      <c r="T543" s="49"/>
    </row>
    <row r="544" spans="1:20" x14ac:dyDescent="0.2">
      <c r="A544" s="380"/>
      <c r="B544" s="9"/>
      <c r="C544" s="415" t="s">
        <v>612</v>
      </c>
      <c r="D544" s="416"/>
      <c r="E544" s="416"/>
      <c r="F544" s="416"/>
      <c r="G544" s="416"/>
      <c r="H544" s="416"/>
      <c r="I544" s="416"/>
      <c r="J544" s="416"/>
      <c r="K544" s="416"/>
      <c r="L544" s="416"/>
      <c r="M544" s="416"/>
      <c r="N544" s="416"/>
      <c r="O544" s="416"/>
      <c r="P544" s="416"/>
      <c r="Q544" s="416"/>
      <c r="R544" s="416"/>
      <c r="S544" s="417"/>
      <c r="T544" s="49"/>
    </row>
    <row r="545" spans="1:20" x14ac:dyDescent="0.2">
      <c r="A545" s="380"/>
      <c r="B545" s="9"/>
      <c r="C545" s="418"/>
      <c r="D545" s="419"/>
      <c r="E545" s="419"/>
      <c r="F545" s="419"/>
      <c r="G545" s="419"/>
      <c r="H545" s="419"/>
      <c r="I545" s="419"/>
      <c r="J545" s="419"/>
      <c r="K545" s="419"/>
      <c r="L545" s="419"/>
      <c r="M545" s="419"/>
      <c r="N545" s="419"/>
      <c r="O545" s="419"/>
      <c r="P545" s="419"/>
      <c r="Q545" s="419"/>
      <c r="R545" s="419"/>
      <c r="S545" s="420"/>
      <c r="T545" s="49"/>
    </row>
    <row r="546" spans="1:20" ht="14" customHeight="1" x14ac:dyDescent="0.2">
      <c r="A546" s="380"/>
      <c r="B546" s="274"/>
      <c r="C546" s="418"/>
      <c r="D546" s="419"/>
      <c r="E546" s="419"/>
      <c r="F546" s="419"/>
      <c r="G546" s="419"/>
      <c r="H546" s="419"/>
      <c r="I546" s="419"/>
      <c r="J546" s="419"/>
      <c r="K546" s="419"/>
      <c r="L546" s="419"/>
      <c r="M546" s="419"/>
      <c r="N546" s="419"/>
      <c r="O546" s="419"/>
      <c r="P546" s="419"/>
      <c r="Q546" s="419"/>
      <c r="R546" s="419"/>
      <c r="S546" s="420"/>
      <c r="T546" s="49"/>
    </row>
    <row r="547" spans="1:20" ht="14" customHeight="1" x14ac:dyDescent="0.2">
      <c r="A547" s="380"/>
      <c r="B547" s="274"/>
      <c r="C547" s="418"/>
      <c r="D547" s="419"/>
      <c r="E547" s="419"/>
      <c r="F547" s="419"/>
      <c r="G547" s="419"/>
      <c r="H547" s="419"/>
      <c r="I547" s="419"/>
      <c r="J547" s="419"/>
      <c r="K547" s="419"/>
      <c r="L547" s="419"/>
      <c r="M547" s="419"/>
      <c r="N547" s="419"/>
      <c r="O547" s="419"/>
      <c r="P547" s="419"/>
      <c r="Q547" s="419"/>
      <c r="R547" s="419"/>
      <c r="S547" s="420"/>
      <c r="T547" s="49"/>
    </row>
    <row r="548" spans="1:20" ht="14" customHeight="1" x14ac:dyDescent="0.2">
      <c r="A548" s="380"/>
      <c r="B548" s="274"/>
      <c r="C548" s="418"/>
      <c r="D548" s="419"/>
      <c r="E548" s="419"/>
      <c r="F548" s="419"/>
      <c r="G548" s="419"/>
      <c r="H548" s="419"/>
      <c r="I548" s="419"/>
      <c r="J548" s="419"/>
      <c r="K548" s="419"/>
      <c r="L548" s="419"/>
      <c r="M548" s="419"/>
      <c r="N548" s="419"/>
      <c r="O548" s="419"/>
      <c r="P548" s="419"/>
      <c r="Q548" s="419"/>
      <c r="R548" s="419"/>
      <c r="S548" s="420"/>
      <c r="T548" s="49"/>
    </row>
    <row r="549" spans="1:20" ht="14" customHeight="1" x14ac:dyDescent="0.2">
      <c r="A549" s="380"/>
      <c r="B549" s="274"/>
      <c r="C549" s="418"/>
      <c r="D549" s="419"/>
      <c r="E549" s="419"/>
      <c r="F549" s="419"/>
      <c r="G549" s="419"/>
      <c r="H549" s="419"/>
      <c r="I549" s="419"/>
      <c r="J549" s="419"/>
      <c r="K549" s="419"/>
      <c r="L549" s="419"/>
      <c r="M549" s="419"/>
      <c r="N549" s="419"/>
      <c r="O549" s="419"/>
      <c r="P549" s="419"/>
      <c r="Q549" s="419"/>
      <c r="R549" s="419"/>
      <c r="S549" s="420"/>
      <c r="T549" s="49"/>
    </row>
    <row r="550" spans="1:20" ht="14" customHeight="1" x14ac:dyDescent="0.2">
      <c r="A550" s="380"/>
      <c r="B550" s="274"/>
      <c r="C550" s="418"/>
      <c r="D550" s="419"/>
      <c r="E550" s="419"/>
      <c r="F550" s="419"/>
      <c r="G550" s="419"/>
      <c r="H550" s="419"/>
      <c r="I550" s="419"/>
      <c r="J550" s="419"/>
      <c r="K550" s="419"/>
      <c r="L550" s="419"/>
      <c r="M550" s="419"/>
      <c r="N550" s="419"/>
      <c r="O550" s="419"/>
      <c r="P550" s="419"/>
      <c r="Q550" s="419"/>
      <c r="R550" s="419"/>
      <c r="S550" s="420"/>
      <c r="T550" s="49"/>
    </row>
    <row r="551" spans="1:20" x14ac:dyDescent="0.2">
      <c r="A551" s="380"/>
      <c r="B551" s="9"/>
      <c r="C551" s="418"/>
      <c r="D551" s="419"/>
      <c r="E551" s="419"/>
      <c r="F551" s="419"/>
      <c r="G551" s="419"/>
      <c r="H551" s="419"/>
      <c r="I551" s="419"/>
      <c r="J551" s="419"/>
      <c r="K551" s="419"/>
      <c r="L551" s="419"/>
      <c r="M551" s="419"/>
      <c r="N551" s="419"/>
      <c r="O551" s="419"/>
      <c r="P551" s="419"/>
      <c r="Q551" s="419"/>
      <c r="R551" s="419"/>
      <c r="S551" s="420"/>
      <c r="T551" s="49"/>
    </row>
    <row r="552" spans="1:20" x14ac:dyDescent="0.2">
      <c r="A552" s="380"/>
      <c r="B552" s="9"/>
      <c r="C552" s="418"/>
      <c r="D552" s="419"/>
      <c r="E552" s="419"/>
      <c r="F552" s="419"/>
      <c r="G552" s="419"/>
      <c r="H552" s="419"/>
      <c r="I552" s="419"/>
      <c r="J552" s="419"/>
      <c r="K552" s="419"/>
      <c r="L552" s="419"/>
      <c r="M552" s="419"/>
      <c r="N552" s="419"/>
      <c r="O552" s="419"/>
      <c r="P552" s="419"/>
      <c r="Q552" s="419"/>
      <c r="R552" s="419"/>
      <c r="S552" s="420"/>
      <c r="T552" s="49"/>
    </row>
    <row r="553" spans="1:20" x14ac:dyDescent="0.2">
      <c r="A553" s="380"/>
      <c r="B553" s="9"/>
      <c r="C553" s="418"/>
      <c r="D553" s="419"/>
      <c r="E553" s="419"/>
      <c r="F553" s="419"/>
      <c r="G553" s="419"/>
      <c r="H553" s="419"/>
      <c r="I553" s="419"/>
      <c r="J553" s="419"/>
      <c r="K553" s="419"/>
      <c r="L553" s="419"/>
      <c r="M553" s="419"/>
      <c r="N553" s="419"/>
      <c r="O553" s="419"/>
      <c r="P553" s="419"/>
      <c r="Q553" s="419"/>
      <c r="R553" s="419"/>
      <c r="S553" s="420"/>
      <c r="T553" s="49"/>
    </row>
    <row r="554" spans="1:20" x14ac:dyDescent="0.2">
      <c r="A554" s="380"/>
      <c r="B554" s="9"/>
      <c r="C554" s="418"/>
      <c r="D554" s="419"/>
      <c r="E554" s="419"/>
      <c r="F554" s="419"/>
      <c r="G554" s="419"/>
      <c r="H554" s="419"/>
      <c r="I554" s="419"/>
      <c r="J554" s="419"/>
      <c r="K554" s="419"/>
      <c r="L554" s="419"/>
      <c r="M554" s="419"/>
      <c r="N554" s="419"/>
      <c r="O554" s="419"/>
      <c r="P554" s="419"/>
      <c r="Q554" s="419"/>
      <c r="R554" s="419"/>
      <c r="S554" s="420"/>
      <c r="T554" s="49"/>
    </row>
    <row r="555" spans="1:20" x14ac:dyDescent="0.2">
      <c r="A555" s="380"/>
      <c r="B555" s="9"/>
      <c r="C555" s="418"/>
      <c r="D555" s="419"/>
      <c r="E555" s="419"/>
      <c r="F555" s="419"/>
      <c r="G555" s="419"/>
      <c r="H555" s="419"/>
      <c r="I555" s="419"/>
      <c r="J555" s="419"/>
      <c r="K555" s="419"/>
      <c r="L555" s="419"/>
      <c r="M555" s="419"/>
      <c r="N555" s="419"/>
      <c r="O555" s="419"/>
      <c r="P555" s="419"/>
      <c r="Q555" s="419"/>
      <c r="R555" s="419"/>
      <c r="S555" s="420"/>
      <c r="T555" s="49"/>
    </row>
    <row r="556" spans="1:20" x14ac:dyDescent="0.2">
      <c r="A556" s="380"/>
      <c r="B556" s="9"/>
      <c r="C556" s="418"/>
      <c r="D556" s="419"/>
      <c r="E556" s="419"/>
      <c r="F556" s="419"/>
      <c r="G556" s="419"/>
      <c r="H556" s="419"/>
      <c r="I556" s="419"/>
      <c r="J556" s="419"/>
      <c r="K556" s="419"/>
      <c r="L556" s="419"/>
      <c r="M556" s="419"/>
      <c r="N556" s="419"/>
      <c r="O556" s="419"/>
      <c r="P556" s="419"/>
      <c r="Q556" s="419"/>
      <c r="R556" s="419"/>
      <c r="S556" s="420"/>
      <c r="T556" s="49"/>
    </row>
    <row r="557" spans="1:20" x14ac:dyDescent="0.2">
      <c r="A557" s="380"/>
      <c r="B557" s="9"/>
      <c r="C557" s="418"/>
      <c r="D557" s="419"/>
      <c r="E557" s="419"/>
      <c r="F557" s="419"/>
      <c r="G557" s="419"/>
      <c r="H557" s="419"/>
      <c r="I557" s="419"/>
      <c r="J557" s="419"/>
      <c r="K557" s="419"/>
      <c r="L557" s="419"/>
      <c r="M557" s="419"/>
      <c r="N557" s="419"/>
      <c r="O557" s="419"/>
      <c r="P557" s="419"/>
      <c r="Q557" s="419"/>
      <c r="R557" s="419"/>
      <c r="S557" s="420"/>
      <c r="T557" s="49"/>
    </row>
    <row r="558" spans="1:20" x14ac:dyDescent="0.2">
      <c r="A558" s="380"/>
      <c r="B558" s="9"/>
      <c r="C558" s="418"/>
      <c r="D558" s="419"/>
      <c r="E558" s="419"/>
      <c r="F558" s="419"/>
      <c r="G558" s="419"/>
      <c r="H558" s="419"/>
      <c r="I558" s="419"/>
      <c r="J558" s="419"/>
      <c r="K558" s="419"/>
      <c r="L558" s="419"/>
      <c r="M558" s="419"/>
      <c r="N558" s="419"/>
      <c r="O558" s="419"/>
      <c r="P558" s="419"/>
      <c r="Q558" s="419"/>
      <c r="R558" s="419"/>
      <c r="S558" s="420"/>
      <c r="T558" s="49"/>
    </row>
    <row r="559" spans="1:20" x14ac:dyDescent="0.2">
      <c r="A559" s="380"/>
      <c r="B559" s="9"/>
      <c r="C559" s="418"/>
      <c r="D559" s="419"/>
      <c r="E559" s="419"/>
      <c r="F559" s="419"/>
      <c r="G559" s="419"/>
      <c r="H559" s="419"/>
      <c r="I559" s="419"/>
      <c r="J559" s="419"/>
      <c r="K559" s="419"/>
      <c r="L559" s="419"/>
      <c r="M559" s="419"/>
      <c r="N559" s="419"/>
      <c r="O559" s="419"/>
      <c r="P559" s="419"/>
      <c r="Q559" s="419"/>
      <c r="R559" s="419"/>
      <c r="S559" s="420"/>
      <c r="T559" s="49"/>
    </row>
    <row r="560" spans="1:20" x14ac:dyDescent="0.2">
      <c r="A560" s="380"/>
      <c r="B560" s="9"/>
      <c r="C560" s="418"/>
      <c r="D560" s="419"/>
      <c r="E560" s="419"/>
      <c r="F560" s="419"/>
      <c r="G560" s="419"/>
      <c r="H560" s="419"/>
      <c r="I560" s="419"/>
      <c r="J560" s="419"/>
      <c r="K560" s="419"/>
      <c r="L560" s="419"/>
      <c r="M560" s="419"/>
      <c r="N560" s="419"/>
      <c r="O560" s="419"/>
      <c r="P560" s="419"/>
      <c r="Q560" s="419"/>
      <c r="R560" s="419"/>
      <c r="S560" s="420"/>
      <c r="T560" s="49"/>
    </row>
    <row r="561" spans="1:20" x14ac:dyDescent="0.2">
      <c r="A561" s="380"/>
      <c r="B561" s="9"/>
      <c r="C561" s="418"/>
      <c r="D561" s="419"/>
      <c r="E561" s="419"/>
      <c r="F561" s="419"/>
      <c r="G561" s="419"/>
      <c r="H561" s="419"/>
      <c r="I561" s="419"/>
      <c r="J561" s="419"/>
      <c r="K561" s="419"/>
      <c r="L561" s="419"/>
      <c r="M561" s="419"/>
      <c r="N561" s="419"/>
      <c r="O561" s="419"/>
      <c r="P561" s="419"/>
      <c r="Q561" s="419"/>
      <c r="R561" s="419"/>
      <c r="S561" s="420"/>
      <c r="T561" s="49"/>
    </row>
    <row r="562" spans="1:20" x14ac:dyDescent="0.2">
      <c r="A562" s="380"/>
      <c r="B562" s="9"/>
      <c r="C562" s="418"/>
      <c r="D562" s="419"/>
      <c r="E562" s="419"/>
      <c r="F562" s="419"/>
      <c r="G562" s="419"/>
      <c r="H562" s="419"/>
      <c r="I562" s="419"/>
      <c r="J562" s="419"/>
      <c r="K562" s="419"/>
      <c r="L562" s="419"/>
      <c r="M562" s="419"/>
      <c r="N562" s="419"/>
      <c r="O562" s="419"/>
      <c r="P562" s="419"/>
      <c r="Q562" s="419"/>
      <c r="R562" s="419"/>
      <c r="S562" s="420"/>
      <c r="T562" s="49"/>
    </row>
    <row r="563" spans="1:20" x14ac:dyDescent="0.2">
      <c r="A563" s="380"/>
      <c r="B563" s="9"/>
      <c r="C563" s="418"/>
      <c r="D563" s="419"/>
      <c r="E563" s="419"/>
      <c r="F563" s="419"/>
      <c r="G563" s="419"/>
      <c r="H563" s="419"/>
      <c r="I563" s="419"/>
      <c r="J563" s="419"/>
      <c r="K563" s="419"/>
      <c r="L563" s="419"/>
      <c r="M563" s="419"/>
      <c r="N563" s="419"/>
      <c r="O563" s="419"/>
      <c r="P563" s="419"/>
      <c r="Q563" s="419"/>
      <c r="R563" s="419"/>
      <c r="S563" s="420"/>
      <c r="T563" s="49"/>
    </row>
    <row r="564" spans="1:20" x14ac:dyDescent="0.2">
      <c r="A564" s="380"/>
      <c r="B564" s="9"/>
      <c r="C564" s="418"/>
      <c r="D564" s="419"/>
      <c r="E564" s="419"/>
      <c r="F564" s="419"/>
      <c r="G564" s="419"/>
      <c r="H564" s="419"/>
      <c r="I564" s="419"/>
      <c r="J564" s="419"/>
      <c r="K564" s="419"/>
      <c r="L564" s="419"/>
      <c r="M564" s="419"/>
      <c r="N564" s="419"/>
      <c r="O564" s="419"/>
      <c r="P564" s="419"/>
      <c r="Q564" s="419"/>
      <c r="R564" s="419"/>
      <c r="S564" s="420"/>
      <c r="T564" s="49"/>
    </row>
    <row r="565" spans="1:20" x14ac:dyDescent="0.2">
      <c r="A565" s="380"/>
      <c r="B565" s="9"/>
      <c r="C565" s="418"/>
      <c r="D565" s="419"/>
      <c r="E565" s="419"/>
      <c r="F565" s="419"/>
      <c r="G565" s="419"/>
      <c r="H565" s="419"/>
      <c r="I565" s="419"/>
      <c r="J565" s="419"/>
      <c r="K565" s="419"/>
      <c r="L565" s="419"/>
      <c r="M565" s="419"/>
      <c r="N565" s="419"/>
      <c r="O565" s="419"/>
      <c r="P565" s="419"/>
      <c r="Q565" s="419"/>
      <c r="R565" s="419"/>
      <c r="S565" s="420"/>
      <c r="T565" s="49"/>
    </row>
    <row r="566" spans="1:20" x14ac:dyDescent="0.2">
      <c r="A566" s="380"/>
      <c r="B566" s="9"/>
      <c r="C566" s="418"/>
      <c r="D566" s="419"/>
      <c r="E566" s="419"/>
      <c r="F566" s="419"/>
      <c r="G566" s="419"/>
      <c r="H566" s="419"/>
      <c r="I566" s="419"/>
      <c r="J566" s="419"/>
      <c r="K566" s="419"/>
      <c r="L566" s="419"/>
      <c r="M566" s="419"/>
      <c r="N566" s="419"/>
      <c r="O566" s="419"/>
      <c r="P566" s="419"/>
      <c r="Q566" s="419"/>
      <c r="R566" s="419"/>
      <c r="S566" s="420"/>
      <c r="T566" s="49"/>
    </row>
    <row r="567" spans="1:20" x14ac:dyDescent="0.2">
      <c r="A567" s="380"/>
      <c r="B567" s="9"/>
      <c r="C567" s="418"/>
      <c r="D567" s="419"/>
      <c r="E567" s="419"/>
      <c r="F567" s="419"/>
      <c r="G567" s="419"/>
      <c r="H567" s="419"/>
      <c r="I567" s="419"/>
      <c r="J567" s="419"/>
      <c r="K567" s="419"/>
      <c r="L567" s="419"/>
      <c r="M567" s="419"/>
      <c r="N567" s="419"/>
      <c r="O567" s="419"/>
      <c r="P567" s="419"/>
      <c r="Q567" s="419"/>
      <c r="R567" s="419"/>
      <c r="S567" s="420"/>
      <c r="T567" s="49"/>
    </row>
    <row r="568" spans="1:20" x14ac:dyDescent="0.2">
      <c r="A568" s="380"/>
      <c r="B568" s="9"/>
      <c r="C568" s="418"/>
      <c r="D568" s="419"/>
      <c r="E568" s="419"/>
      <c r="F568" s="419"/>
      <c r="G568" s="419"/>
      <c r="H568" s="419"/>
      <c r="I568" s="419"/>
      <c r="J568" s="419"/>
      <c r="K568" s="419"/>
      <c r="L568" s="419"/>
      <c r="M568" s="419"/>
      <c r="N568" s="419"/>
      <c r="O568" s="419"/>
      <c r="P568" s="419"/>
      <c r="Q568" s="419"/>
      <c r="R568" s="419"/>
      <c r="S568" s="420"/>
      <c r="T568" s="49"/>
    </row>
    <row r="569" spans="1:20" x14ac:dyDescent="0.2">
      <c r="A569" s="380"/>
      <c r="B569" s="9"/>
      <c r="C569" s="418"/>
      <c r="D569" s="419"/>
      <c r="E569" s="419"/>
      <c r="F569" s="419"/>
      <c r="G569" s="419"/>
      <c r="H569" s="419"/>
      <c r="I569" s="419"/>
      <c r="J569" s="419"/>
      <c r="K569" s="419"/>
      <c r="L569" s="419"/>
      <c r="M569" s="419"/>
      <c r="N569" s="419"/>
      <c r="O569" s="419"/>
      <c r="P569" s="419"/>
      <c r="Q569" s="419"/>
      <c r="R569" s="419"/>
      <c r="S569" s="420"/>
      <c r="T569" s="49"/>
    </row>
    <row r="570" spans="1:20" x14ac:dyDescent="0.2">
      <c r="A570" s="380"/>
      <c r="B570" s="9"/>
      <c r="C570" s="418"/>
      <c r="D570" s="419"/>
      <c r="E570" s="419"/>
      <c r="F570" s="419"/>
      <c r="G570" s="419"/>
      <c r="H570" s="419"/>
      <c r="I570" s="419"/>
      <c r="J570" s="419"/>
      <c r="K570" s="419"/>
      <c r="L570" s="419"/>
      <c r="M570" s="419"/>
      <c r="N570" s="419"/>
      <c r="O570" s="419"/>
      <c r="P570" s="419"/>
      <c r="Q570" s="419"/>
      <c r="R570" s="419"/>
      <c r="S570" s="420"/>
      <c r="T570" s="49"/>
    </row>
    <row r="571" spans="1:20" x14ac:dyDescent="0.2">
      <c r="A571" s="380"/>
      <c r="B571" s="9"/>
      <c r="C571" s="418"/>
      <c r="D571" s="419"/>
      <c r="E571" s="419"/>
      <c r="F571" s="419"/>
      <c r="G571" s="419"/>
      <c r="H571" s="419"/>
      <c r="I571" s="419"/>
      <c r="J571" s="419"/>
      <c r="K571" s="419"/>
      <c r="L571" s="419"/>
      <c r="M571" s="419"/>
      <c r="N571" s="419"/>
      <c r="O571" s="419"/>
      <c r="P571" s="419"/>
      <c r="Q571" s="419"/>
      <c r="R571" s="419"/>
      <c r="S571" s="420"/>
      <c r="T571" s="49"/>
    </row>
    <row r="572" spans="1:20" ht="14.5" thickBot="1" x14ac:dyDescent="0.25">
      <c r="A572" s="380"/>
      <c r="B572" s="9"/>
      <c r="C572" s="421"/>
      <c r="D572" s="422"/>
      <c r="E572" s="422"/>
      <c r="F572" s="422"/>
      <c r="G572" s="422"/>
      <c r="H572" s="422"/>
      <c r="I572" s="422"/>
      <c r="J572" s="422"/>
      <c r="K572" s="422"/>
      <c r="L572" s="422"/>
      <c r="M572" s="422"/>
      <c r="N572" s="422"/>
      <c r="O572" s="422"/>
      <c r="P572" s="422"/>
      <c r="Q572" s="422"/>
      <c r="R572" s="422"/>
      <c r="S572" s="423"/>
      <c r="T572" s="49"/>
    </row>
    <row r="573" spans="1:20" ht="17" thickBot="1" x14ac:dyDescent="0.25">
      <c r="A573" s="381"/>
      <c r="B573" s="16"/>
      <c r="C573" s="16"/>
      <c r="D573" s="16"/>
      <c r="E573" s="16"/>
      <c r="F573" s="16"/>
      <c r="G573" s="16"/>
      <c r="H573" s="16"/>
      <c r="I573" s="16"/>
      <c r="J573" s="16"/>
      <c r="K573" s="265"/>
      <c r="L573" s="16"/>
      <c r="M573" s="16"/>
      <c r="N573" s="16"/>
      <c r="O573" s="16"/>
      <c r="P573" s="16"/>
      <c r="Q573" s="265"/>
      <c r="R573" s="16"/>
      <c r="S573" s="16"/>
      <c r="T573" s="50"/>
    </row>
    <row r="574" spans="1:20" ht="18.5" customHeight="1" x14ac:dyDescent="0.2">
      <c r="A574" s="347" t="s">
        <v>378</v>
      </c>
      <c r="B574" s="394" t="s">
        <v>370</v>
      </c>
      <c r="C574" s="395"/>
      <c r="D574" s="256"/>
      <c r="E574" s="257"/>
      <c r="F574" s="257"/>
      <c r="G574" s="258"/>
      <c r="H574" s="258"/>
      <c r="I574" s="258"/>
      <c r="J574" s="258"/>
      <c r="K574" s="258"/>
      <c r="L574" s="258"/>
      <c r="M574" s="258"/>
      <c r="N574" s="259"/>
      <c r="O574" s="276"/>
      <c r="P574" s="266"/>
      <c r="Q574" s="266"/>
      <c r="R574" s="9"/>
      <c r="S574" s="9"/>
      <c r="T574" s="277"/>
    </row>
    <row r="575" spans="1:20" ht="7.5" customHeight="1" thickBot="1" x14ac:dyDescent="0.25">
      <c r="A575" s="347"/>
      <c r="B575" s="45"/>
      <c r="C575" s="70"/>
      <c r="D575" s="191"/>
      <c r="E575" s="29"/>
      <c r="F575" s="29"/>
      <c r="G575" s="29"/>
      <c r="H575" s="29"/>
      <c r="I575" s="29"/>
      <c r="J575" s="29"/>
      <c r="K575" s="29"/>
      <c r="L575" s="29"/>
      <c r="M575" s="205"/>
      <c r="N575" s="85"/>
      <c r="P575" s="9"/>
      <c r="Q575" s="9"/>
      <c r="R575" s="9"/>
      <c r="S575" s="9"/>
      <c r="T575" s="277"/>
    </row>
    <row r="576" spans="1:20" ht="17.25" customHeight="1" thickBot="1" x14ac:dyDescent="0.25">
      <c r="A576" s="347"/>
      <c r="B576" s="45"/>
      <c r="C576" s="70" t="s">
        <v>364</v>
      </c>
      <c r="D576" s="311"/>
      <c r="E576" s="441" t="s">
        <v>402</v>
      </c>
      <c r="F576" s="442"/>
      <c r="G576" s="443"/>
      <c r="H576" s="325"/>
      <c r="I576" s="326"/>
      <c r="J576" s="326"/>
      <c r="K576" s="326"/>
      <c r="L576" s="327"/>
      <c r="M576" s="207"/>
      <c r="N576" s="85" t="s">
        <v>390</v>
      </c>
      <c r="P576" s="9"/>
      <c r="Q576" s="9"/>
      <c r="R576" s="9"/>
      <c r="S576" s="9"/>
      <c r="T576" s="277"/>
    </row>
    <row r="577" spans="1:20" ht="17.25" customHeight="1" thickBot="1" x14ac:dyDescent="0.25">
      <c r="A577" s="347"/>
      <c r="B577" s="45"/>
      <c r="C577" s="70"/>
      <c r="D577" s="283"/>
      <c r="E577" s="284"/>
      <c r="F577" s="284"/>
      <c r="G577" s="284"/>
      <c r="H577" s="200"/>
      <c r="I577" s="247"/>
      <c r="J577" s="247"/>
      <c r="K577" s="200"/>
      <c r="L577" s="247"/>
      <c r="M577" s="247"/>
      <c r="N577" s="85"/>
      <c r="P577" s="9"/>
      <c r="Q577" s="9"/>
      <c r="R577" s="9"/>
      <c r="S577" s="9"/>
      <c r="T577" s="277"/>
    </row>
    <row r="578" spans="1:20" ht="17.25" customHeight="1" thickBot="1" x14ac:dyDescent="0.25">
      <c r="A578" s="347"/>
      <c r="B578" s="45"/>
      <c r="C578" s="70" t="s">
        <v>365</v>
      </c>
      <c r="D578" s="191"/>
      <c r="E578" s="403" t="s">
        <v>403</v>
      </c>
      <c r="F578" s="403"/>
      <c r="G578" s="403"/>
      <c r="H578" s="325"/>
      <c r="I578" s="326"/>
      <c r="J578" s="326"/>
      <c r="K578" s="326"/>
      <c r="L578" s="327"/>
      <c r="M578" s="207"/>
      <c r="N578" s="85" t="s">
        <v>390</v>
      </c>
      <c r="P578" s="9"/>
      <c r="Q578" s="9"/>
      <c r="R578" s="9"/>
      <c r="S578" s="9"/>
      <c r="T578" s="277"/>
    </row>
    <row r="579" spans="1:20" ht="17.25" customHeight="1" thickBot="1" x14ac:dyDescent="0.25">
      <c r="A579" s="347"/>
      <c r="B579" s="45"/>
      <c r="C579" s="70"/>
      <c r="D579" s="191"/>
      <c r="E579" s="247"/>
      <c r="F579" s="247"/>
      <c r="G579" s="200"/>
      <c r="H579" s="200"/>
      <c r="I579" s="247"/>
      <c r="J579" s="247"/>
      <c r="K579" s="247"/>
      <c r="L579" s="247"/>
      <c r="M579" s="207"/>
      <c r="N579" s="85"/>
      <c r="P579" s="9"/>
      <c r="Q579" s="9"/>
      <c r="R579" s="9"/>
      <c r="S579" s="9"/>
      <c r="T579" s="278"/>
    </row>
    <row r="580" spans="1:20" ht="17.25" customHeight="1" thickBot="1" x14ac:dyDescent="0.25">
      <c r="A580" s="347"/>
      <c r="B580" s="45"/>
      <c r="C580" s="70" t="s">
        <v>366</v>
      </c>
      <c r="D580" s="191"/>
      <c r="E580" s="403" t="s">
        <v>404</v>
      </c>
      <c r="F580" s="403"/>
      <c r="G580" s="413"/>
      <c r="H580" s="325"/>
      <c r="I580" s="326"/>
      <c r="J580" s="326"/>
      <c r="K580" s="326"/>
      <c r="L580" s="327"/>
      <c r="M580" s="207"/>
      <c r="N580" s="85" t="s">
        <v>390</v>
      </c>
      <c r="P580" s="357" t="s">
        <v>369</v>
      </c>
      <c r="Q580" s="357"/>
      <c r="R580" s="357"/>
      <c r="S580" s="357"/>
      <c r="T580" s="357"/>
    </row>
    <row r="581" spans="1:20" ht="17.25" customHeight="1" thickBot="1" x14ac:dyDescent="0.25">
      <c r="A581" s="347"/>
      <c r="B581" s="45"/>
      <c r="C581" s="70"/>
      <c r="D581" s="191"/>
      <c r="E581" s="247"/>
      <c r="F581" s="247"/>
      <c r="G581" s="200"/>
      <c r="H581" s="200"/>
      <c r="I581" s="248"/>
      <c r="J581" s="247"/>
      <c r="K581" s="200"/>
      <c r="M581" s="207"/>
      <c r="N581" s="85"/>
      <c r="P581" s="357"/>
      <c r="Q581" s="357"/>
      <c r="R581" s="357"/>
      <c r="S581" s="357"/>
      <c r="T581" s="357"/>
    </row>
    <row r="582" spans="1:20" ht="17.25" customHeight="1" x14ac:dyDescent="0.2">
      <c r="A582" s="347"/>
      <c r="B582" s="45"/>
      <c r="C582" s="70"/>
      <c r="D582" s="191"/>
      <c r="E582" s="403" t="s">
        <v>392</v>
      </c>
      <c r="F582" s="403"/>
      <c r="G582" s="404"/>
      <c r="H582" s="405"/>
      <c r="I582" s="405"/>
      <c r="J582" s="405"/>
      <c r="K582" s="405"/>
      <c r="L582" s="406"/>
      <c r="M582" s="207"/>
      <c r="N582" s="358" t="s">
        <v>401</v>
      </c>
      <c r="P582" s="357"/>
      <c r="Q582" s="357"/>
      <c r="R582" s="357"/>
      <c r="S582" s="357"/>
      <c r="T582" s="357"/>
    </row>
    <row r="583" spans="1:20" ht="17.25" customHeight="1" x14ac:dyDescent="0.2">
      <c r="A583" s="347"/>
      <c r="B583" s="45"/>
      <c r="C583" s="70"/>
      <c r="D583" s="191"/>
      <c r="E583" s="247"/>
      <c r="F583" s="247"/>
      <c r="G583" s="407"/>
      <c r="H583" s="408"/>
      <c r="I583" s="408"/>
      <c r="J583" s="408"/>
      <c r="K583" s="408"/>
      <c r="L583" s="409"/>
      <c r="M583" s="207"/>
      <c r="N583" s="358"/>
      <c r="P583" s="357"/>
      <c r="Q583" s="357"/>
      <c r="R583" s="357"/>
      <c r="S583" s="357"/>
      <c r="T583" s="357"/>
    </row>
    <row r="584" spans="1:20" ht="17.25" customHeight="1" x14ac:dyDescent="0.2">
      <c r="A584" s="347"/>
      <c r="B584" s="45"/>
      <c r="C584" s="70"/>
      <c r="D584" s="191"/>
      <c r="E584" s="247"/>
      <c r="F584" s="247"/>
      <c r="G584" s="407"/>
      <c r="H584" s="408"/>
      <c r="I584" s="408"/>
      <c r="J584" s="408"/>
      <c r="K584" s="408"/>
      <c r="L584" s="409"/>
      <c r="M584" s="207"/>
      <c r="N584" s="358"/>
      <c r="P584" s="357"/>
      <c r="Q584" s="357"/>
      <c r="R584" s="357"/>
      <c r="S584" s="357"/>
      <c r="T584" s="357"/>
    </row>
    <row r="585" spans="1:20" ht="17.25" customHeight="1" x14ac:dyDescent="0.2">
      <c r="A585" s="347"/>
      <c r="B585" s="45"/>
      <c r="C585" s="70"/>
      <c r="D585" s="191"/>
      <c r="E585" s="247"/>
      <c r="F585" s="247"/>
      <c r="G585" s="407"/>
      <c r="H585" s="408"/>
      <c r="I585" s="408"/>
      <c r="J585" s="408"/>
      <c r="K585" s="408"/>
      <c r="L585" s="409"/>
      <c r="M585" s="207"/>
      <c r="N585" s="358"/>
      <c r="P585" s="357"/>
      <c r="Q585" s="357"/>
      <c r="R585" s="357"/>
      <c r="S585" s="357"/>
      <c r="T585" s="357"/>
    </row>
    <row r="586" spans="1:20" ht="17.25" customHeight="1" x14ac:dyDescent="0.2">
      <c r="A586" s="347"/>
      <c r="B586" s="45"/>
      <c r="C586" s="70"/>
      <c r="D586" s="191"/>
      <c r="E586" s="247"/>
      <c r="F586" s="247"/>
      <c r="G586" s="407"/>
      <c r="H586" s="408"/>
      <c r="I586" s="408"/>
      <c r="J586" s="408"/>
      <c r="K586" s="408"/>
      <c r="L586" s="409"/>
      <c r="M586" s="207"/>
      <c r="N586" s="358"/>
      <c r="P586" s="357"/>
      <c r="Q586" s="357"/>
      <c r="R586" s="357"/>
      <c r="S586" s="357"/>
      <c r="T586" s="357"/>
    </row>
    <row r="587" spans="1:20" ht="17.25" customHeight="1" x14ac:dyDescent="0.2">
      <c r="A587" s="347"/>
      <c r="B587" s="45"/>
      <c r="C587" s="70"/>
      <c r="D587" s="191"/>
      <c r="E587" s="247"/>
      <c r="F587" s="247"/>
      <c r="G587" s="407"/>
      <c r="H587" s="408"/>
      <c r="I587" s="408"/>
      <c r="J587" s="408"/>
      <c r="K587" s="408"/>
      <c r="L587" s="409"/>
      <c r="M587" s="207"/>
      <c r="N587" s="358"/>
      <c r="P587" s="282"/>
      <c r="Q587" s="282"/>
      <c r="R587" s="282"/>
      <c r="S587" s="282"/>
      <c r="T587" s="225"/>
    </row>
    <row r="588" spans="1:20" ht="17.25" customHeight="1" thickBot="1" x14ac:dyDescent="0.25">
      <c r="A588" s="347"/>
      <c r="B588" s="45"/>
      <c r="C588" s="70"/>
      <c r="D588" s="191"/>
      <c r="E588" s="247"/>
      <c r="F588" s="247"/>
      <c r="G588" s="410"/>
      <c r="H588" s="411"/>
      <c r="I588" s="411"/>
      <c r="J588" s="411"/>
      <c r="K588" s="411"/>
      <c r="L588" s="412"/>
      <c r="M588" s="207"/>
      <c r="N588" s="85"/>
      <c r="P588" s="282"/>
      <c r="Q588" s="282"/>
      <c r="R588" s="282"/>
      <c r="S588" s="282"/>
      <c r="T588" s="225"/>
    </row>
    <row r="589" spans="1:20" ht="17.25" customHeight="1" thickBot="1" x14ac:dyDescent="0.25">
      <c r="A589" s="347"/>
      <c r="B589" s="45"/>
      <c r="C589" s="70"/>
      <c r="D589" s="191"/>
      <c r="E589" s="247"/>
      <c r="F589" s="247"/>
      <c r="G589" s="200"/>
      <c r="H589" s="200"/>
      <c r="I589" s="248"/>
      <c r="J589" s="248"/>
      <c r="K589" s="248"/>
      <c r="L589" s="248"/>
      <c r="M589" s="207"/>
      <c r="N589" s="85"/>
      <c r="P589" s="69"/>
      <c r="S589" s="70"/>
      <c r="T589" s="225"/>
    </row>
    <row r="590" spans="1:20" ht="17.25" customHeight="1" thickBot="1" x14ac:dyDescent="0.25">
      <c r="A590" s="347"/>
      <c r="B590" s="45"/>
      <c r="C590" s="70" t="s">
        <v>367</v>
      </c>
      <c r="D590" s="191"/>
      <c r="E590" s="403" t="s">
        <v>404</v>
      </c>
      <c r="F590" s="403"/>
      <c r="G590" s="413"/>
      <c r="H590" s="325"/>
      <c r="I590" s="326"/>
      <c r="J590" s="326"/>
      <c r="K590" s="326"/>
      <c r="L590" s="327"/>
      <c r="M590" s="207"/>
      <c r="N590" s="85" t="s">
        <v>390</v>
      </c>
      <c r="P590" s="357" t="s">
        <v>368</v>
      </c>
      <c r="Q590" s="357"/>
      <c r="R590" s="357"/>
      <c r="S590" s="357"/>
      <c r="T590" s="357"/>
    </row>
    <row r="591" spans="1:20" ht="17.25" customHeight="1" thickBot="1" x14ac:dyDescent="0.25">
      <c r="A591" s="347"/>
      <c r="B591" s="45"/>
      <c r="C591" s="70"/>
      <c r="D591" s="191"/>
      <c r="E591" s="247"/>
      <c r="F591" s="247"/>
      <c r="G591" s="200"/>
      <c r="H591" s="200"/>
      <c r="I591" s="248"/>
      <c r="J591" s="247"/>
      <c r="K591" s="200"/>
      <c r="M591" s="207"/>
      <c r="N591" s="85"/>
      <c r="P591" s="357"/>
      <c r="Q591" s="357"/>
      <c r="R591" s="357"/>
      <c r="S591" s="357"/>
      <c r="T591" s="357"/>
    </row>
    <row r="592" spans="1:20" ht="17.25" customHeight="1" x14ac:dyDescent="0.2">
      <c r="A592" s="347"/>
      <c r="B592" s="45"/>
      <c r="C592" s="70"/>
      <c r="D592" s="191"/>
      <c r="E592" s="403" t="s">
        <v>392</v>
      </c>
      <c r="F592" s="403"/>
      <c r="G592" s="404"/>
      <c r="H592" s="405"/>
      <c r="I592" s="405"/>
      <c r="J592" s="405"/>
      <c r="K592" s="405"/>
      <c r="L592" s="406"/>
      <c r="M592" s="207"/>
      <c r="N592" s="358" t="s">
        <v>401</v>
      </c>
      <c r="P592" s="357"/>
      <c r="Q592" s="357"/>
      <c r="R592" s="357"/>
      <c r="S592" s="357"/>
      <c r="T592" s="357"/>
    </row>
    <row r="593" spans="1:20" ht="17.25" customHeight="1" x14ac:dyDescent="0.2">
      <c r="A593" s="347"/>
      <c r="B593" s="45"/>
      <c r="C593" s="70"/>
      <c r="D593" s="191"/>
      <c r="E593" s="247"/>
      <c r="F593" s="247"/>
      <c r="G593" s="407"/>
      <c r="H593" s="408"/>
      <c r="I593" s="408"/>
      <c r="J593" s="408"/>
      <c r="K593" s="408"/>
      <c r="L593" s="409"/>
      <c r="M593" s="207"/>
      <c r="N593" s="358"/>
      <c r="P593" s="357"/>
      <c r="Q593" s="357"/>
      <c r="R593" s="357"/>
      <c r="S593" s="357"/>
      <c r="T593" s="357"/>
    </row>
    <row r="594" spans="1:20" ht="17.25" customHeight="1" x14ac:dyDescent="0.2">
      <c r="A594" s="347"/>
      <c r="B594" s="45"/>
      <c r="C594" s="70"/>
      <c r="D594" s="191"/>
      <c r="E594" s="247"/>
      <c r="F594" s="247"/>
      <c r="G594" s="407"/>
      <c r="H594" s="408"/>
      <c r="I594" s="408"/>
      <c r="J594" s="408"/>
      <c r="K594" s="408"/>
      <c r="L594" s="409"/>
      <c r="M594" s="207"/>
      <c r="N594" s="358"/>
      <c r="P594" s="357"/>
      <c r="Q594" s="357"/>
      <c r="R594" s="357"/>
      <c r="S594" s="357"/>
      <c r="T594" s="357"/>
    </row>
    <row r="595" spans="1:20" ht="17.25" customHeight="1" x14ac:dyDescent="0.2">
      <c r="A595" s="347"/>
      <c r="B595" s="45"/>
      <c r="C595" s="70"/>
      <c r="D595" s="191"/>
      <c r="E595" s="247"/>
      <c r="F595" s="247"/>
      <c r="G595" s="407"/>
      <c r="H595" s="408"/>
      <c r="I595" s="408"/>
      <c r="J595" s="408"/>
      <c r="K595" s="408"/>
      <c r="L595" s="409"/>
      <c r="M595" s="207"/>
      <c r="N595" s="358"/>
      <c r="P595" s="357"/>
      <c r="Q595" s="357"/>
      <c r="R595" s="357"/>
      <c r="S595" s="357"/>
      <c r="T595" s="357"/>
    </row>
    <row r="596" spans="1:20" ht="17.25" customHeight="1" x14ac:dyDescent="0.2">
      <c r="A596" s="347"/>
      <c r="B596" s="45"/>
      <c r="C596" s="70"/>
      <c r="D596" s="191"/>
      <c r="E596" s="247"/>
      <c r="F596" s="247"/>
      <c r="G596" s="407"/>
      <c r="H596" s="408"/>
      <c r="I596" s="408"/>
      <c r="J596" s="408"/>
      <c r="K596" s="408"/>
      <c r="L596" s="409"/>
      <c r="M596" s="207"/>
      <c r="N596" s="358"/>
      <c r="P596" s="357"/>
      <c r="Q596" s="357"/>
      <c r="R596" s="357"/>
      <c r="S596" s="357"/>
      <c r="T596" s="357"/>
    </row>
    <row r="597" spans="1:20" ht="17.25" customHeight="1" x14ac:dyDescent="0.2">
      <c r="A597" s="347"/>
      <c r="B597" s="45"/>
      <c r="C597" s="70"/>
      <c r="D597" s="191"/>
      <c r="E597" s="247"/>
      <c r="F597" s="247"/>
      <c r="G597" s="407"/>
      <c r="H597" s="408"/>
      <c r="I597" s="408"/>
      <c r="J597" s="408"/>
      <c r="K597" s="408"/>
      <c r="L597" s="409"/>
      <c r="M597" s="207"/>
      <c r="N597" s="358"/>
      <c r="P597" s="282"/>
      <c r="Q597" s="282"/>
      <c r="R597" s="282"/>
      <c r="S597" s="282"/>
      <c r="T597" s="49"/>
    </row>
    <row r="598" spans="1:20" ht="17.25" customHeight="1" thickBot="1" x14ac:dyDescent="0.25">
      <c r="A598" s="347"/>
      <c r="B598" s="45"/>
      <c r="C598" s="70"/>
      <c r="D598" s="191"/>
      <c r="E598" s="247"/>
      <c r="F598" s="247"/>
      <c r="G598" s="410"/>
      <c r="H598" s="411"/>
      <c r="I598" s="411"/>
      <c r="J598" s="411"/>
      <c r="K598" s="411"/>
      <c r="L598" s="412"/>
      <c r="M598" s="207"/>
      <c r="N598" s="85"/>
      <c r="P598" s="282"/>
      <c r="Q598" s="282"/>
      <c r="R598" s="282"/>
      <c r="S598" s="282"/>
      <c r="T598" s="49"/>
    </row>
    <row r="599" spans="1:20" ht="17.25" customHeight="1" x14ac:dyDescent="0.2">
      <c r="A599" s="347"/>
      <c r="B599" s="45"/>
      <c r="C599" s="70"/>
      <c r="D599" s="191"/>
      <c r="E599" s="247"/>
      <c r="F599" s="247"/>
      <c r="G599" s="200"/>
      <c r="H599" s="200"/>
      <c r="I599" s="248"/>
      <c r="J599" s="248"/>
      <c r="K599" s="248"/>
      <c r="L599" s="248"/>
      <c r="M599" s="207"/>
      <c r="N599" s="85"/>
      <c r="P599" s="69"/>
      <c r="S599" s="70"/>
      <c r="T599" s="49"/>
    </row>
    <row r="600" spans="1:20" ht="17.25" customHeight="1" x14ac:dyDescent="0.2">
      <c r="A600" s="347"/>
      <c r="B600" s="425" t="s">
        <v>371</v>
      </c>
      <c r="C600" s="426"/>
      <c r="D600" s="186"/>
      <c r="E600" s="94"/>
      <c r="F600" s="94"/>
      <c r="G600" s="94"/>
      <c r="H600" s="94"/>
      <c r="I600" s="94"/>
      <c r="J600" s="94"/>
      <c r="K600" s="94"/>
      <c r="L600" s="94"/>
      <c r="M600" s="94"/>
      <c r="N600" s="93"/>
      <c r="T600" s="49"/>
    </row>
    <row r="601" spans="1:20" ht="8.25" customHeight="1" x14ac:dyDescent="0.2">
      <c r="A601" s="347"/>
      <c r="B601" s="27"/>
      <c r="C601" s="35"/>
      <c r="D601" s="192"/>
      <c r="E601" s="79"/>
      <c r="F601" s="79"/>
      <c r="G601" s="79"/>
      <c r="L601" s="76"/>
      <c r="M601" s="219"/>
      <c r="N601" s="85"/>
      <c r="T601" s="49"/>
    </row>
    <row r="602" spans="1:20" ht="20" customHeight="1" thickBot="1" x14ac:dyDescent="0.25">
      <c r="A602" s="347"/>
      <c r="B602" s="27"/>
      <c r="C602" s="268" t="s">
        <v>372</v>
      </c>
      <c r="D602" s="192"/>
      <c r="E602" s="79"/>
      <c r="F602" s="79"/>
      <c r="G602" s="79"/>
      <c r="L602" s="76"/>
      <c r="M602" s="219"/>
      <c r="N602" s="85"/>
      <c r="T602" s="49"/>
    </row>
    <row r="603" spans="1:20" ht="17.25" customHeight="1" thickBot="1" x14ac:dyDescent="0.25">
      <c r="A603" s="347"/>
      <c r="B603" s="27"/>
      <c r="C603" s="79" t="s">
        <v>81</v>
      </c>
      <c r="D603" s="197"/>
      <c r="E603" s="99"/>
      <c r="F603" s="29"/>
      <c r="G603" s="22"/>
      <c r="H603" s="22"/>
      <c r="I603" s="22"/>
      <c r="J603" s="22"/>
      <c r="K603" s="22"/>
      <c r="L603" s="22"/>
      <c r="M603" s="221"/>
      <c r="N603" s="91" t="s">
        <v>117</v>
      </c>
      <c r="T603" s="49"/>
    </row>
    <row r="604" spans="1:20" ht="7.5" customHeight="1" thickBot="1" x14ac:dyDescent="0.25">
      <c r="A604" s="347"/>
      <c r="B604" s="27"/>
      <c r="C604" s="22"/>
      <c r="D604" s="190"/>
      <c r="F604" s="29"/>
      <c r="G604" s="22"/>
      <c r="H604" s="22"/>
      <c r="I604" s="22"/>
      <c r="J604" s="22"/>
      <c r="K604" s="22"/>
      <c r="L604" s="22"/>
      <c r="M604" s="221"/>
      <c r="N604" s="91"/>
      <c r="T604" s="49"/>
    </row>
    <row r="605" spans="1:20" ht="17.25" customHeight="1" thickBot="1" x14ac:dyDescent="0.25">
      <c r="A605" s="347"/>
      <c r="B605" s="27"/>
      <c r="C605" s="79" t="s">
        <v>82</v>
      </c>
      <c r="D605" s="197"/>
      <c r="E605" s="99"/>
      <c r="F605" s="29"/>
      <c r="G605" s="22"/>
      <c r="H605" s="22"/>
      <c r="I605" s="22"/>
      <c r="J605" s="22"/>
      <c r="K605" s="22"/>
      <c r="L605" s="22"/>
      <c r="M605" s="221"/>
      <c r="N605" s="91" t="s">
        <v>117</v>
      </c>
      <c r="T605" s="49"/>
    </row>
    <row r="606" spans="1:20" ht="7.5" customHeight="1" thickBot="1" x14ac:dyDescent="0.25">
      <c r="A606" s="347"/>
      <c r="B606" s="27"/>
      <c r="C606" s="22"/>
      <c r="D606" s="190"/>
      <c r="F606" s="29"/>
      <c r="G606" s="22"/>
      <c r="H606" s="22"/>
      <c r="I606" s="22"/>
      <c r="J606" s="22"/>
      <c r="K606" s="22"/>
      <c r="L606" s="22"/>
      <c r="M606" s="221"/>
      <c r="N606" s="91"/>
      <c r="T606" s="49"/>
    </row>
    <row r="607" spans="1:20" ht="18.75" customHeight="1" thickBot="1" x14ac:dyDescent="0.25">
      <c r="A607" s="347"/>
      <c r="B607" s="27"/>
      <c r="C607" s="79" t="s">
        <v>72</v>
      </c>
      <c r="D607" s="197"/>
      <c r="E607" s="99"/>
      <c r="G607" s="79"/>
      <c r="H607" s="76" t="s">
        <v>398</v>
      </c>
      <c r="I607" s="331"/>
      <c r="J607" s="332"/>
      <c r="K607" s="5" t="s">
        <v>101</v>
      </c>
      <c r="M607" s="216"/>
      <c r="N607" s="85" t="s">
        <v>111</v>
      </c>
      <c r="T607" s="49"/>
    </row>
    <row r="608" spans="1:20" ht="9" customHeight="1" thickBot="1" x14ac:dyDescent="0.25">
      <c r="A608" s="347"/>
      <c r="B608" s="27"/>
      <c r="C608" s="35"/>
      <c r="D608" s="192"/>
      <c r="E608" s="22"/>
      <c r="F608" s="22"/>
      <c r="G608" s="22"/>
      <c r="I608" s="22"/>
      <c r="K608" s="77"/>
      <c r="L608" s="77"/>
      <c r="M608" s="220"/>
      <c r="N608" s="91"/>
      <c r="T608" s="49"/>
    </row>
    <row r="609" spans="1:20" ht="17.25" customHeight="1" thickBot="1" x14ac:dyDescent="0.25">
      <c r="A609" s="347"/>
      <c r="B609" s="27"/>
      <c r="C609" s="79" t="s">
        <v>73</v>
      </c>
      <c r="D609" s="197"/>
      <c r="E609" s="99"/>
      <c r="G609" s="79"/>
      <c r="H609" s="76" t="s">
        <v>398</v>
      </c>
      <c r="I609" s="331"/>
      <c r="J609" s="332"/>
      <c r="K609" s="5" t="s">
        <v>134</v>
      </c>
      <c r="M609" s="216"/>
      <c r="N609" s="85" t="s">
        <v>135</v>
      </c>
      <c r="T609" s="49"/>
    </row>
    <row r="610" spans="1:20" ht="7.5" customHeight="1" thickBot="1" x14ac:dyDescent="0.25">
      <c r="A610" s="347"/>
      <c r="B610" s="27"/>
      <c r="C610" s="35"/>
      <c r="D610" s="192"/>
      <c r="E610" s="22"/>
      <c r="F610" s="22"/>
      <c r="G610" s="22"/>
      <c r="I610" s="22"/>
      <c r="K610" s="77"/>
      <c r="L610" s="77"/>
      <c r="M610" s="220"/>
      <c r="N610" s="91"/>
      <c r="T610" s="49"/>
    </row>
    <row r="611" spans="1:20" ht="17.25" customHeight="1" thickBot="1" x14ac:dyDescent="0.25">
      <c r="A611" s="347"/>
      <c r="B611" s="27"/>
      <c r="C611" s="79" t="s">
        <v>74</v>
      </c>
      <c r="D611" s="197"/>
      <c r="E611" s="99"/>
      <c r="G611" s="79"/>
      <c r="H611" s="76" t="s">
        <v>398</v>
      </c>
      <c r="I611" s="331"/>
      <c r="J611" s="332"/>
      <c r="K611" s="5" t="s">
        <v>101</v>
      </c>
      <c r="M611" s="216"/>
      <c r="N611" s="85" t="s">
        <v>113</v>
      </c>
      <c r="T611" s="49"/>
    </row>
    <row r="612" spans="1:20" ht="7.5" customHeight="1" thickBot="1" x14ac:dyDescent="0.25">
      <c r="A612" s="347"/>
      <c r="B612" s="27"/>
      <c r="C612" s="35"/>
      <c r="D612" s="192"/>
      <c r="E612" s="22"/>
      <c r="F612" s="22"/>
      <c r="G612" s="22"/>
      <c r="I612" s="22"/>
      <c r="J612" s="22"/>
      <c r="K612" s="22"/>
      <c r="L612" s="22"/>
      <c r="M612" s="221"/>
      <c r="N612" s="91"/>
      <c r="T612" s="49"/>
    </row>
    <row r="613" spans="1:20" ht="17.25" customHeight="1" thickBot="1" x14ac:dyDescent="0.25">
      <c r="A613" s="347"/>
      <c r="B613" s="27"/>
      <c r="C613" s="79" t="s">
        <v>75</v>
      </c>
      <c r="D613" s="197"/>
      <c r="E613" s="99"/>
      <c r="G613" s="79"/>
      <c r="H613" s="76" t="s">
        <v>398</v>
      </c>
      <c r="I613" s="331"/>
      <c r="J613" s="332"/>
      <c r="K613" s="5" t="s">
        <v>101</v>
      </c>
      <c r="M613" s="216"/>
      <c r="N613" s="85" t="s">
        <v>113</v>
      </c>
      <c r="T613" s="49"/>
    </row>
    <row r="614" spans="1:20" ht="7.5" customHeight="1" thickBot="1" x14ac:dyDescent="0.25">
      <c r="A614" s="347"/>
      <c r="B614" s="27"/>
      <c r="C614" s="35"/>
      <c r="D614" s="192"/>
      <c r="E614" s="22"/>
      <c r="F614" s="22"/>
      <c r="G614" s="22"/>
      <c r="I614" s="22"/>
      <c r="J614" s="22"/>
      <c r="K614" s="22"/>
      <c r="L614" s="22"/>
      <c r="M614" s="221"/>
      <c r="N614" s="91"/>
      <c r="T614" s="49"/>
    </row>
    <row r="615" spans="1:20" ht="17.25" customHeight="1" thickBot="1" x14ac:dyDescent="0.25">
      <c r="A615" s="347"/>
      <c r="B615" s="27"/>
      <c r="C615" s="79" t="s">
        <v>76</v>
      </c>
      <c r="D615" s="197"/>
      <c r="E615" s="99"/>
      <c r="G615" s="79"/>
      <c r="H615" s="76" t="s">
        <v>398</v>
      </c>
      <c r="I615" s="331"/>
      <c r="J615" s="332"/>
      <c r="K615" s="5" t="s">
        <v>101</v>
      </c>
      <c r="M615" s="216"/>
      <c r="N615" s="85" t="s">
        <v>114</v>
      </c>
      <c r="T615" s="49"/>
    </row>
    <row r="616" spans="1:20" ht="7.5" customHeight="1" thickBot="1" x14ac:dyDescent="0.25">
      <c r="A616" s="347"/>
      <c r="B616" s="27"/>
      <c r="C616" s="35"/>
      <c r="D616" s="192"/>
      <c r="E616" s="22"/>
      <c r="F616" s="22"/>
      <c r="G616" s="22"/>
      <c r="I616" s="22"/>
      <c r="J616" s="22"/>
      <c r="K616" s="22"/>
      <c r="L616" s="22"/>
      <c r="M616" s="221"/>
      <c r="N616" s="91"/>
      <c r="T616" s="49"/>
    </row>
    <row r="617" spans="1:20" ht="17.25" customHeight="1" thickBot="1" x14ac:dyDescent="0.25">
      <c r="A617" s="347"/>
      <c r="B617" s="27"/>
      <c r="C617" s="79" t="s">
        <v>78</v>
      </c>
      <c r="D617" s="197"/>
      <c r="E617" s="99"/>
      <c r="G617" s="79"/>
      <c r="H617" s="76" t="s">
        <v>398</v>
      </c>
      <c r="I617" s="331"/>
      <c r="J617" s="332"/>
      <c r="K617" s="5" t="s">
        <v>102</v>
      </c>
      <c r="M617" s="216"/>
      <c r="N617" s="85" t="s">
        <v>115</v>
      </c>
      <c r="T617" s="49"/>
    </row>
    <row r="618" spans="1:20" ht="7.5" customHeight="1" thickBot="1" x14ac:dyDescent="0.25">
      <c r="A618" s="347"/>
      <c r="B618" s="27"/>
      <c r="C618" s="35"/>
      <c r="D618" s="192"/>
      <c r="E618" s="22"/>
      <c r="F618" s="22"/>
      <c r="G618" s="22"/>
      <c r="I618" s="22"/>
      <c r="J618" s="22"/>
      <c r="K618" s="22"/>
      <c r="L618" s="22"/>
      <c r="M618" s="221"/>
      <c r="N618" s="91"/>
      <c r="T618" s="49"/>
    </row>
    <row r="619" spans="1:20" ht="17.25" customHeight="1" thickBot="1" x14ac:dyDescent="0.25">
      <c r="A619" s="347"/>
      <c r="B619" s="27"/>
      <c r="C619" s="79" t="s">
        <v>85</v>
      </c>
      <c r="D619" s="197"/>
      <c r="E619" s="99"/>
      <c r="G619" s="79"/>
      <c r="H619" s="76" t="s">
        <v>398</v>
      </c>
      <c r="I619" s="331"/>
      <c r="J619" s="332"/>
      <c r="K619" s="5" t="s">
        <v>101</v>
      </c>
      <c r="M619" s="216"/>
      <c r="N619" s="85" t="s">
        <v>112</v>
      </c>
      <c r="T619" s="49"/>
    </row>
    <row r="620" spans="1:20" ht="7.5" customHeight="1" thickBot="1" x14ac:dyDescent="0.25">
      <c r="A620" s="347"/>
      <c r="B620" s="27"/>
      <c r="C620" s="22"/>
      <c r="D620" s="190"/>
      <c r="F620" s="22"/>
      <c r="G620" s="22"/>
      <c r="H620" s="22"/>
      <c r="I620" s="22"/>
      <c r="J620" s="22"/>
      <c r="K620" s="22"/>
      <c r="L620" s="22"/>
      <c r="M620" s="221"/>
      <c r="N620" s="91"/>
      <c r="T620" s="49"/>
    </row>
    <row r="621" spans="1:20" ht="17.25" customHeight="1" thickBot="1" x14ac:dyDescent="0.25">
      <c r="A621" s="347"/>
      <c r="B621" s="27"/>
      <c r="C621" s="79" t="s">
        <v>77</v>
      </c>
      <c r="D621" s="197"/>
      <c r="E621" s="99"/>
      <c r="G621" s="79"/>
      <c r="H621" s="76" t="s">
        <v>398</v>
      </c>
      <c r="I621" s="331"/>
      <c r="J621" s="332"/>
      <c r="K621" s="5" t="s">
        <v>102</v>
      </c>
      <c r="M621" s="216"/>
      <c r="N621" s="85" t="s">
        <v>116</v>
      </c>
      <c r="T621" s="49"/>
    </row>
    <row r="622" spans="1:20" ht="7.5" customHeight="1" thickBot="1" x14ac:dyDescent="0.25">
      <c r="A622" s="347"/>
      <c r="B622" s="27"/>
      <c r="C622" s="35"/>
      <c r="D622" s="192"/>
      <c r="E622" s="22"/>
      <c r="F622" s="22"/>
      <c r="G622" s="22"/>
      <c r="H622" s="22"/>
      <c r="I622" s="22"/>
      <c r="J622" s="22"/>
      <c r="K622" s="22"/>
      <c r="L622" s="22"/>
      <c r="M622" s="221"/>
      <c r="N622" s="91"/>
      <c r="T622" s="49"/>
    </row>
    <row r="623" spans="1:20" ht="17.25" customHeight="1" x14ac:dyDescent="0.2">
      <c r="A623" s="347"/>
      <c r="B623" s="27"/>
      <c r="C623" s="29" t="s">
        <v>79</v>
      </c>
      <c r="D623" s="195"/>
      <c r="E623" s="369"/>
      <c r="F623" s="370"/>
      <c r="G623" s="370"/>
      <c r="H623" s="370"/>
      <c r="I623" s="370"/>
      <c r="J623" s="370"/>
      <c r="K623" s="370"/>
      <c r="L623" s="371"/>
      <c r="M623" s="222"/>
      <c r="N623" s="91"/>
      <c r="T623" s="49"/>
    </row>
    <row r="624" spans="1:20" ht="17.25" customHeight="1" thickBot="1" x14ac:dyDescent="0.25">
      <c r="A624" s="347"/>
      <c r="B624" s="27"/>
      <c r="C624" s="29"/>
      <c r="D624" s="195"/>
      <c r="E624" s="372"/>
      <c r="F624" s="373"/>
      <c r="G624" s="373"/>
      <c r="H624" s="373"/>
      <c r="I624" s="373"/>
      <c r="J624" s="373"/>
      <c r="K624" s="373"/>
      <c r="L624" s="374"/>
      <c r="M624" s="222"/>
      <c r="N624" s="91"/>
      <c r="T624" s="49"/>
    </row>
    <row r="625" spans="1:20" ht="7.5" customHeight="1" x14ac:dyDescent="0.2">
      <c r="A625" s="347"/>
      <c r="B625" s="27"/>
      <c r="C625" s="35"/>
      <c r="D625" s="192"/>
      <c r="E625" s="29"/>
      <c r="F625" s="29"/>
      <c r="G625" s="22"/>
      <c r="H625" s="22"/>
      <c r="I625" s="22"/>
      <c r="J625" s="22"/>
      <c r="K625" s="22"/>
      <c r="L625" s="22"/>
      <c r="M625" s="221"/>
      <c r="N625" s="91"/>
      <c r="T625" s="49"/>
    </row>
    <row r="626" spans="1:20" ht="14.5" thickBot="1" x14ac:dyDescent="0.25">
      <c r="A626" s="347"/>
      <c r="B626" s="27"/>
      <c r="C626" s="268" t="s">
        <v>373</v>
      </c>
      <c r="D626" s="192"/>
      <c r="E626" s="79"/>
      <c r="F626" s="79"/>
      <c r="G626" s="79"/>
      <c r="L626" s="76"/>
      <c r="M626" s="219"/>
      <c r="N626" s="85"/>
      <c r="T626" s="49"/>
    </row>
    <row r="627" spans="1:20" ht="17.25" customHeight="1" thickBot="1" x14ac:dyDescent="0.25">
      <c r="A627" s="347"/>
      <c r="B627" s="27"/>
      <c r="C627" s="79" t="s">
        <v>83</v>
      </c>
      <c r="D627" s="197"/>
      <c r="E627" s="99"/>
      <c r="G627" s="79"/>
      <c r="H627" s="76"/>
      <c r="I627" s="331"/>
      <c r="J627" s="332"/>
      <c r="M627" s="216"/>
      <c r="N627" s="85" t="s">
        <v>118</v>
      </c>
      <c r="T627" s="49"/>
    </row>
    <row r="628" spans="1:20" ht="7.5" customHeight="1" thickBot="1" x14ac:dyDescent="0.25">
      <c r="A628" s="347"/>
      <c r="B628" s="27"/>
      <c r="C628" s="22"/>
      <c r="D628" s="190"/>
      <c r="F628" s="22"/>
      <c r="G628" s="22"/>
      <c r="H628" s="22"/>
      <c r="I628" s="22"/>
      <c r="J628" s="22"/>
      <c r="K628" s="22"/>
      <c r="L628" s="22"/>
      <c r="M628" s="221"/>
      <c r="N628" s="91"/>
      <c r="T628" s="49"/>
    </row>
    <row r="629" spans="1:20" ht="17.25" customHeight="1" thickBot="1" x14ac:dyDescent="0.25">
      <c r="A629" s="347"/>
      <c r="B629" s="27"/>
      <c r="C629" s="79" t="s">
        <v>76</v>
      </c>
      <c r="D629" s="197"/>
      <c r="E629" s="99"/>
      <c r="G629" s="79"/>
      <c r="H629" s="76"/>
      <c r="I629" s="331"/>
      <c r="J629" s="332"/>
      <c r="M629" s="216"/>
      <c r="N629" s="85" t="s">
        <v>114</v>
      </c>
      <c r="T629" s="49"/>
    </row>
    <row r="630" spans="1:20" ht="7.5" customHeight="1" thickBot="1" x14ac:dyDescent="0.25">
      <c r="A630" s="347"/>
      <c r="B630" s="27"/>
      <c r="C630" s="22"/>
      <c r="D630" s="190"/>
      <c r="F630" s="22"/>
      <c r="G630" s="22"/>
      <c r="H630" s="22"/>
      <c r="I630" s="22"/>
      <c r="J630" s="22"/>
      <c r="K630" s="22"/>
      <c r="L630" s="22"/>
      <c r="M630" s="221"/>
      <c r="N630" s="91"/>
      <c r="T630" s="49"/>
    </row>
    <row r="631" spans="1:20" ht="17.25" customHeight="1" thickBot="1" x14ac:dyDescent="0.25">
      <c r="A631" s="347"/>
      <c r="B631" s="27"/>
      <c r="C631" s="79" t="s">
        <v>78</v>
      </c>
      <c r="D631" s="197"/>
      <c r="E631" s="99"/>
      <c r="G631" s="79"/>
      <c r="H631" s="76"/>
      <c r="I631" s="331"/>
      <c r="J631" s="332"/>
      <c r="M631" s="216"/>
      <c r="N631" s="85" t="s">
        <v>115</v>
      </c>
      <c r="T631" s="49"/>
    </row>
    <row r="632" spans="1:20" ht="7.5" customHeight="1" thickBot="1" x14ac:dyDescent="0.25">
      <c r="A632" s="347"/>
      <c r="B632" s="27"/>
      <c r="C632" s="22"/>
      <c r="D632" s="190"/>
      <c r="F632" s="22"/>
      <c r="G632" s="22"/>
      <c r="H632" s="22"/>
      <c r="I632" s="22"/>
      <c r="J632" s="22"/>
      <c r="K632" s="22"/>
      <c r="L632" s="22"/>
      <c r="M632" s="221"/>
      <c r="N632" s="91"/>
      <c r="T632" s="49"/>
    </row>
    <row r="633" spans="1:20" ht="17.25" customHeight="1" thickBot="1" x14ac:dyDescent="0.25">
      <c r="A633" s="347"/>
      <c r="B633" s="27"/>
      <c r="C633" s="79" t="s">
        <v>85</v>
      </c>
      <c r="D633" s="197"/>
      <c r="E633" s="99"/>
      <c r="G633" s="79"/>
      <c r="H633" s="76"/>
      <c r="I633" s="331"/>
      <c r="J633" s="332"/>
      <c r="M633" s="216"/>
      <c r="N633" s="85" t="s">
        <v>112</v>
      </c>
      <c r="T633" s="49"/>
    </row>
    <row r="634" spans="1:20" ht="7.5" customHeight="1" thickBot="1" x14ac:dyDescent="0.25">
      <c r="A634" s="347"/>
      <c r="B634" s="27"/>
      <c r="C634" s="22"/>
      <c r="D634" s="190"/>
      <c r="F634" s="22"/>
      <c r="G634" s="22"/>
      <c r="H634" s="22"/>
      <c r="I634" s="22"/>
      <c r="J634" s="22"/>
      <c r="K634" s="22"/>
      <c r="L634" s="22"/>
      <c r="M634" s="221"/>
      <c r="N634" s="91"/>
      <c r="T634" s="49"/>
    </row>
    <row r="635" spans="1:20" ht="17.25" customHeight="1" thickBot="1" x14ac:dyDescent="0.25">
      <c r="A635" s="347"/>
      <c r="B635" s="27"/>
      <c r="C635" s="79" t="s">
        <v>314</v>
      </c>
      <c r="D635" s="197"/>
      <c r="E635" s="99"/>
      <c r="G635" s="79"/>
      <c r="H635" s="76"/>
      <c r="I635" s="331"/>
      <c r="J635" s="332"/>
      <c r="M635" s="216"/>
      <c r="N635" s="85" t="s">
        <v>114</v>
      </c>
      <c r="T635" s="49"/>
    </row>
    <row r="636" spans="1:20" ht="7.5" customHeight="1" thickBot="1" x14ac:dyDescent="0.25">
      <c r="A636" s="347"/>
      <c r="B636" s="27"/>
      <c r="C636" s="22"/>
      <c r="D636" s="190"/>
      <c r="F636" s="22"/>
      <c r="G636" s="22"/>
      <c r="H636" s="22"/>
      <c r="I636" s="22"/>
      <c r="J636" s="22"/>
      <c r="K636" s="22"/>
      <c r="L636" s="22"/>
      <c r="M636" s="221"/>
      <c r="N636" s="91"/>
      <c r="T636" s="49"/>
    </row>
    <row r="637" spans="1:20" ht="17.25" customHeight="1" thickBot="1" x14ac:dyDescent="0.25">
      <c r="A637" s="347"/>
      <c r="B637" s="27"/>
      <c r="C637" s="79" t="s">
        <v>84</v>
      </c>
      <c r="D637" s="197"/>
      <c r="E637" s="99"/>
      <c r="G637" s="79"/>
      <c r="H637" s="76"/>
      <c r="I637" s="331"/>
      <c r="J637" s="332"/>
      <c r="M637" s="216"/>
      <c r="N637" s="85" t="s">
        <v>114</v>
      </c>
      <c r="T637" s="49"/>
    </row>
    <row r="638" spans="1:20" ht="7.5" customHeight="1" thickBot="1" x14ac:dyDescent="0.25">
      <c r="A638" s="347"/>
      <c r="B638" s="27"/>
      <c r="C638" s="22"/>
      <c r="D638" s="190"/>
      <c r="F638" s="22"/>
      <c r="G638" s="22"/>
      <c r="H638" s="22"/>
      <c r="I638" s="22"/>
      <c r="J638" s="22"/>
      <c r="K638" s="22"/>
      <c r="L638" s="22"/>
      <c r="M638" s="221"/>
      <c r="N638" s="91"/>
      <c r="T638" s="49"/>
    </row>
    <row r="639" spans="1:20" ht="17.25" customHeight="1" thickBot="1" x14ac:dyDescent="0.25">
      <c r="A639" s="347"/>
      <c r="B639" s="27"/>
      <c r="C639" s="79" t="s">
        <v>77</v>
      </c>
      <c r="D639" s="197"/>
      <c r="E639" s="99"/>
      <c r="G639" s="79"/>
      <c r="H639" s="76"/>
      <c r="I639" s="331"/>
      <c r="J639" s="332"/>
      <c r="M639" s="216"/>
      <c r="N639" s="85" t="s">
        <v>116</v>
      </c>
      <c r="T639" s="49"/>
    </row>
    <row r="640" spans="1:20" ht="7.5" customHeight="1" thickBot="1" x14ac:dyDescent="0.25">
      <c r="A640" s="347"/>
      <c r="B640" s="27"/>
      <c r="C640" s="22"/>
      <c r="D640" s="190"/>
      <c r="F640" s="22"/>
      <c r="G640" s="22"/>
      <c r="H640" s="22"/>
      <c r="I640" s="22"/>
      <c r="J640" s="22"/>
      <c r="K640" s="22"/>
      <c r="L640" s="22"/>
      <c r="M640" s="221"/>
      <c r="N640" s="91"/>
      <c r="T640" s="49"/>
    </row>
    <row r="641" spans="1:20" ht="17.25" customHeight="1" thickBot="1" x14ac:dyDescent="0.25">
      <c r="A641" s="347"/>
      <c r="B641" s="27"/>
      <c r="C641" s="79" t="s">
        <v>86</v>
      </c>
      <c r="D641" s="197"/>
      <c r="E641" s="99"/>
      <c r="G641" s="79"/>
      <c r="H641" s="76"/>
      <c r="I641" s="331"/>
      <c r="J641" s="332"/>
      <c r="M641" s="216"/>
      <c r="N641" s="85" t="s">
        <v>119</v>
      </c>
      <c r="T641" s="49"/>
    </row>
    <row r="642" spans="1:20" ht="7.5" customHeight="1" thickBot="1" x14ac:dyDescent="0.25">
      <c r="A642" s="347"/>
      <c r="B642" s="27"/>
      <c r="C642" s="22"/>
      <c r="D642" s="190"/>
      <c r="F642" s="22"/>
      <c r="G642" s="22"/>
      <c r="H642" s="22"/>
      <c r="I642" s="22"/>
      <c r="J642" s="22"/>
      <c r="K642" s="22"/>
      <c r="L642" s="22"/>
      <c r="M642" s="221"/>
      <c r="N642" s="91"/>
      <c r="T642" s="49"/>
    </row>
    <row r="643" spans="1:20" ht="17.25" customHeight="1" thickBot="1" x14ac:dyDescent="0.25">
      <c r="A643" s="347"/>
      <c r="B643" s="27"/>
      <c r="C643" s="79" t="s">
        <v>87</v>
      </c>
      <c r="D643" s="197"/>
      <c r="E643" s="99"/>
      <c r="G643" s="79"/>
      <c r="H643" s="76"/>
      <c r="I643" s="331"/>
      <c r="J643" s="332"/>
      <c r="M643" s="216"/>
      <c r="N643" s="85" t="s">
        <v>120</v>
      </c>
      <c r="T643" s="49"/>
    </row>
    <row r="644" spans="1:20" ht="7.5" customHeight="1" thickBot="1" x14ac:dyDescent="0.25">
      <c r="A644" s="347"/>
      <c r="B644" s="27"/>
      <c r="C644" s="22"/>
      <c r="D644" s="190"/>
      <c r="F644" s="22"/>
      <c r="G644" s="22"/>
      <c r="H644" s="22"/>
      <c r="I644" s="22"/>
      <c r="J644" s="22"/>
      <c r="K644" s="22"/>
      <c r="L644" s="22"/>
      <c r="M644" s="221"/>
      <c r="N644" s="91"/>
      <c r="T644" s="49"/>
    </row>
    <row r="645" spans="1:20" ht="17.25" customHeight="1" x14ac:dyDescent="0.2">
      <c r="A645" s="347"/>
      <c r="B645" s="27"/>
      <c r="C645" s="29" t="s">
        <v>79</v>
      </c>
      <c r="D645" s="195"/>
      <c r="E645" s="369"/>
      <c r="F645" s="370"/>
      <c r="G645" s="370"/>
      <c r="H645" s="370"/>
      <c r="I645" s="370"/>
      <c r="J645" s="370"/>
      <c r="K645" s="370"/>
      <c r="L645" s="371"/>
      <c r="M645" s="222"/>
      <c r="N645" s="91"/>
      <c r="T645" s="49"/>
    </row>
    <row r="646" spans="1:20" ht="17.25" customHeight="1" thickBot="1" x14ac:dyDescent="0.25">
      <c r="A646" s="347"/>
      <c r="B646" s="27"/>
      <c r="C646" s="29"/>
      <c r="D646" s="195"/>
      <c r="E646" s="372"/>
      <c r="F646" s="373"/>
      <c r="G646" s="373"/>
      <c r="H646" s="373"/>
      <c r="I646" s="373"/>
      <c r="J646" s="373"/>
      <c r="K646" s="373"/>
      <c r="L646" s="374"/>
      <c r="M646" s="222"/>
      <c r="N646" s="91"/>
      <c r="T646" s="49"/>
    </row>
    <row r="647" spans="1:20" x14ac:dyDescent="0.2">
      <c r="A647" s="347"/>
      <c r="B647" s="26"/>
      <c r="C647" s="18"/>
      <c r="D647" s="193"/>
      <c r="E647" s="269"/>
      <c r="F647" s="269"/>
      <c r="G647" s="270"/>
      <c r="H647" s="270"/>
      <c r="I647" s="270"/>
      <c r="J647" s="270"/>
      <c r="K647" s="270"/>
      <c r="L647" s="270"/>
      <c r="M647" s="271"/>
      <c r="N647" s="272"/>
      <c r="O647" s="279"/>
      <c r="P647" s="280"/>
      <c r="Q647" s="280"/>
      <c r="R647" s="280"/>
      <c r="S647" s="280"/>
      <c r="T647" s="281"/>
    </row>
  </sheetData>
  <sheetProtection selectLockedCells="1"/>
  <mergeCells count="318">
    <mergeCell ref="H590:L590"/>
    <mergeCell ref="E590:G590"/>
    <mergeCell ref="G86:L86"/>
    <mergeCell ref="G88:L88"/>
    <mergeCell ref="G98:L98"/>
    <mergeCell ref="G108:L108"/>
    <mergeCell ref="E284:N285"/>
    <mergeCell ref="E297:N298"/>
    <mergeCell ref="E314:N314"/>
    <mergeCell ref="E324:N325"/>
    <mergeCell ref="E333:N334"/>
    <mergeCell ref="E239:L239"/>
    <mergeCell ref="D134:G134"/>
    <mergeCell ref="E162:L162"/>
    <mergeCell ref="G90:L96"/>
    <mergeCell ref="E338:F338"/>
    <mergeCell ref="L119:N119"/>
    <mergeCell ref="L121:N122"/>
    <mergeCell ref="L129:N129"/>
    <mergeCell ref="L130:N130"/>
    <mergeCell ref="L131:N131"/>
    <mergeCell ref="L137:N137"/>
    <mergeCell ref="E208:F208"/>
    <mergeCell ref="H208:J208"/>
    <mergeCell ref="P580:T586"/>
    <mergeCell ref="P190:T193"/>
    <mergeCell ref="E192:L192"/>
    <mergeCell ref="B508:D509"/>
    <mergeCell ref="I274:J274"/>
    <mergeCell ref="I310:J310"/>
    <mergeCell ref="I312:J312"/>
    <mergeCell ref="I306:J306"/>
    <mergeCell ref="I331:J331"/>
    <mergeCell ref="I289:J289"/>
    <mergeCell ref="I291:J291"/>
    <mergeCell ref="I293:J293"/>
    <mergeCell ref="B218:C218"/>
    <mergeCell ref="E216:L216"/>
    <mergeCell ref="I320:J320"/>
    <mergeCell ref="I322:J322"/>
    <mergeCell ref="B287:C287"/>
    <mergeCell ref="B260:C260"/>
    <mergeCell ref="E220:L220"/>
    <mergeCell ref="B222:C222"/>
    <mergeCell ref="E224:L224"/>
    <mergeCell ref="P195:T197"/>
    <mergeCell ref="P200:T204"/>
    <mergeCell ref="C339:C342"/>
    <mergeCell ref="B188:C188"/>
    <mergeCell ref="E190:L190"/>
    <mergeCell ref="P260:T268"/>
    <mergeCell ref="P206:T212"/>
    <mergeCell ref="E214:L214"/>
    <mergeCell ref="E196:L196"/>
    <mergeCell ref="P224:T227"/>
    <mergeCell ref="P214:T217"/>
    <mergeCell ref="P219:T221"/>
    <mergeCell ref="P229:T233"/>
    <mergeCell ref="E11:L11"/>
    <mergeCell ref="A146:A169"/>
    <mergeCell ref="A409:A441"/>
    <mergeCell ref="B409:D410"/>
    <mergeCell ref="B442:D443"/>
    <mergeCell ref="A174:A197"/>
    <mergeCell ref="B343:D344"/>
    <mergeCell ref="A198:A240"/>
    <mergeCell ref="A336:A342"/>
    <mergeCell ref="A241:A326"/>
    <mergeCell ref="B300:C300"/>
    <mergeCell ref="B316:C316"/>
    <mergeCell ref="D129:G129"/>
    <mergeCell ref="E158:F158"/>
    <mergeCell ref="D131:G131"/>
    <mergeCell ref="D132:G132"/>
    <mergeCell ref="D133:G133"/>
    <mergeCell ref="H120:K120"/>
    <mergeCell ref="D136:G136"/>
    <mergeCell ref="D137:G137"/>
    <mergeCell ref="E180:L180"/>
    <mergeCell ref="E182:L182"/>
    <mergeCell ref="B160:C160"/>
    <mergeCell ref="B127:B130"/>
    <mergeCell ref="B1:N1"/>
    <mergeCell ref="E34:F34"/>
    <mergeCell ref="I34:J34"/>
    <mergeCell ref="E38:F38"/>
    <mergeCell ref="B118:N118"/>
    <mergeCell ref="I89:J89"/>
    <mergeCell ref="I99:J99"/>
    <mergeCell ref="I36:L36"/>
    <mergeCell ref="I38:J38"/>
    <mergeCell ref="E88:F88"/>
    <mergeCell ref="E98:F98"/>
    <mergeCell ref="E90:F90"/>
    <mergeCell ref="D86:F86"/>
    <mergeCell ref="E6:L6"/>
    <mergeCell ref="B3:N3"/>
    <mergeCell ref="B30:C30"/>
    <mergeCell ref="B40:C40"/>
    <mergeCell ref="E28:L28"/>
    <mergeCell ref="I32:J32"/>
    <mergeCell ref="B84:C84"/>
    <mergeCell ref="E32:F32"/>
    <mergeCell ref="B6:C6"/>
    <mergeCell ref="E13:L13"/>
    <mergeCell ref="E15:L15"/>
    <mergeCell ref="B7:N7"/>
    <mergeCell ref="E26:L26"/>
    <mergeCell ref="P32:T38"/>
    <mergeCell ref="A327:A335"/>
    <mergeCell ref="P42:T44"/>
    <mergeCell ref="F44:G44"/>
    <mergeCell ref="H44:L44"/>
    <mergeCell ref="P46:T53"/>
    <mergeCell ref="E156:F156"/>
    <mergeCell ref="E237:L237"/>
    <mergeCell ref="B198:C198"/>
    <mergeCell ref="E200:L200"/>
    <mergeCell ref="E204:L204"/>
    <mergeCell ref="E206:L206"/>
    <mergeCell ref="B212:C212"/>
    <mergeCell ref="B46:C46"/>
    <mergeCell ref="E164:L164"/>
    <mergeCell ref="P241:T249"/>
    <mergeCell ref="E257:L258"/>
    <mergeCell ref="B131:B138"/>
    <mergeCell ref="H128:K128"/>
    <mergeCell ref="H127:K127"/>
    <mergeCell ref="L134:N134"/>
    <mergeCell ref="L135:N135"/>
    <mergeCell ref="P56:T58"/>
    <mergeCell ref="P98:T106"/>
    <mergeCell ref="D119:G119"/>
    <mergeCell ref="H119:K119"/>
    <mergeCell ref="C121:C122"/>
    <mergeCell ref="C123:C124"/>
    <mergeCell ref="C125:C126"/>
    <mergeCell ref="D120:G120"/>
    <mergeCell ref="D127:G127"/>
    <mergeCell ref="D121:G122"/>
    <mergeCell ref="D123:G124"/>
    <mergeCell ref="D125:G126"/>
    <mergeCell ref="P120:T124"/>
    <mergeCell ref="L123:N124"/>
    <mergeCell ref="L120:N120"/>
    <mergeCell ref="H121:K122"/>
    <mergeCell ref="H123:K124"/>
    <mergeCell ref="H125:K126"/>
    <mergeCell ref="P85:T87"/>
    <mergeCell ref="E110:F110"/>
    <mergeCell ref="D128:G128"/>
    <mergeCell ref="I611:J611"/>
    <mergeCell ref="I613:J613"/>
    <mergeCell ref="I609:J609"/>
    <mergeCell ref="I607:J607"/>
    <mergeCell ref="I295:J295"/>
    <mergeCell ref="E229:L229"/>
    <mergeCell ref="H578:L578"/>
    <mergeCell ref="H580:L580"/>
    <mergeCell ref="E580:G580"/>
    <mergeCell ref="E576:G576"/>
    <mergeCell ref="E592:F592"/>
    <mergeCell ref="G592:L598"/>
    <mergeCell ref="C171:N171"/>
    <mergeCell ref="E172:L172"/>
    <mergeCell ref="E154:L154"/>
    <mergeCell ref="B146:C146"/>
    <mergeCell ref="E152:L152"/>
    <mergeCell ref="H156:J156"/>
    <mergeCell ref="B139:N139"/>
    <mergeCell ref="N141:N145"/>
    <mergeCell ref="E150:L150"/>
    <mergeCell ref="L136:N136"/>
    <mergeCell ref="L138:N138"/>
    <mergeCell ref="P300:T308"/>
    <mergeCell ref="P316:T324"/>
    <mergeCell ref="P154:T156"/>
    <mergeCell ref="D130:G130"/>
    <mergeCell ref="E168:L168"/>
    <mergeCell ref="E227:L227"/>
    <mergeCell ref="E186:F186"/>
    <mergeCell ref="P176:T180"/>
    <mergeCell ref="D138:G138"/>
    <mergeCell ref="I304:J304"/>
    <mergeCell ref="E178:L178"/>
    <mergeCell ref="E202:L202"/>
    <mergeCell ref="P167:T169"/>
    <mergeCell ref="P171:T173"/>
    <mergeCell ref="P148:T152"/>
    <mergeCell ref="P140:T144"/>
    <mergeCell ref="E148:L148"/>
    <mergeCell ref="H134:K134"/>
    <mergeCell ref="H135:K135"/>
    <mergeCell ref="H136:K136"/>
    <mergeCell ref="H137:K137"/>
    <mergeCell ref="P182:T184"/>
    <mergeCell ref="E184:F184"/>
    <mergeCell ref="H184:J184"/>
    <mergeCell ref="H130:K130"/>
    <mergeCell ref="H131:K131"/>
    <mergeCell ref="H132:K132"/>
    <mergeCell ref="H133:K133"/>
    <mergeCell ref="B600:C600"/>
    <mergeCell ref="I247:J247"/>
    <mergeCell ref="I266:J266"/>
    <mergeCell ref="I268:J268"/>
    <mergeCell ref="I255:J255"/>
    <mergeCell ref="B235:C235"/>
    <mergeCell ref="I251:J251"/>
    <mergeCell ref="B241:C241"/>
    <mergeCell ref="I249:J249"/>
    <mergeCell ref="E409:T410"/>
    <mergeCell ref="E442:T443"/>
    <mergeCell ref="E508:T509"/>
    <mergeCell ref="B336:C336"/>
    <mergeCell ref="B327:C327"/>
    <mergeCell ref="P329:T333"/>
    <mergeCell ref="B574:C574"/>
    <mergeCell ref="I245:J245"/>
    <mergeCell ref="P127:T131"/>
    <mergeCell ref="P162:T165"/>
    <mergeCell ref="P289:T297"/>
    <mergeCell ref="I639:J639"/>
    <mergeCell ref="I641:J641"/>
    <mergeCell ref="G110:L116"/>
    <mergeCell ref="I302:J302"/>
    <mergeCell ref="I318:J318"/>
    <mergeCell ref="I329:J329"/>
    <mergeCell ref="I308:J308"/>
    <mergeCell ref="P590:T596"/>
    <mergeCell ref="N592:N597"/>
    <mergeCell ref="I270:J270"/>
    <mergeCell ref="I276:J276"/>
    <mergeCell ref="I278:J278"/>
    <mergeCell ref="I280:J280"/>
    <mergeCell ref="I282:J282"/>
    <mergeCell ref="I272:J272"/>
    <mergeCell ref="P339:T342"/>
    <mergeCell ref="C346:S374"/>
    <mergeCell ref="C379:S407"/>
    <mergeCell ref="C412:S440"/>
    <mergeCell ref="C445:S473"/>
    <mergeCell ref="C478:S506"/>
    <mergeCell ref="C511:S539"/>
    <mergeCell ref="C544:S572"/>
    <mergeCell ref="H576:L576"/>
    <mergeCell ref="P26:T29"/>
    <mergeCell ref="A30:A145"/>
    <mergeCell ref="B25:N25"/>
    <mergeCell ref="A7:A24"/>
    <mergeCell ref="A25:A29"/>
    <mergeCell ref="I643:J643"/>
    <mergeCell ref="E645:L646"/>
    <mergeCell ref="I619:J619"/>
    <mergeCell ref="N100:N105"/>
    <mergeCell ref="N110:N115"/>
    <mergeCell ref="I627:J627"/>
    <mergeCell ref="I629:J629"/>
    <mergeCell ref="I631:J631"/>
    <mergeCell ref="I633:J633"/>
    <mergeCell ref="I243:J243"/>
    <mergeCell ref="E582:F582"/>
    <mergeCell ref="G582:L588"/>
    <mergeCell ref="E578:G578"/>
    <mergeCell ref="N582:N587"/>
    <mergeCell ref="E100:F100"/>
    <mergeCell ref="G100:L106"/>
    <mergeCell ref="E108:F108"/>
    <mergeCell ref="I635:J635"/>
    <mergeCell ref="I109:J109"/>
    <mergeCell ref="A574:A647"/>
    <mergeCell ref="P108:T114"/>
    <mergeCell ref="P90:T96"/>
    <mergeCell ref="N90:N95"/>
    <mergeCell ref="B541:D542"/>
    <mergeCell ref="B475:D476"/>
    <mergeCell ref="B376:D377"/>
    <mergeCell ref="E541:T542"/>
    <mergeCell ref="E475:T476"/>
    <mergeCell ref="E376:T377"/>
    <mergeCell ref="E343:T344"/>
    <mergeCell ref="I637:J637"/>
    <mergeCell ref="I615:J615"/>
    <mergeCell ref="I617:J617"/>
    <mergeCell ref="I621:J621"/>
    <mergeCell ref="E623:L624"/>
    <mergeCell ref="A170:A173"/>
    <mergeCell ref="A442:A507"/>
    <mergeCell ref="A508:A573"/>
    <mergeCell ref="A343:A408"/>
    <mergeCell ref="L125:N126"/>
    <mergeCell ref="L127:N127"/>
    <mergeCell ref="L128:N128"/>
    <mergeCell ref="L132:N132"/>
    <mergeCell ref="B120:B126"/>
    <mergeCell ref="E19:L19"/>
    <mergeCell ref="E21:L21"/>
    <mergeCell ref="E23:L23"/>
    <mergeCell ref="E17:L17"/>
    <mergeCell ref="L133:N133"/>
    <mergeCell ref="I253:J253"/>
    <mergeCell ref="B140:C140"/>
    <mergeCell ref="B141:C145"/>
    <mergeCell ref="D141:L145"/>
    <mergeCell ref="D140:L140"/>
    <mergeCell ref="H138:K138"/>
    <mergeCell ref="D135:G135"/>
    <mergeCell ref="E176:L176"/>
    <mergeCell ref="B166:C166"/>
    <mergeCell ref="B170:C170"/>
    <mergeCell ref="E210:F210"/>
    <mergeCell ref="E226:L226"/>
    <mergeCell ref="E231:F231"/>
    <mergeCell ref="E233:F233"/>
    <mergeCell ref="H233:J233"/>
    <mergeCell ref="B174:C174"/>
    <mergeCell ref="B194:C194"/>
    <mergeCell ref="H129:K129"/>
  </mergeCells>
  <phoneticPr fontId="9"/>
  <dataValidations count="10">
    <dataValidation type="whole" allowBlank="1" showInputMessage="1" showErrorMessage="1" errorTitle="西暦の入力" error="4桁の西暦で記載下さい" sqref="E9:E10">
      <formula1>1900</formula1>
      <formula2>2100</formula2>
    </dataValidation>
    <dataValidation type="list" allowBlank="1" showInputMessage="1" showErrorMessage="1" errorTitle="月の入力" error="月を選択して下さい" sqref="G9:G10">
      <formula1>"1,2,3,4,5,6,7,8,9,10,11,12"</formula1>
    </dataValidation>
    <dataValidation type="list" allowBlank="1" showInputMessage="1" showErrorMessage="1" errorTitle="日にちの入力" error="日にちを選択して下さい" sqref="I9:I10">
      <formula1>"1,2,3,4,5,6,7,8,9,10,11,12,13,14,15,16,17,18,19,20,21,22,23,24,25,26,27,28,29,30,31"</formula1>
    </dataValidation>
    <dataValidation type="list" allowBlank="1" showInputMessage="1" showErrorMessage="1" sqref="E156:F156 E184:F184 E233:F233 E208:F208">
      <formula1>"徒歩,車両"</formula1>
    </dataValidation>
    <dataValidation type="list" allowBlank="1" showInputMessage="1" showErrorMessage="1" sqref="I36:L36">
      <formula1>"平日と同じ,平日と異なる"</formula1>
    </dataValidation>
    <dataValidation operator="greaterThanOrEqual" allowBlank="1" showInputMessage="1" showErrorMessage="1" sqref="I243 I245 I247 I249 I251 I253 I255 I280 I282 I266 I268 I270 I331 I276 I278 I289 I291 I293 I295 I302 E210 I304 I306 I318 I312 I320 I329 I272 I274 I308 I310 G338 I607 I322 I609 I611 I613 I615 I619 I639 I641 I627 I621 I629 I635 I637 I631 I633 I617 I643"/>
    <dataValidation type="list" allowBlank="1" showInputMessage="1" showErrorMessage="1" sqref="E243 E245 E247 E249 E251 E253 E255 E262 E266 E268 E270 E329 E276 E278 E280 E282 E264 E320 E293 E295 E289 E306 E308 E331 E291 E302 E322 E304 E318 E272 E274 E310 E312 D140:L140 E603 E609 E611 E613 E615 E617 E621 E605 E607 E627 E629 E631 E637 E639 E641 E643 E633 E635 E619">
      <formula1>"有,無"</formula1>
    </dataValidation>
    <dataValidation type="list" allowBlank="1" showInputMessage="1" showErrorMessage="1" sqref="E42:E44">
      <formula1>"✔,"</formula1>
    </dataValidation>
    <dataValidation type="list" allowBlank="1" showInputMessage="1" showErrorMessage="1" sqref="E227:L227">
      <formula1>"　,（避難先が避難了解済み）"</formula1>
    </dataValidation>
    <dataValidation type="list" allowBlank="1" showInputMessage="1" showErrorMessage="1" sqref="E50 E52 E54 E56 E58 E70 E72 E76 E78 E80 E82 E66 E68 E60 E74 E64">
      <formula1>"○"</formula1>
    </dataValidation>
  </dataValidations>
  <pageMargins left="0.7" right="0.7" top="0.75" bottom="0.75" header="0.3" footer="0.3"/>
  <pageSetup paperSize="9" scale="47" fitToHeight="0" orientation="portrait" r:id="rId1"/>
  <rowBreaks count="7" manualBreakCount="7">
    <brk id="145" max="19" man="1"/>
    <brk id="240" max="19" man="1"/>
    <brk id="342" max="19" man="1"/>
    <brk id="408" max="19" man="1"/>
    <brk id="441" max="19" man="1"/>
    <brk id="507" max="19" man="1"/>
    <brk id="573"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660"/>
  <sheetViews>
    <sheetView showGridLines="0" view="pageBreakPreview" zoomScale="55" zoomScaleNormal="100" zoomScaleSheetLayoutView="55" workbookViewId="0">
      <selection activeCell="A324" sqref="A324:K340"/>
    </sheetView>
  </sheetViews>
  <sheetFormatPr defaultColWidth="9" defaultRowHeight="13" x14ac:dyDescent="0.2"/>
  <cols>
    <col min="1" max="11" width="9.6328125" style="9" customWidth="1"/>
    <col min="12" max="12" width="3" style="9" customWidth="1"/>
    <col min="13" max="13" width="18.81640625" style="9" customWidth="1"/>
    <col min="14" max="14" width="1.90625" style="9" customWidth="1"/>
    <col min="15" max="15" width="11.08984375" style="9" bestFit="1" customWidth="1"/>
    <col min="16" max="17" width="30.1796875" style="9" bestFit="1" customWidth="1"/>
    <col min="18" max="18" width="61.1796875" style="9" bestFit="1" customWidth="1"/>
    <col min="19" max="19" width="34.453125" style="9" bestFit="1" customWidth="1"/>
    <col min="20" max="16384" width="9" style="9"/>
  </cols>
  <sheetData>
    <row r="1" spans="1:12" ht="17" customHeight="1" x14ac:dyDescent="0.2">
      <c r="G1" s="528" t="s">
        <v>422</v>
      </c>
      <c r="H1" s="528"/>
      <c r="I1" s="528"/>
      <c r="J1" s="528"/>
      <c r="K1" s="528"/>
    </row>
    <row r="2" spans="1:12" ht="17" customHeight="1" x14ac:dyDescent="0.2">
      <c r="G2" s="9" t="s">
        <v>423</v>
      </c>
      <c r="H2" s="529">
        <f>避難確保計画入力シート!E13</f>
        <v>0</v>
      </c>
      <c r="I2" s="529"/>
      <c r="J2" s="529"/>
      <c r="K2" s="529"/>
    </row>
    <row r="3" spans="1:12" ht="17" customHeight="1" x14ac:dyDescent="0.2"/>
    <row r="4" spans="1:12" ht="17" customHeight="1" x14ac:dyDescent="0.2"/>
    <row r="5" spans="1:12" ht="17" customHeight="1" x14ac:dyDescent="0.2"/>
    <row r="6" spans="1:12" ht="17" customHeight="1" x14ac:dyDescent="0.2"/>
    <row r="7" spans="1:12" ht="17" customHeight="1" x14ac:dyDescent="0.2"/>
    <row r="8" spans="1:12" ht="17" customHeight="1" x14ac:dyDescent="0.2"/>
    <row r="9" spans="1:12" ht="17" customHeight="1" x14ac:dyDescent="0.2"/>
    <row r="10" spans="1:12" ht="17" customHeight="1" x14ac:dyDescent="0.2"/>
    <row r="11" spans="1:12" ht="17" customHeight="1" x14ac:dyDescent="0.2"/>
    <row r="12" spans="1:12" ht="17" customHeight="1" x14ac:dyDescent="0.2"/>
    <row r="13" spans="1:12" ht="17" customHeight="1" x14ac:dyDescent="0.2">
      <c r="A13" s="1"/>
      <c r="J13" s="1"/>
    </row>
    <row r="14" spans="1:12" ht="17" customHeight="1" x14ac:dyDescent="0.2">
      <c r="A14" s="545" t="s">
        <v>420</v>
      </c>
      <c r="B14" s="545"/>
      <c r="C14" s="545"/>
      <c r="D14" s="545"/>
      <c r="E14" s="545"/>
      <c r="F14" s="545"/>
      <c r="G14" s="545"/>
      <c r="H14" s="545"/>
      <c r="I14" s="545"/>
      <c r="J14" s="545"/>
      <c r="K14" s="545"/>
    </row>
    <row r="15" spans="1:12" ht="17" customHeight="1" x14ac:dyDescent="0.2">
      <c r="A15" s="545"/>
      <c r="B15" s="545"/>
      <c r="C15" s="545"/>
      <c r="D15" s="545"/>
      <c r="E15" s="545"/>
      <c r="F15" s="545"/>
      <c r="G15" s="545"/>
      <c r="H15" s="545"/>
      <c r="I15" s="545"/>
      <c r="J15" s="545"/>
      <c r="K15" s="545"/>
    </row>
    <row r="16" spans="1:12" ht="17" customHeight="1" x14ac:dyDescent="0.2">
      <c r="A16" s="545" t="s">
        <v>421</v>
      </c>
      <c r="B16" s="545"/>
      <c r="C16" s="545"/>
      <c r="D16" s="545"/>
      <c r="E16" s="545"/>
      <c r="F16" s="545"/>
      <c r="G16" s="545"/>
      <c r="H16" s="545"/>
      <c r="I16" s="545"/>
      <c r="J16" s="545"/>
      <c r="K16" s="545"/>
      <c r="L16" s="6"/>
    </row>
    <row r="17" spans="1:12" ht="17" customHeight="1" x14ac:dyDescent="0.2">
      <c r="A17" s="545"/>
      <c r="B17" s="545"/>
      <c r="C17" s="545"/>
      <c r="D17" s="545"/>
      <c r="E17" s="545"/>
      <c r="F17" s="545"/>
      <c r="G17" s="545"/>
      <c r="H17" s="545"/>
      <c r="I17" s="545"/>
      <c r="J17" s="545"/>
      <c r="K17" s="545"/>
      <c r="L17" s="6"/>
    </row>
    <row r="18" spans="1:12" ht="17" customHeight="1" x14ac:dyDescent="0.2">
      <c r="A18" s="2"/>
      <c r="J18" s="2"/>
    </row>
    <row r="19" spans="1:12" ht="17" customHeight="1" x14ac:dyDescent="0.2">
      <c r="A19" s="2"/>
      <c r="J19" s="2"/>
    </row>
    <row r="20" spans="1:12" ht="17" customHeight="1" x14ac:dyDescent="0.2">
      <c r="A20" s="2"/>
      <c r="J20" s="2"/>
    </row>
    <row r="21" spans="1:12" ht="17" customHeight="1" x14ac:dyDescent="0.2">
      <c r="A21" s="2"/>
      <c r="J21" s="2"/>
    </row>
    <row r="22" spans="1:12" ht="17" customHeight="1" x14ac:dyDescent="0.2">
      <c r="A22" s="2"/>
      <c r="J22" s="2"/>
    </row>
    <row r="23" spans="1:12" ht="17" customHeight="1" x14ac:dyDescent="0.2">
      <c r="A23" s="2"/>
      <c r="J23" s="2"/>
    </row>
    <row r="24" spans="1:12" ht="17" customHeight="1" x14ac:dyDescent="0.2">
      <c r="A24" s="2"/>
      <c r="J24" s="2"/>
    </row>
    <row r="25" spans="1:12" ht="17" customHeight="1" x14ac:dyDescent="0.2">
      <c r="A25" s="2"/>
      <c r="J25" s="2"/>
    </row>
    <row r="26" spans="1:12" ht="17" customHeight="1" x14ac:dyDescent="0.2">
      <c r="A26" s="2"/>
      <c r="J26" s="2"/>
    </row>
    <row r="27" spans="1:12" ht="17" customHeight="1" x14ac:dyDescent="0.2">
      <c r="A27" s="2"/>
      <c r="J27" s="2"/>
    </row>
    <row r="28" spans="1:12" ht="17" customHeight="1" x14ac:dyDescent="0.2">
      <c r="A28" s="2"/>
      <c r="J28" s="2"/>
    </row>
    <row r="29" spans="1:12" ht="17" customHeight="1" x14ac:dyDescent="0.2">
      <c r="L29" s="110"/>
    </row>
    <row r="30" spans="1:12" ht="17" customHeight="1" x14ac:dyDescent="0.2">
      <c r="L30" s="110"/>
    </row>
    <row r="31" spans="1:12" ht="17" customHeight="1" x14ac:dyDescent="0.2">
      <c r="A31" s="546" t="s">
        <v>601</v>
      </c>
      <c r="B31" s="546"/>
      <c r="C31" s="546"/>
      <c r="D31" s="546"/>
      <c r="E31" s="546"/>
      <c r="F31" s="546"/>
      <c r="G31" s="546"/>
      <c r="H31" s="546"/>
      <c r="I31" s="546"/>
      <c r="J31" s="546"/>
      <c r="K31" s="546"/>
      <c r="L31" s="111"/>
    </row>
    <row r="32" spans="1:12" ht="17" customHeight="1" x14ac:dyDescent="0.2">
      <c r="A32" s="546"/>
      <c r="B32" s="546"/>
      <c r="C32" s="546"/>
      <c r="D32" s="546"/>
      <c r="E32" s="546"/>
      <c r="F32" s="546"/>
      <c r="G32" s="546"/>
      <c r="H32" s="546"/>
      <c r="I32" s="546"/>
      <c r="J32" s="546"/>
      <c r="K32" s="546"/>
      <c r="L32" s="111"/>
    </row>
    <row r="33" spans="1:11" ht="17" customHeight="1" x14ac:dyDescent="0.2"/>
    <row r="34" spans="1:11" ht="17" customHeight="1" x14ac:dyDescent="0.2"/>
    <row r="35" spans="1:11" ht="17" customHeight="1" x14ac:dyDescent="0.2"/>
    <row r="36" spans="1:11" ht="17" customHeight="1" x14ac:dyDescent="0.2"/>
    <row r="37" spans="1:11" ht="17" customHeight="1" x14ac:dyDescent="0.2">
      <c r="A37" s="288"/>
      <c r="B37" s="547" t="str">
        <f>"作　成（更　新）："&amp;TEXT(避難確保計画入力シート!E9,"####")&amp;"年"&amp;TEXT(避難確保計画入力シート!G9,"##")&amp;"月"&amp;TEXT(避難確保計画入力シート!I9,"##")&amp;"日"</f>
        <v>作　成（更　新）：年月日</v>
      </c>
      <c r="C37" s="547"/>
      <c r="D37" s="547"/>
      <c r="E37" s="547"/>
      <c r="F37" s="547"/>
      <c r="G37" s="547"/>
      <c r="H37" s="547"/>
      <c r="I37" s="547"/>
      <c r="J37" s="547"/>
    </row>
    <row r="38" spans="1:11" ht="17" customHeight="1" x14ac:dyDescent="0.2">
      <c r="A38" s="288"/>
      <c r="B38" s="547"/>
      <c r="C38" s="547"/>
      <c r="D38" s="547"/>
      <c r="E38" s="547"/>
      <c r="F38" s="547"/>
      <c r="G38" s="547"/>
      <c r="H38" s="547"/>
      <c r="I38" s="547"/>
      <c r="J38" s="547"/>
    </row>
    <row r="39" spans="1:11" ht="17" customHeight="1" x14ac:dyDescent="0.2"/>
    <row r="40" spans="1:11" ht="17" customHeight="1" x14ac:dyDescent="0.2"/>
    <row r="41" spans="1:11" ht="17" customHeight="1" x14ac:dyDescent="0.2">
      <c r="B41" s="548">
        <f>避難確保計画入力シート!E11</f>
        <v>0</v>
      </c>
      <c r="C41" s="548"/>
      <c r="D41" s="548"/>
      <c r="E41" s="548"/>
      <c r="F41" s="548"/>
      <c r="G41" s="548"/>
      <c r="H41" s="548"/>
      <c r="I41" s="548"/>
      <c r="J41" s="548"/>
    </row>
    <row r="42" spans="1:11" ht="17" customHeight="1" x14ac:dyDescent="0.2">
      <c r="A42" s="2"/>
      <c r="B42" s="548"/>
      <c r="C42" s="548"/>
      <c r="D42" s="548"/>
      <c r="E42" s="548"/>
      <c r="F42" s="548"/>
      <c r="G42" s="548"/>
      <c r="H42" s="548"/>
      <c r="I42" s="548"/>
      <c r="J42" s="548"/>
    </row>
    <row r="43" spans="1:11" ht="17" customHeight="1" x14ac:dyDescent="0.2">
      <c r="A43" s="2"/>
      <c r="J43" s="2"/>
    </row>
    <row r="44" spans="1:11" ht="17" customHeight="1" x14ac:dyDescent="0.2">
      <c r="A44" s="2"/>
      <c r="J44" s="2"/>
    </row>
    <row r="45" spans="1:11" ht="17" customHeight="1" x14ac:dyDescent="0.2">
      <c r="A45" s="2"/>
      <c r="J45" s="2"/>
    </row>
    <row r="46" spans="1:11" ht="17" customHeight="1" x14ac:dyDescent="0.2">
      <c r="A46" s="2"/>
      <c r="J46" s="2"/>
    </row>
    <row r="47" spans="1:11" ht="17" customHeight="1" x14ac:dyDescent="0.2">
      <c r="A47" s="2"/>
      <c r="J47" s="2"/>
    </row>
    <row r="48" spans="1:11" ht="17" customHeight="1" x14ac:dyDescent="0.2">
      <c r="A48" s="2"/>
      <c r="G48" s="528" t="s">
        <v>422</v>
      </c>
      <c r="H48" s="528"/>
      <c r="I48" s="528"/>
      <c r="J48" s="528"/>
      <c r="K48" s="528"/>
    </row>
    <row r="49" spans="1:26" ht="17" customHeight="1" x14ac:dyDescent="0.2">
      <c r="A49" s="109"/>
      <c r="B49" s="109"/>
      <c r="C49" s="109"/>
      <c r="D49" s="109"/>
      <c r="E49" s="109"/>
      <c r="F49" s="109"/>
      <c r="G49" s="9" t="s">
        <v>423</v>
      </c>
      <c r="H49" s="529">
        <f>避難確保計画入力シート!$E$13</f>
        <v>0</v>
      </c>
      <c r="I49" s="529"/>
      <c r="J49" s="529"/>
      <c r="K49" s="529"/>
      <c r="L49" s="109"/>
    </row>
    <row r="50" spans="1:26" ht="17" customHeight="1" x14ac:dyDescent="0.2">
      <c r="A50" s="71"/>
      <c r="B50" s="71"/>
      <c r="C50" s="71"/>
      <c r="D50" s="71"/>
      <c r="E50" s="71"/>
      <c r="F50" s="71"/>
      <c r="G50" s="71"/>
      <c r="H50" s="71"/>
      <c r="I50" s="71"/>
      <c r="J50" s="71"/>
      <c r="K50" s="71"/>
      <c r="L50" s="108"/>
      <c r="Z50" s="9" t="s">
        <v>20</v>
      </c>
    </row>
    <row r="51" spans="1:26" ht="17" customHeight="1" x14ac:dyDescent="0.2">
      <c r="A51" s="550" t="s">
        <v>421</v>
      </c>
      <c r="B51" s="550"/>
      <c r="C51" s="550"/>
      <c r="D51" s="550"/>
      <c r="E51" s="550"/>
      <c r="F51" s="550"/>
      <c r="G51" s="550"/>
      <c r="H51" s="550"/>
      <c r="I51" s="550"/>
      <c r="J51" s="550"/>
      <c r="K51" s="550"/>
      <c r="L51" s="108"/>
    </row>
    <row r="52" spans="1:26" ht="17" customHeight="1" x14ac:dyDescent="0.2">
      <c r="A52" s="70"/>
      <c r="B52" s="70"/>
      <c r="C52" s="70"/>
      <c r="D52" s="70"/>
      <c r="E52" s="70"/>
      <c r="F52" s="70"/>
      <c r="G52" s="70"/>
      <c r="H52" s="70"/>
      <c r="I52" s="70"/>
      <c r="J52" s="70"/>
      <c r="K52" s="70"/>
      <c r="L52" s="108"/>
    </row>
    <row r="53" spans="1:26" ht="17" customHeight="1" x14ac:dyDescent="0.2">
      <c r="A53" s="457" t="s">
        <v>424</v>
      </c>
      <c r="B53" s="457"/>
      <c r="C53" s="541">
        <f>避難確保計画入力シート!E13</f>
        <v>0</v>
      </c>
      <c r="D53" s="541"/>
      <c r="E53" s="541"/>
      <c r="F53" s="541"/>
      <c r="G53" s="541"/>
      <c r="H53" s="541"/>
      <c r="I53" s="541"/>
      <c r="J53" s="541"/>
      <c r="K53" s="70"/>
      <c r="L53" s="108"/>
    </row>
    <row r="54" spans="1:26" ht="17" customHeight="1" x14ac:dyDescent="0.2">
      <c r="A54" s="457" t="s">
        <v>425</v>
      </c>
      <c r="B54" s="457"/>
      <c r="C54" s="457"/>
      <c r="D54" s="457"/>
      <c r="E54" s="457"/>
      <c r="F54" s="70"/>
      <c r="G54" s="70"/>
      <c r="H54" s="70"/>
      <c r="I54" s="70"/>
      <c r="J54" s="70"/>
      <c r="K54" s="70"/>
      <c r="L54" s="108"/>
    </row>
    <row r="55" spans="1:26" ht="17" customHeight="1" x14ac:dyDescent="0.2">
      <c r="A55" s="70"/>
      <c r="B55" s="289" t="s">
        <v>426</v>
      </c>
      <c r="C55" s="541">
        <f>避難確保計画入力シート!E11</f>
        <v>0</v>
      </c>
      <c r="D55" s="541"/>
      <c r="E55" s="541"/>
      <c r="F55" s="541"/>
      <c r="G55" s="541"/>
      <c r="H55" s="541"/>
      <c r="I55" s="541"/>
      <c r="J55" s="541"/>
      <c r="K55" s="70"/>
      <c r="L55" s="108"/>
    </row>
    <row r="56" spans="1:26" ht="17" customHeight="1" x14ac:dyDescent="0.2">
      <c r="A56" s="457" t="s">
        <v>427</v>
      </c>
      <c r="B56" s="457"/>
      <c r="C56" s="541">
        <f>避難確保計画入力シート!E15</f>
        <v>0</v>
      </c>
      <c r="D56" s="541"/>
      <c r="E56" s="541"/>
      <c r="F56" s="541"/>
      <c r="G56" s="541"/>
      <c r="H56" s="541"/>
      <c r="I56" s="541"/>
      <c r="J56" s="541"/>
      <c r="K56" s="70"/>
      <c r="L56" s="108"/>
    </row>
    <row r="57" spans="1:26" ht="17" customHeight="1" x14ac:dyDescent="0.2">
      <c r="A57" s="5"/>
      <c r="B57" s="5"/>
      <c r="C57" s="5"/>
      <c r="D57" s="5"/>
      <c r="E57" s="5"/>
      <c r="F57" s="5"/>
      <c r="G57" s="5"/>
      <c r="H57" s="5"/>
      <c r="I57" s="5"/>
      <c r="J57" s="5"/>
      <c r="K57" s="5"/>
      <c r="L57" s="109"/>
    </row>
    <row r="58" spans="1:26" ht="17" customHeight="1" x14ac:dyDescent="0.2">
      <c r="A58" s="522" t="s">
        <v>428</v>
      </c>
      <c r="B58" s="522"/>
      <c r="C58" s="522"/>
      <c r="D58" s="522"/>
      <c r="E58" s="522"/>
      <c r="F58" s="522"/>
      <c r="G58" s="522"/>
      <c r="H58" s="522"/>
      <c r="I58" s="522"/>
      <c r="J58" s="522"/>
      <c r="K58" s="522"/>
      <c r="L58" s="108"/>
    </row>
    <row r="59" spans="1:26" ht="17" customHeight="1" x14ac:dyDescent="0.2">
      <c r="A59" s="522" t="str">
        <f>"　土砂災害に関する避難確保計画（以下、「避難確保計画」という）は、土砂災害防止法第８条の２に基づき、"&amp;TEXT(避難確保計画入力シート!E13,0)&amp;"近隣で土砂災害の発生または発生のおそれがある場合に対応すべき必要な事項を定め、土砂災害から円滑かつ迅速な避難の確保を図ることを目的とする。
　本避難確保計画は、"&amp;TEXT(避難確保計画入力シート!E13,0)&amp;"に勤務する職員（以下「施設職員」という）および施設の利用者または出入りする全ての者（以下「利用者等という」）に適用する。"</f>
        <v>　土砂災害に関する避難確保計画（以下、「避難確保計画」という）は、土砂災害防止法第８条の２に基づき、0近隣で土砂災害の発生または発生のおそれがある場合に対応すべき必要な事項を定め、土砂災害から円滑かつ迅速な避難の確保を図ることを目的とする。
　本避難確保計画は、0に勤務する職員（以下「施設職員」という）および施設の利用者または出入りする全ての者（以下「利用者等という」）に適用する。</v>
      </c>
      <c r="B59" s="522"/>
      <c r="C59" s="522"/>
      <c r="D59" s="522"/>
      <c r="E59" s="522"/>
      <c r="F59" s="522"/>
      <c r="G59" s="522"/>
      <c r="H59" s="522"/>
      <c r="I59" s="522"/>
      <c r="J59" s="522"/>
      <c r="K59" s="522"/>
      <c r="L59" s="32"/>
    </row>
    <row r="60" spans="1:26" ht="17" customHeight="1" x14ac:dyDescent="0.2">
      <c r="A60" s="522"/>
      <c r="B60" s="522"/>
      <c r="C60" s="522"/>
      <c r="D60" s="522"/>
      <c r="E60" s="522"/>
      <c r="F60" s="522"/>
      <c r="G60" s="522"/>
      <c r="H60" s="522"/>
      <c r="I60" s="522"/>
      <c r="J60" s="522"/>
      <c r="K60" s="522"/>
      <c r="L60" s="32"/>
    </row>
    <row r="61" spans="1:26" ht="17" customHeight="1" x14ac:dyDescent="0.2">
      <c r="A61" s="522"/>
      <c r="B61" s="522"/>
      <c r="C61" s="522"/>
      <c r="D61" s="522"/>
      <c r="E61" s="522"/>
      <c r="F61" s="522"/>
      <c r="G61" s="522"/>
      <c r="H61" s="522"/>
      <c r="I61" s="522"/>
      <c r="J61" s="522"/>
      <c r="K61" s="522"/>
      <c r="L61" s="32"/>
    </row>
    <row r="62" spans="1:26" ht="17" customHeight="1" x14ac:dyDescent="0.2">
      <c r="A62" s="522"/>
      <c r="B62" s="522"/>
      <c r="C62" s="522"/>
      <c r="D62" s="522"/>
      <c r="E62" s="522"/>
      <c r="F62" s="522"/>
      <c r="G62" s="522"/>
      <c r="H62" s="522"/>
      <c r="I62" s="522"/>
      <c r="J62" s="522"/>
      <c r="K62" s="522"/>
      <c r="L62" s="32"/>
    </row>
    <row r="63" spans="1:26" ht="17" customHeight="1" x14ac:dyDescent="0.2">
      <c r="A63" s="522"/>
      <c r="B63" s="522"/>
      <c r="C63" s="522"/>
      <c r="D63" s="522"/>
      <c r="E63" s="522"/>
      <c r="F63" s="522"/>
      <c r="G63" s="522"/>
      <c r="H63" s="522"/>
      <c r="I63" s="522"/>
      <c r="J63" s="522"/>
      <c r="K63" s="522"/>
      <c r="L63" s="32"/>
    </row>
    <row r="64" spans="1:26" ht="17" customHeight="1" x14ac:dyDescent="0.2">
      <c r="A64" s="457" t="str">
        <f>"　　【"&amp;TEXT(避難確保計画入力シート!E13,0)&amp;"の状況】"</f>
        <v>　　【0の状況】</v>
      </c>
      <c r="B64" s="457"/>
      <c r="C64" s="457"/>
      <c r="D64" s="457"/>
      <c r="E64" s="457"/>
      <c r="F64" s="457"/>
      <c r="G64" s="457"/>
      <c r="H64" s="457"/>
      <c r="I64" s="457"/>
      <c r="J64" s="457"/>
      <c r="K64" s="457"/>
      <c r="L64" s="32"/>
    </row>
    <row r="65" spans="1:12" ht="17" customHeight="1" x14ac:dyDescent="0.2">
      <c r="A65" s="549" t="str">
        <f>"　　平日：利用者　"&amp;TEXT(避難確保計画入力シート!K32,0)&amp;"名、施設職員　"&amp;TEXT(避難確保計画入力シート!G32,0)&amp;"名（夜間：利用者　"&amp;TEXT(避難確保計画入力シート!K34,0)&amp;"名、施設職員　"&amp;TEXT(避難確保計画入力シート!G34,0)&amp;"名）"</f>
        <v>　　平日：利用者　0名、施設職員　0名（夜間：利用者　0名、施設職員　0名）</v>
      </c>
      <c r="B65" s="549"/>
      <c r="C65" s="549"/>
      <c r="D65" s="549"/>
      <c r="E65" s="549"/>
      <c r="F65" s="549"/>
      <c r="G65" s="549"/>
      <c r="H65" s="549"/>
      <c r="I65" s="549"/>
      <c r="J65" s="549"/>
      <c r="K65" s="549"/>
      <c r="L65" s="32"/>
    </row>
    <row r="66" spans="1:12" ht="17" customHeight="1" x14ac:dyDescent="0.2">
      <c r="A66" s="549" t="str">
        <f>IF(避難確保計画入力シート!I36="平日と異なる","　　休日：利用者　"&amp;TEXT(避難確保計画入力シート!K38,0)&amp;"名、施設職員　"&amp;TEXT(避難確保計画入力シート!G38,0)&amp;"名","")</f>
        <v/>
      </c>
      <c r="B66" s="549"/>
      <c r="C66" s="549"/>
      <c r="D66" s="549"/>
      <c r="E66" s="549"/>
      <c r="F66" s="549"/>
      <c r="G66" s="549"/>
      <c r="H66" s="549"/>
      <c r="I66" s="549"/>
      <c r="J66" s="549"/>
      <c r="K66" s="549"/>
      <c r="L66" s="32"/>
    </row>
    <row r="67" spans="1:12" ht="17" customHeight="1" x14ac:dyDescent="0.2">
      <c r="A67" s="522"/>
      <c r="B67" s="522"/>
      <c r="C67" s="522"/>
      <c r="D67" s="522"/>
      <c r="E67" s="522"/>
      <c r="F67" s="522"/>
      <c r="G67" s="522"/>
      <c r="H67" s="522"/>
      <c r="I67" s="522"/>
      <c r="J67" s="522"/>
      <c r="K67" s="522"/>
      <c r="L67" s="32"/>
    </row>
    <row r="68" spans="1:12" ht="17" customHeight="1" x14ac:dyDescent="0.2">
      <c r="A68" s="522" t="s">
        <v>429</v>
      </c>
      <c r="B68" s="522"/>
      <c r="C68" s="522"/>
      <c r="D68" s="522"/>
      <c r="E68" s="522"/>
      <c r="F68" s="522"/>
      <c r="G68" s="522"/>
      <c r="H68" s="522"/>
      <c r="I68" s="522"/>
      <c r="J68" s="522"/>
      <c r="K68" s="522"/>
      <c r="L68" s="32"/>
    </row>
    <row r="69" spans="1:12" ht="17" customHeight="1" x14ac:dyDescent="0.2">
      <c r="A69" s="522" t="s">
        <v>435</v>
      </c>
      <c r="B69" s="522"/>
      <c r="C69" s="522"/>
      <c r="D69" s="522"/>
      <c r="E69" s="522"/>
      <c r="F69" s="522"/>
      <c r="G69" s="522"/>
      <c r="H69" s="522"/>
      <c r="I69" s="522"/>
      <c r="J69" s="522"/>
      <c r="K69" s="522"/>
      <c r="L69" s="32"/>
    </row>
    <row r="70" spans="1:12" ht="17" customHeight="1" x14ac:dyDescent="0.2">
      <c r="A70" s="522"/>
      <c r="B70" s="522"/>
      <c r="C70" s="522"/>
      <c r="D70" s="522"/>
      <c r="E70" s="522"/>
      <c r="F70" s="522"/>
      <c r="G70" s="522"/>
      <c r="H70" s="522"/>
      <c r="I70" s="522"/>
      <c r="J70" s="522"/>
      <c r="K70" s="522"/>
      <c r="L70" s="32"/>
    </row>
    <row r="71" spans="1:12" ht="17" customHeight="1" x14ac:dyDescent="0.2">
      <c r="A71" s="522"/>
      <c r="B71" s="522"/>
      <c r="C71" s="522"/>
      <c r="D71" s="522"/>
      <c r="E71" s="522"/>
      <c r="F71" s="522"/>
      <c r="G71" s="522"/>
      <c r="H71" s="522"/>
      <c r="I71" s="522"/>
      <c r="J71" s="522"/>
      <c r="K71" s="522"/>
      <c r="L71" s="32"/>
    </row>
    <row r="72" spans="1:12" ht="17" customHeight="1" x14ac:dyDescent="0.2">
      <c r="A72" s="522"/>
      <c r="B72" s="522"/>
      <c r="C72" s="522"/>
      <c r="D72" s="522"/>
      <c r="E72" s="522"/>
      <c r="F72" s="522"/>
      <c r="G72" s="522"/>
      <c r="H72" s="522"/>
      <c r="I72" s="522"/>
      <c r="J72" s="522"/>
      <c r="K72" s="522"/>
      <c r="L72" s="32"/>
    </row>
    <row r="73" spans="1:12" ht="17" customHeight="1" x14ac:dyDescent="0.2">
      <c r="A73" s="522"/>
      <c r="B73" s="522"/>
      <c r="C73" s="522"/>
      <c r="D73" s="522"/>
      <c r="E73" s="522"/>
      <c r="F73" s="522"/>
      <c r="G73" s="522"/>
      <c r="H73" s="522"/>
      <c r="I73" s="522"/>
      <c r="J73" s="522"/>
      <c r="K73" s="522"/>
      <c r="L73" s="32"/>
    </row>
    <row r="74" spans="1:12" ht="17" customHeight="1" x14ac:dyDescent="0.2">
      <c r="A74" s="522"/>
      <c r="B74" s="522"/>
      <c r="C74" s="522"/>
      <c r="D74" s="522"/>
      <c r="E74" s="522"/>
      <c r="F74" s="522"/>
      <c r="G74" s="522"/>
      <c r="H74" s="522"/>
      <c r="I74" s="522"/>
      <c r="J74" s="522"/>
      <c r="K74" s="522"/>
      <c r="L74" s="32"/>
    </row>
    <row r="75" spans="1:12" ht="17" customHeight="1" x14ac:dyDescent="0.2">
      <c r="A75" s="522"/>
      <c r="B75" s="522"/>
      <c r="C75" s="522"/>
      <c r="D75" s="522"/>
      <c r="E75" s="522"/>
      <c r="F75" s="522"/>
      <c r="G75" s="522"/>
      <c r="H75" s="522"/>
      <c r="I75" s="522"/>
      <c r="J75" s="522"/>
      <c r="K75" s="522"/>
      <c r="L75" s="32"/>
    </row>
    <row r="76" spans="1:12" ht="17" customHeight="1" x14ac:dyDescent="0.2">
      <c r="A76" s="522"/>
      <c r="B76" s="522"/>
      <c r="C76" s="522"/>
      <c r="D76" s="522"/>
      <c r="E76" s="522"/>
      <c r="F76" s="522"/>
      <c r="G76" s="522"/>
      <c r="H76" s="522"/>
      <c r="I76" s="522"/>
      <c r="J76" s="522"/>
      <c r="K76" s="522"/>
      <c r="L76" s="32"/>
    </row>
    <row r="77" spans="1:12" ht="17" customHeight="1" x14ac:dyDescent="0.2">
      <c r="A77" s="522"/>
      <c r="B77" s="522"/>
      <c r="C77" s="522"/>
      <c r="D77" s="522"/>
      <c r="E77" s="522"/>
      <c r="F77" s="522"/>
      <c r="G77" s="522"/>
      <c r="H77" s="522"/>
      <c r="I77" s="522"/>
      <c r="J77" s="522"/>
      <c r="K77" s="522"/>
      <c r="L77" s="32"/>
    </row>
    <row r="78" spans="1:12" ht="17" customHeight="1" x14ac:dyDescent="0.2">
      <c r="A78" s="522"/>
      <c r="B78" s="522"/>
      <c r="C78" s="522"/>
      <c r="D78" s="522"/>
      <c r="E78" s="522"/>
      <c r="F78" s="522"/>
      <c r="G78" s="522"/>
      <c r="H78" s="522"/>
      <c r="I78" s="522"/>
      <c r="J78" s="522"/>
      <c r="K78" s="522"/>
      <c r="L78" s="32"/>
    </row>
    <row r="79" spans="1:12" ht="17" customHeight="1" x14ac:dyDescent="0.2">
      <c r="A79" s="522"/>
      <c r="B79" s="522"/>
      <c r="C79" s="522"/>
      <c r="D79" s="522"/>
      <c r="E79" s="522"/>
      <c r="F79" s="522"/>
      <c r="G79" s="522"/>
      <c r="H79" s="522"/>
      <c r="I79" s="522"/>
      <c r="J79" s="522"/>
      <c r="K79" s="522"/>
      <c r="L79" s="32"/>
    </row>
    <row r="80" spans="1:12" ht="17" customHeight="1" x14ac:dyDescent="0.2">
      <c r="A80" s="522"/>
      <c r="B80" s="522"/>
      <c r="C80" s="522"/>
      <c r="D80" s="522"/>
      <c r="E80" s="522"/>
      <c r="F80" s="522"/>
      <c r="G80" s="522"/>
      <c r="H80" s="522"/>
      <c r="I80" s="522"/>
      <c r="J80" s="522"/>
      <c r="K80" s="522"/>
      <c r="L80" s="32"/>
    </row>
    <row r="81" spans="1:12" ht="17" customHeight="1" x14ac:dyDescent="0.2">
      <c r="A81" s="522"/>
      <c r="B81" s="522"/>
      <c r="C81" s="522"/>
      <c r="D81" s="522"/>
      <c r="E81" s="522"/>
      <c r="F81" s="522"/>
      <c r="G81" s="522"/>
      <c r="H81" s="522"/>
      <c r="I81" s="522"/>
      <c r="J81" s="522"/>
      <c r="K81" s="522"/>
      <c r="L81" s="32"/>
    </row>
    <row r="82" spans="1:12" ht="17" customHeight="1" x14ac:dyDescent="0.2">
      <c r="A82" s="522"/>
      <c r="B82" s="522"/>
      <c r="C82" s="522"/>
      <c r="D82" s="522"/>
      <c r="E82" s="522"/>
      <c r="F82" s="522"/>
      <c r="G82" s="522"/>
      <c r="H82" s="522"/>
      <c r="I82" s="522"/>
      <c r="J82" s="522"/>
      <c r="K82" s="522"/>
      <c r="L82" s="32"/>
    </row>
    <row r="83" spans="1:12" ht="17" customHeight="1" x14ac:dyDescent="0.2">
      <c r="A83" s="522"/>
      <c r="B83" s="522"/>
      <c r="C83" s="522"/>
      <c r="D83" s="522"/>
      <c r="E83" s="522"/>
      <c r="F83" s="522"/>
      <c r="G83" s="522"/>
      <c r="H83" s="522"/>
      <c r="I83" s="522"/>
      <c r="J83" s="522"/>
      <c r="K83" s="522"/>
      <c r="L83" s="32"/>
    </row>
    <row r="84" spans="1:12" ht="17" customHeight="1" x14ac:dyDescent="0.2">
      <c r="A84" s="522"/>
      <c r="B84" s="522"/>
      <c r="C84" s="522"/>
      <c r="D84" s="522"/>
      <c r="E84" s="522"/>
      <c r="F84" s="522"/>
      <c r="G84" s="522"/>
      <c r="H84" s="522"/>
      <c r="I84" s="522"/>
      <c r="J84" s="522"/>
      <c r="K84" s="522"/>
      <c r="L84" s="32"/>
    </row>
    <row r="85" spans="1:12" ht="17" customHeight="1" x14ac:dyDescent="0.2">
      <c r="A85" s="522"/>
      <c r="B85" s="522"/>
      <c r="C85" s="522"/>
      <c r="D85" s="522"/>
      <c r="E85" s="522"/>
      <c r="F85" s="522"/>
      <c r="G85" s="522"/>
      <c r="H85" s="522"/>
      <c r="I85" s="522"/>
      <c r="J85" s="522"/>
      <c r="K85" s="522"/>
      <c r="L85" s="32"/>
    </row>
    <row r="86" spans="1:12" ht="17" customHeight="1" x14ac:dyDescent="0.2">
      <c r="A86" s="522"/>
      <c r="B86" s="522"/>
      <c r="C86" s="522"/>
      <c r="D86" s="522"/>
      <c r="E86" s="522"/>
      <c r="F86" s="522"/>
      <c r="G86" s="522"/>
      <c r="H86" s="522"/>
      <c r="I86" s="522"/>
      <c r="J86" s="522"/>
      <c r="K86" s="522"/>
      <c r="L86" s="32"/>
    </row>
    <row r="87" spans="1:12" ht="17" customHeight="1" x14ac:dyDescent="0.2">
      <c r="A87" s="522"/>
      <c r="B87" s="522"/>
      <c r="C87" s="522"/>
      <c r="D87" s="522"/>
      <c r="E87" s="522"/>
      <c r="F87" s="522"/>
      <c r="G87" s="522"/>
      <c r="H87" s="522"/>
      <c r="I87" s="522"/>
      <c r="J87" s="522"/>
      <c r="K87" s="522"/>
      <c r="L87" s="32"/>
    </row>
    <row r="88" spans="1:12" ht="17" customHeight="1" x14ac:dyDescent="0.2">
      <c r="A88" s="522"/>
      <c r="B88" s="522"/>
      <c r="C88" s="522"/>
      <c r="D88" s="522"/>
      <c r="E88" s="522"/>
      <c r="F88" s="522"/>
      <c r="G88" s="522"/>
      <c r="H88" s="522"/>
      <c r="I88" s="522"/>
      <c r="J88" s="522"/>
      <c r="K88" s="522"/>
      <c r="L88" s="32"/>
    </row>
    <row r="89" spans="1:12" ht="17" customHeight="1" x14ac:dyDescent="0.2">
      <c r="A89" s="522"/>
      <c r="B89" s="522"/>
      <c r="C89" s="522"/>
      <c r="D89" s="522"/>
      <c r="E89" s="522"/>
      <c r="F89" s="522"/>
      <c r="G89" s="522"/>
      <c r="H89" s="522"/>
      <c r="I89" s="522"/>
      <c r="J89" s="522"/>
      <c r="K89" s="522"/>
      <c r="L89" s="32"/>
    </row>
    <row r="90" spans="1:12" ht="17" customHeight="1" x14ac:dyDescent="0.2">
      <c r="A90" s="522"/>
      <c r="B90" s="522"/>
      <c r="C90" s="522"/>
      <c r="D90" s="522"/>
      <c r="E90" s="522"/>
      <c r="F90" s="522"/>
      <c r="G90" s="522"/>
      <c r="H90" s="522"/>
      <c r="I90" s="522"/>
      <c r="J90" s="522"/>
      <c r="K90" s="522"/>
      <c r="L90" s="32"/>
    </row>
    <row r="91" spans="1:12" ht="17" customHeight="1" x14ac:dyDescent="0.2">
      <c r="A91" s="522"/>
      <c r="B91" s="522"/>
      <c r="C91" s="522"/>
      <c r="D91" s="522"/>
      <c r="E91" s="522"/>
      <c r="F91" s="522"/>
      <c r="G91" s="522"/>
      <c r="H91" s="522"/>
      <c r="I91" s="522"/>
      <c r="J91" s="522"/>
      <c r="K91" s="522"/>
      <c r="L91" s="32"/>
    </row>
    <row r="92" spans="1:12" ht="17" customHeight="1" x14ac:dyDescent="0.2">
      <c r="A92" s="522"/>
      <c r="B92" s="522"/>
      <c r="C92" s="522"/>
      <c r="D92" s="522"/>
      <c r="E92" s="522"/>
      <c r="F92" s="522"/>
      <c r="G92" s="522"/>
      <c r="H92" s="522"/>
      <c r="I92" s="522"/>
      <c r="J92" s="522"/>
      <c r="K92" s="522"/>
      <c r="L92" s="32"/>
    </row>
    <row r="93" spans="1:12" ht="17" customHeight="1" x14ac:dyDescent="0.2">
      <c r="A93" s="2"/>
      <c r="G93" s="528" t="s">
        <v>422</v>
      </c>
      <c r="H93" s="528"/>
      <c r="I93" s="528"/>
      <c r="J93" s="528"/>
      <c r="K93" s="528"/>
    </row>
    <row r="94" spans="1:12" ht="17" customHeight="1" x14ac:dyDescent="0.2">
      <c r="A94" s="109"/>
      <c r="B94" s="109"/>
      <c r="C94" s="109"/>
      <c r="D94" s="109"/>
      <c r="E94" s="109"/>
      <c r="F94" s="109"/>
      <c r="G94" s="9" t="s">
        <v>423</v>
      </c>
      <c r="H94" s="529">
        <f>避難確保計画入力シート!$E$13</f>
        <v>0</v>
      </c>
      <c r="I94" s="529"/>
      <c r="J94" s="529"/>
      <c r="K94" s="529"/>
    </row>
    <row r="95" spans="1:12" ht="17" customHeight="1" x14ac:dyDescent="0.2">
      <c r="A95" s="71"/>
      <c r="B95" s="71"/>
      <c r="C95" s="71"/>
      <c r="D95" s="71"/>
      <c r="E95" s="71"/>
      <c r="F95" s="71"/>
      <c r="G95" s="71"/>
      <c r="H95" s="71"/>
      <c r="I95" s="71"/>
      <c r="J95" s="71"/>
      <c r="K95" s="71"/>
    </row>
    <row r="96" spans="1:12" ht="17" customHeight="1" x14ac:dyDescent="0.2">
      <c r="A96" s="522" t="s">
        <v>430</v>
      </c>
      <c r="B96" s="522"/>
      <c r="C96" s="522"/>
      <c r="D96" s="522"/>
      <c r="E96" s="522"/>
      <c r="F96" s="522"/>
      <c r="G96" s="522"/>
      <c r="H96" s="522"/>
      <c r="I96" s="522"/>
      <c r="J96" s="522"/>
      <c r="K96" s="522"/>
    </row>
    <row r="97" spans="1:11" ht="17" customHeight="1" x14ac:dyDescent="0.2">
      <c r="A97" s="70"/>
      <c r="B97" s="70"/>
      <c r="C97" s="70"/>
      <c r="D97" s="70"/>
      <c r="E97" s="70"/>
      <c r="F97" s="70"/>
      <c r="G97" s="70"/>
      <c r="H97" s="70"/>
      <c r="I97" s="70"/>
      <c r="J97" s="70"/>
      <c r="K97" s="70"/>
    </row>
    <row r="98" spans="1:11" ht="17" customHeight="1" x14ac:dyDescent="0.2">
      <c r="A98" s="535" t="str">
        <f>"統括指揮者
"&amp;TEXT(避難確保計画入力シート!G86,0)&amp;""</f>
        <v>統括指揮者
0</v>
      </c>
      <c r="B98" s="536"/>
      <c r="C98" s="537"/>
      <c r="D98" s="70"/>
      <c r="E98" s="71"/>
      <c r="F98" s="71"/>
      <c r="G98" s="71"/>
      <c r="H98" s="71"/>
      <c r="I98" s="71"/>
      <c r="J98" s="71"/>
      <c r="K98" s="71"/>
    </row>
    <row r="99" spans="1:11" ht="17" customHeight="1" x14ac:dyDescent="0.2">
      <c r="A99" s="540"/>
      <c r="B99" s="541"/>
      <c r="C99" s="542"/>
      <c r="D99" s="70"/>
      <c r="E99" s="71"/>
      <c r="F99" s="71"/>
      <c r="G99" s="71"/>
      <c r="H99" s="71"/>
      <c r="I99" s="71"/>
      <c r="J99" s="71"/>
      <c r="K99" s="71"/>
    </row>
    <row r="100" spans="1:11" ht="17" customHeight="1" x14ac:dyDescent="0.2">
      <c r="A100" s="71"/>
      <c r="B100" s="291"/>
      <c r="C100" s="71"/>
      <c r="D100" s="71"/>
      <c r="E100" s="71"/>
      <c r="F100" s="71"/>
      <c r="G100" s="71"/>
      <c r="H100" s="71"/>
      <c r="I100" s="71"/>
      <c r="J100" s="71"/>
    </row>
    <row r="101" spans="1:11" ht="17" customHeight="1" x14ac:dyDescent="0.2">
      <c r="A101" s="71"/>
      <c r="B101" s="293"/>
      <c r="C101" s="535" t="s">
        <v>431</v>
      </c>
      <c r="D101" s="537"/>
      <c r="E101" s="293"/>
      <c r="F101" s="551" t="str">
        <f>"指揮班長（役職名）　"&amp;TEXT(避難確保計画入力シート!G88,0)&amp;""</f>
        <v>指揮班長（役職名）　0</v>
      </c>
      <c r="G101" s="552"/>
      <c r="H101" s="552"/>
      <c r="I101" s="552"/>
      <c r="J101" s="553"/>
    </row>
    <row r="102" spans="1:11" ht="17" customHeight="1" x14ac:dyDescent="0.2">
      <c r="A102" s="71"/>
      <c r="B102" s="294"/>
      <c r="C102" s="540"/>
      <c r="D102" s="542"/>
      <c r="E102" s="71"/>
      <c r="F102" s="554"/>
      <c r="G102" s="555"/>
      <c r="H102" s="555"/>
      <c r="I102" s="555"/>
      <c r="J102" s="556"/>
    </row>
    <row r="103" spans="1:11" ht="17" customHeight="1" x14ac:dyDescent="0.2">
      <c r="A103" s="71"/>
      <c r="B103" s="292"/>
      <c r="C103" s="71"/>
      <c r="D103" s="71"/>
      <c r="E103" s="71"/>
      <c r="F103" s="543"/>
      <c r="G103" s="291"/>
      <c r="H103" s="71"/>
      <c r="I103" s="71"/>
      <c r="K103" s="71"/>
    </row>
    <row r="104" spans="1:11" ht="17" customHeight="1" x14ac:dyDescent="0.2">
      <c r="A104" s="71"/>
      <c r="B104" s="292"/>
      <c r="C104" s="71"/>
      <c r="D104" s="71"/>
      <c r="E104" s="71"/>
      <c r="F104" s="544"/>
      <c r="G104" s="293"/>
      <c r="H104" s="535">
        <f>避難確保計画入力シート!G90</f>
        <v>0</v>
      </c>
      <c r="I104" s="536"/>
      <c r="J104" s="536"/>
      <c r="K104" s="537"/>
    </row>
    <row r="105" spans="1:11" ht="17" customHeight="1" x14ac:dyDescent="0.2">
      <c r="A105" s="71"/>
      <c r="B105" s="292"/>
      <c r="C105" s="71"/>
      <c r="D105" s="71"/>
      <c r="E105" s="71"/>
      <c r="F105" s="71"/>
      <c r="G105" s="71"/>
      <c r="H105" s="538"/>
      <c r="I105" s="526"/>
      <c r="J105" s="526"/>
      <c r="K105" s="539"/>
    </row>
    <row r="106" spans="1:11" ht="17" customHeight="1" x14ac:dyDescent="0.2">
      <c r="B106" s="295"/>
      <c r="H106" s="538"/>
      <c r="I106" s="526"/>
      <c r="J106" s="526"/>
      <c r="K106" s="539"/>
    </row>
    <row r="107" spans="1:11" ht="17" customHeight="1" x14ac:dyDescent="0.2">
      <c r="B107" s="295"/>
      <c r="H107" s="538"/>
      <c r="I107" s="526"/>
      <c r="J107" s="526"/>
      <c r="K107" s="539"/>
    </row>
    <row r="108" spans="1:11" ht="17" customHeight="1" x14ac:dyDescent="0.2">
      <c r="B108" s="295"/>
      <c r="H108" s="538"/>
      <c r="I108" s="526"/>
      <c r="J108" s="526"/>
      <c r="K108" s="539"/>
    </row>
    <row r="109" spans="1:11" ht="17" customHeight="1" x14ac:dyDescent="0.2">
      <c r="A109" s="70"/>
      <c r="B109" s="45"/>
      <c r="C109" s="70"/>
      <c r="D109" s="70"/>
      <c r="E109" s="70"/>
      <c r="F109" s="70"/>
      <c r="G109" s="70"/>
      <c r="H109" s="540"/>
      <c r="I109" s="541"/>
      <c r="J109" s="541"/>
      <c r="K109" s="542"/>
    </row>
    <row r="110" spans="1:11" ht="17" customHeight="1" x14ac:dyDescent="0.2">
      <c r="A110" s="5"/>
      <c r="B110" s="255"/>
      <c r="C110" s="5"/>
      <c r="D110" s="5"/>
      <c r="E110" s="5"/>
      <c r="F110" s="5"/>
      <c r="G110" s="5"/>
      <c r="H110" s="5"/>
      <c r="I110" s="5"/>
      <c r="J110" s="5"/>
      <c r="K110" s="5"/>
    </row>
    <row r="111" spans="1:11" ht="17" customHeight="1" x14ac:dyDescent="0.2">
      <c r="A111" s="5"/>
      <c r="B111" s="292"/>
      <c r="C111" s="5"/>
      <c r="D111" s="5"/>
      <c r="E111" s="5"/>
      <c r="F111" s="5"/>
      <c r="G111" s="5"/>
      <c r="H111" s="5"/>
      <c r="I111" s="5"/>
      <c r="J111" s="5"/>
      <c r="K111" s="5"/>
    </row>
    <row r="112" spans="1:11" ht="17" customHeight="1" x14ac:dyDescent="0.2">
      <c r="A112" s="71"/>
      <c r="B112" s="293"/>
      <c r="C112" s="535" t="s">
        <v>432</v>
      </c>
      <c r="D112" s="537"/>
      <c r="E112" s="293"/>
      <c r="F112" s="551" t="str">
        <f>"情報収集班長（役職名）　"&amp;TEXT(避難確保計画入力シート!G98,0)&amp;""</f>
        <v>情報収集班長（役職名）　0</v>
      </c>
      <c r="G112" s="552"/>
      <c r="H112" s="552"/>
      <c r="I112" s="552"/>
      <c r="J112" s="553"/>
    </row>
    <row r="113" spans="1:11" ht="17" customHeight="1" x14ac:dyDescent="0.2">
      <c r="A113" s="71"/>
      <c r="B113" s="291"/>
      <c r="C113" s="540"/>
      <c r="D113" s="542"/>
      <c r="E113" s="71"/>
      <c r="F113" s="554"/>
      <c r="G113" s="555"/>
      <c r="H113" s="555"/>
      <c r="I113" s="555"/>
      <c r="J113" s="556"/>
    </row>
    <row r="114" spans="1:11" ht="17" customHeight="1" x14ac:dyDescent="0.2">
      <c r="A114" s="71"/>
      <c r="B114" s="292"/>
      <c r="C114" s="71"/>
      <c r="D114" s="71"/>
      <c r="E114" s="71"/>
      <c r="F114" s="71"/>
      <c r="G114" s="291"/>
      <c r="H114" s="71"/>
      <c r="I114" s="71"/>
      <c r="K114" s="71"/>
    </row>
    <row r="115" spans="1:11" ht="17" customHeight="1" x14ac:dyDescent="0.2">
      <c r="A115" s="71"/>
      <c r="B115" s="292"/>
      <c r="C115" s="71"/>
      <c r="D115" s="71"/>
      <c r="E115" s="71"/>
      <c r="F115" s="71"/>
      <c r="G115" s="293"/>
      <c r="H115" s="535">
        <f>避難確保計画入力シート!G100</f>
        <v>0</v>
      </c>
      <c r="I115" s="536"/>
      <c r="J115" s="536"/>
      <c r="K115" s="537"/>
    </row>
    <row r="116" spans="1:11" ht="17" customHeight="1" x14ac:dyDescent="0.2">
      <c r="A116" s="71"/>
      <c r="B116" s="292"/>
      <c r="C116" s="71"/>
      <c r="D116" s="71"/>
      <c r="E116" s="71"/>
      <c r="F116" s="71"/>
      <c r="G116" s="71"/>
      <c r="H116" s="538"/>
      <c r="I116" s="526"/>
      <c r="J116" s="526"/>
      <c r="K116" s="539"/>
    </row>
    <row r="117" spans="1:11" ht="17" customHeight="1" x14ac:dyDescent="0.2">
      <c r="A117" s="71"/>
      <c r="B117" s="295"/>
      <c r="H117" s="538"/>
      <c r="I117" s="526"/>
      <c r="J117" s="526"/>
      <c r="K117" s="539"/>
    </row>
    <row r="118" spans="1:11" ht="17" customHeight="1" x14ac:dyDescent="0.2">
      <c r="A118" s="71"/>
      <c r="B118" s="295"/>
      <c r="H118" s="538"/>
      <c r="I118" s="526"/>
      <c r="J118" s="526"/>
      <c r="K118" s="539"/>
    </row>
    <row r="119" spans="1:11" ht="17" customHeight="1" x14ac:dyDescent="0.2">
      <c r="A119" s="71"/>
      <c r="B119" s="45"/>
      <c r="H119" s="538"/>
      <c r="I119" s="526"/>
      <c r="J119" s="526"/>
      <c r="K119" s="539"/>
    </row>
    <row r="120" spans="1:11" ht="17" customHeight="1" x14ac:dyDescent="0.2">
      <c r="A120" s="71"/>
      <c r="B120" s="255"/>
      <c r="C120" s="70"/>
      <c r="D120" s="70"/>
      <c r="E120" s="70"/>
      <c r="F120" s="70"/>
      <c r="G120" s="70"/>
      <c r="H120" s="540"/>
      <c r="I120" s="541"/>
      <c r="J120" s="541"/>
      <c r="K120" s="542"/>
    </row>
    <row r="121" spans="1:11" ht="17" customHeight="1" x14ac:dyDescent="0.2">
      <c r="A121" s="71"/>
      <c r="B121" s="292"/>
      <c r="C121" s="71"/>
      <c r="D121" s="71"/>
      <c r="E121" s="71"/>
      <c r="F121" s="71"/>
      <c r="G121" s="71"/>
      <c r="H121" s="71"/>
      <c r="I121" s="71"/>
      <c r="J121" s="71"/>
      <c r="K121" s="71"/>
    </row>
    <row r="122" spans="1:11" ht="17" customHeight="1" x14ac:dyDescent="0.2">
      <c r="A122" s="71"/>
      <c r="B122" s="293"/>
      <c r="C122" s="535" t="s">
        <v>433</v>
      </c>
      <c r="D122" s="537"/>
      <c r="E122" s="293"/>
      <c r="F122" s="551" t="str">
        <f>"避難誘導班長（役職名）　"&amp;TEXT(避難確保計画入力シート!G108,0)&amp;""</f>
        <v>避難誘導班長（役職名）　0</v>
      </c>
      <c r="G122" s="552"/>
      <c r="H122" s="552"/>
      <c r="I122" s="552"/>
      <c r="J122" s="553"/>
    </row>
    <row r="123" spans="1:11" ht="17" customHeight="1" x14ac:dyDescent="0.2">
      <c r="A123" s="71"/>
      <c r="B123" s="71"/>
      <c r="C123" s="540"/>
      <c r="D123" s="542"/>
      <c r="E123" s="71"/>
      <c r="F123" s="554"/>
      <c r="G123" s="555"/>
      <c r="H123" s="555"/>
      <c r="I123" s="555"/>
      <c r="J123" s="556"/>
    </row>
    <row r="124" spans="1:11" ht="17" customHeight="1" x14ac:dyDescent="0.2">
      <c r="A124" s="71"/>
      <c r="B124" s="71"/>
      <c r="C124" s="71"/>
      <c r="D124" s="71"/>
      <c r="E124" s="71"/>
      <c r="F124" s="71"/>
      <c r="G124" s="291"/>
      <c r="H124" s="71"/>
      <c r="I124" s="71"/>
      <c r="K124" s="71"/>
    </row>
    <row r="125" spans="1:11" ht="17" customHeight="1" x14ac:dyDescent="0.2">
      <c r="A125" s="71"/>
      <c r="B125" s="71"/>
      <c r="C125" s="71"/>
      <c r="D125" s="71"/>
      <c r="E125" s="71"/>
      <c r="F125" s="71"/>
      <c r="G125" s="293"/>
      <c r="H125" s="535">
        <f>避難確保計画入力シート!G110</f>
        <v>0</v>
      </c>
      <c r="I125" s="536"/>
      <c r="J125" s="536"/>
      <c r="K125" s="537"/>
    </row>
    <row r="126" spans="1:11" ht="17" customHeight="1" x14ac:dyDescent="0.2">
      <c r="A126" s="71"/>
      <c r="B126" s="71"/>
      <c r="C126" s="71"/>
      <c r="D126" s="71"/>
      <c r="E126" s="71"/>
      <c r="F126" s="71"/>
      <c r="G126" s="71"/>
      <c r="H126" s="538"/>
      <c r="I126" s="526"/>
      <c r="J126" s="526"/>
      <c r="K126" s="539"/>
    </row>
    <row r="127" spans="1:11" ht="17" customHeight="1" x14ac:dyDescent="0.2">
      <c r="A127" s="71"/>
      <c r="B127" s="71"/>
      <c r="H127" s="538"/>
      <c r="I127" s="526"/>
      <c r="J127" s="526"/>
      <c r="K127" s="539"/>
    </row>
    <row r="128" spans="1:11" ht="17" customHeight="1" x14ac:dyDescent="0.2">
      <c r="A128" s="71"/>
      <c r="B128" s="71"/>
      <c r="H128" s="538"/>
      <c r="I128" s="526"/>
      <c r="J128" s="526"/>
      <c r="K128" s="539"/>
    </row>
    <row r="129" spans="1:12" ht="17" customHeight="1" x14ac:dyDescent="0.2">
      <c r="A129" s="71"/>
      <c r="B129" s="71"/>
      <c r="H129" s="538"/>
      <c r="I129" s="526"/>
      <c r="J129" s="526"/>
      <c r="K129" s="539"/>
    </row>
    <row r="130" spans="1:12" ht="17" customHeight="1" x14ac:dyDescent="0.2">
      <c r="A130" s="71"/>
      <c r="B130" s="71"/>
      <c r="C130" s="70"/>
      <c r="D130" s="70"/>
      <c r="E130" s="70"/>
      <c r="F130" s="70"/>
      <c r="G130" s="70"/>
      <c r="H130" s="540"/>
      <c r="I130" s="541"/>
      <c r="J130" s="541"/>
      <c r="K130" s="542"/>
    </row>
    <row r="131" spans="1:12" ht="17" customHeight="1" x14ac:dyDescent="0.2">
      <c r="A131" s="71"/>
      <c r="B131" s="71"/>
      <c r="C131" s="71"/>
      <c r="D131" s="71"/>
      <c r="E131" s="71"/>
      <c r="F131" s="71"/>
      <c r="G131" s="71"/>
      <c r="H131" s="71"/>
      <c r="I131" s="71"/>
      <c r="J131" s="71"/>
      <c r="K131" s="71"/>
    </row>
    <row r="132" spans="1:12" ht="17" customHeight="1" x14ac:dyDescent="0.2">
      <c r="A132" s="71"/>
      <c r="B132" s="71"/>
      <c r="C132" s="71"/>
      <c r="D132" s="71"/>
      <c r="E132" s="71"/>
      <c r="F132" s="71"/>
      <c r="G132" s="71"/>
      <c r="H132" s="71"/>
      <c r="I132" s="71"/>
      <c r="J132" s="71"/>
      <c r="K132" s="71"/>
    </row>
    <row r="133" spans="1:12" ht="17" customHeight="1" x14ac:dyDescent="0.2">
      <c r="A133" s="71"/>
      <c r="B133" s="71"/>
      <c r="C133" s="71"/>
      <c r="D133" s="71"/>
      <c r="E133" s="71"/>
      <c r="F133" s="71"/>
      <c r="G133" s="71"/>
      <c r="H133" s="71"/>
      <c r="I133" s="71"/>
      <c r="J133" s="71"/>
      <c r="K133" s="71"/>
    </row>
    <row r="134" spans="1:12" ht="17" customHeight="1" x14ac:dyDescent="0.2">
      <c r="A134" s="71"/>
      <c r="B134" s="71"/>
      <c r="C134" s="71"/>
      <c r="D134" s="71"/>
      <c r="E134" s="71"/>
      <c r="F134" s="71"/>
      <c r="G134" s="71"/>
      <c r="H134" s="71"/>
      <c r="I134" s="71"/>
      <c r="J134" s="71"/>
      <c r="K134" s="71"/>
    </row>
    <row r="135" spans="1:12" ht="17" customHeight="1" x14ac:dyDescent="0.2">
      <c r="A135" s="526" t="s">
        <v>434</v>
      </c>
      <c r="B135" s="526"/>
      <c r="C135" s="526"/>
      <c r="D135" s="526"/>
      <c r="E135" s="526"/>
      <c r="F135" s="526"/>
      <c r="G135" s="526"/>
      <c r="H135" s="526"/>
      <c r="I135" s="526"/>
      <c r="J135" s="526"/>
      <c r="K135" s="526"/>
    </row>
    <row r="136" spans="1:12" ht="17" customHeight="1" x14ac:dyDescent="0.2">
      <c r="A136" s="71"/>
      <c r="B136" s="71"/>
      <c r="C136" s="71"/>
      <c r="D136" s="71"/>
      <c r="E136" s="71"/>
      <c r="F136" s="71"/>
      <c r="G136" s="71"/>
      <c r="H136" s="71"/>
      <c r="I136" s="71"/>
      <c r="J136" s="71"/>
      <c r="K136" s="71"/>
    </row>
    <row r="137" spans="1:12" ht="17" customHeight="1" x14ac:dyDescent="0.2">
      <c r="A137" s="2"/>
      <c r="G137" s="528" t="s">
        <v>422</v>
      </c>
      <c r="H137" s="528"/>
      <c r="I137" s="528"/>
      <c r="J137" s="528"/>
      <c r="K137" s="528"/>
    </row>
    <row r="138" spans="1:12" ht="17" customHeight="1" x14ac:dyDescent="0.2">
      <c r="A138" s="109"/>
      <c r="B138" s="109"/>
      <c r="C138" s="109"/>
      <c r="D138" s="109"/>
      <c r="E138" s="109"/>
      <c r="F138" s="109"/>
      <c r="G138" s="9" t="s">
        <v>423</v>
      </c>
      <c r="H138" s="529">
        <f>避難確保計画入力シート!$E$13</f>
        <v>0</v>
      </c>
      <c r="I138" s="529"/>
      <c r="J138" s="529"/>
      <c r="K138" s="529"/>
      <c r="L138" s="109"/>
    </row>
    <row r="139" spans="1:12" ht="17" customHeight="1" x14ac:dyDescent="0.2">
      <c r="A139" s="71"/>
      <c r="B139" s="71"/>
      <c r="C139" s="71"/>
      <c r="D139" s="71"/>
      <c r="E139" s="71"/>
      <c r="F139" s="71"/>
      <c r="G139" s="71"/>
      <c r="H139" s="71"/>
      <c r="I139" s="71"/>
      <c r="J139" s="71"/>
      <c r="K139" s="71"/>
      <c r="L139" s="108"/>
    </row>
    <row r="140" spans="1:12" ht="17" customHeight="1" x14ac:dyDescent="0.2">
      <c r="A140" s="522" t="s">
        <v>436</v>
      </c>
      <c r="B140" s="522"/>
      <c r="C140" s="522"/>
      <c r="D140" s="522"/>
      <c r="E140" s="522"/>
      <c r="F140" s="522"/>
      <c r="G140" s="522"/>
      <c r="H140" s="522"/>
      <c r="I140" s="522"/>
      <c r="J140" s="522"/>
      <c r="K140" s="522"/>
      <c r="L140" s="108"/>
    </row>
    <row r="141" spans="1:12" ht="17" customHeight="1" x14ac:dyDescent="0.2">
      <c r="A141" s="550" t="s">
        <v>437</v>
      </c>
      <c r="B141" s="550"/>
      <c r="C141" s="550"/>
      <c r="D141" s="550"/>
      <c r="E141" s="550"/>
      <c r="F141" s="550"/>
      <c r="G141" s="550"/>
      <c r="H141" s="550"/>
      <c r="I141" s="550"/>
      <c r="J141" s="550"/>
      <c r="K141" s="550"/>
      <c r="L141" s="108"/>
    </row>
    <row r="142" spans="1:12" ht="17" customHeight="1" x14ac:dyDescent="0.2">
      <c r="A142" s="530"/>
      <c r="B142" s="530"/>
      <c r="C142" s="530" t="s">
        <v>438</v>
      </c>
      <c r="D142" s="530"/>
      <c r="E142" s="530"/>
      <c r="F142" s="530" t="s">
        <v>439</v>
      </c>
      <c r="G142" s="530"/>
      <c r="H142" s="530"/>
      <c r="I142" s="530" t="s">
        <v>440</v>
      </c>
      <c r="J142" s="530"/>
      <c r="K142" s="530"/>
    </row>
    <row r="143" spans="1:12" ht="17" customHeight="1" x14ac:dyDescent="0.2">
      <c r="A143" s="523" t="s">
        <v>441</v>
      </c>
      <c r="B143" s="523"/>
      <c r="C143" s="438" t="s">
        <v>444</v>
      </c>
      <c r="D143" s="438"/>
      <c r="E143" s="438"/>
      <c r="F143" s="438" t="s">
        <v>447</v>
      </c>
      <c r="G143" s="438"/>
      <c r="H143" s="438"/>
      <c r="I143" s="438" t="s">
        <v>450</v>
      </c>
      <c r="J143" s="438"/>
      <c r="K143" s="438"/>
      <c r="L143" s="71"/>
    </row>
    <row r="144" spans="1:12" ht="17" customHeight="1" x14ac:dyDescent="0.2">
      <c r="A144" s="523"/>
      <c r="B144" s="523"/>
      <c r="C144" s="438"/>
      <c r="D144" s="438"/>
      <c r="E144" s="438"/>
      <c r="F144" s="438"/>
      <c r="G144" s="438"/>
      <c r="H144" s="438"/>
      <c r="I144" s="438"/>
      <c r="J144" s="438"/>
      <c r="K144" s="438"/>
      <c r="L144" s="71"/>
    </row>
    <row r="145" spans="1:12" ht="17" customHeight="1" x14ac:dyDescent="0.2">
      <c r="A145" s="523"/>
      <c r="B145" s="523"/>
      <c r="C145" s="438"/>
      <c r="D145" s="438"/>
      <c r="E145" s="438"/>
      <c r="F145" s="438"/>
      <c r="G145" s="438"/>
      <c r="H145" s="438"/>
      <c r="I145" s="438"/>
      <c r="J145" s="438"/>
      <c r="K145" s="438"/>
      <c r="L145" s="71"/>
    </row>
    <row r="146" spans="1:12" ht="17" customHeight="1" x14ac:dyDescent="0.2">
      <c r="A146" s="523"/>
      <c r="B146" s="523"/>
      <c r="C146" s="438"/>
      <c r="D146" s="438"/>
      <c r="E146" s="438"/>
      <c r="F146" s="438"/>
      <c r="G146" s="438"/>
      <c r="H146" s="438"/>
      <c r="I146" s="438"/>
      <c r="J146" s="438"/>
      <c r="K146" s="438"/>
      <c r="L146" s="71"/>
    </row>
    <row r="147" spans="1:12" ht="17" customHeight="1" x14ac:dyDescent="0.2">
      <c r="A147" s="438" t="s">
        <v>442</v>
      </c>
      <c r="B147" s="438"/>
      <c r="C147" s="438" t="s">
        <v>445</v>
      </c>
      <c r="D147" s="438"/>
      <c r="E147" s="438"/>
      <c r="F147" s="438" t="s">
        <v>448</v>
      </c>
      <c r="G147" s="438"/>
      <c r="H147" s="438"/>
      <c r="I147" s="438" t="s">
        <v>451</v>
      </c>
      <c r="J147" s="438"/>
      <c r="K147" s="438"/>
      <c r="L147" s="71"/>
    </row>
    <row r="148" spans="1:12" ht="17" customHeight="1" x14ac:dyDescent="0.2">
      <c r="A148" s="438"/>
      <c r="B148" s="438"/>
      <c r="C148" s="438"/>
      <c r="D148" s="438"/>
      <c r="E148" s="438"/>
      <c r="F148" s="438"/>
      <c r="G148" s="438"/>
      <c r="H148" s="438"/>
      <c r="I148" s="438"/>
      <c r="J148" s="438"/>
      <c r="K148" s="438"/>
      <c r="L148" s="71"/>
    </row>
    <row r="149" spans="1:12" ht="17" customHeight="1" x14ac:dyDescent="0.2">
      <c r="A149" s="523" t="s">
        <v>443</v>
      </c>
      <c r="B149" s="523"/>
      <c r="C149" s="438" t="s">
        <v>446</v>
      </c>
      <c r="D149" s="438"/>
      <c r="E149" s="438"/>
      <c r="F149" s="438" t="s">
        <v>449</v>
      </c>
      <c r="G149" s="438"/>
      <c r="H149" s="438"/>
      <c r="I149" s="438" t="s">
        <v>452</v>
      </c>
      <c r="J149" s="438"/>
      <c r="K149" s="438"/>
      <c r="L149" s="71"/>
    </row>
    <row r="150" spans="1:12" ht="17" customHeight="1" x14ac:dyDescent="0.2">
      <c r="A150" s="523"/>
      <c r="B150" s="523"/>
      <c r="C150" s="438"/>
      <c r="D150" s="438"/>
      <c r="E150" s="438"/>
      <c r="F150" s="438"/>
      <c r="G150" s="438"/>
      <c r="H150" s="438"/>
      <c r="I150" s="438"/>
      <c r="J150" s="438"/>
      <c r="K150" s="438"/>
      <c r="L150" s="31"/>
    </row>
    <row r="151" spans="1:12" ht="17" customHeight="1" x14ac:dyDescent="0.2">
      <c r="A151" s="523"/>
      <c r="B151" s="523"/>
      <c r="C151" s="438"/>
      <c r="D151" s="438"/>
      <c r="E151" s="438"/>
      <c r="F151" s="438"/>
      <c r="G151" s="438"/>
      <c r="H151" s="438"/>
      <c r="I151" s="438"/>
      <c r="J151" s="438"/>
      <c r="K151" s="438"/>
      <c r="L151" s="31"/>
    </row>
    <row r="152" spans="1:12" ht="17" customHeight="1" x14ac:dyDescent="0.2">
      <c r="A152" s="523"/>
      <c r="B152" s="523"/>
      <c r="C152" s="438"/>
      <c r="D152" s="438"/>
      <c r="E152" s="438"/>
      <c r="F152" s="438"/>
      <c r="G152" s="438"/>
      <c r="H152" s="438"/>
      <c r="I152" s="438"/>
      <c r="J152" s="438"/>
      <c r="K152" s="438"/>
      <c r="L152" s="31"/>
    </row>
    <row r="153" spans="1:12" ht="17" customHeight="1" x14ac:dyDescent="0.2">
      <c r="A153" s="71"/>
      <c r="B153" s="71"/>
      <c r="C153" s="71"/>
      <c r="D153" s="71"/>
      <c r="E153" s="71"/>
      <c r="F153" s="71"/>
      <c r="G153" s="71"/>
      <c r="H153" s="71"/>
      <c r="I153" s="71"/>
      <c r="J153" s="71"/>
      <c r="K153" s="71"/>
      <c r="L153" s="31"/>
    </row>
    <row r="154" spans="1:12" ht="17" customHeight="1" x14ac:dyDescent="0.2">
      <c r="A154" s="71"/>
      <c r="B154" s="71"/>
      <c r="C154" s="71"/>
      <c r="D154" s="71"/>
      <c r="E154" s="71"/>
      <c r="F154" s="71"/>
      <c r="G154" s="71"/>
      <c r="H154" s="71"/>
      <c r="I154" s="71"/>
      <c r="J154" s="71"/>
      <c r="K154" s="71"/>
      <c r="L154" s="31"/>
    </row>
    <row r="155" spans="1:12" ht="17" customHeight="1" x14ac:dyDescent="0.2">
      <c r="A155" s="522" t="s">
        <v>453</v>
      </c>
      <c r="B155" s="522"/>
      <c r="C155" s="522"/>
      <c r="D155" s="522"/>
      <c r="E155" s="522"/>
      <c r="F155" s="522"/>
      <c r="G155" s="522"/>
      <c r="H155" s="522"/>
      <c r="I155" s="522"/>
      <c r="J155" s="522"/>
      <c r="K155" s="522"/>
      <c r="L155" s="31"/>
    </row>
    <row r="156" spans="1:12" ht="17" customHeight="1" x14ac:dyDescent="0.2">
      <c r="A156" s="71"/>
      <c r="B156" s="71"/>
      <c r="C156" s="71"/>
      <c r="D156" s="71"/>
      <c r="E156" s="71"/>
      <c r="F156" s="71"/>
      <c r="G156" s="557" t="str">
        <f>避難確保計画入力シート!C120</f>
        <v>●●区役所（防災担当）</v>
      </c>
      <c r="H156" s="558"/>
      <c r="I156" s="558"/>
      <c r="J156" s="559"/>
      <c r="K156" s="71"/>
      <c r="L156" s="31"/>
    </row>
    <row r="157" spans="1:12" ht="17" customHeight="1" x14ac:dyDescent="0.2">
      <c r="A157" s="71"/>
      <c r="B157" s="71"/>
      <c r="C157" s="71"/>
      <c r="D157" s="71"/>
      <c r="E157" s="71"/>
      <c r="F157" s="71"/>
      <c r="G157" s="71"/>
      <c r="H157" s="71"/>
      <c r="I157" s="71"/>
      <c r="J157" s="71"/>
      <c r="K157" s="71"/>
      <c r="L157" s="31"/>
    </row>
    <row r="158" spans="1:12" ht="17" customHeight="1" x14ac:dyDescent="0.2">
      <c r="A158" s="71"/>
      <c r="B158" s="71"/>
      <c r="C158" s="71"/>
      <c r="D158" s="71"/>
      <c r="E158" s="71"/>
      <c r="F158" s="71"/>
      <c r="G158" s="551" t="str">
        <f>避難確保計画入力シート!C121</f>
        <v>神戸市／兵庫県／危機管理室
（施設所管部署）</v>
      </c>
      <c r="H158" s="552"/>
      <c r="I158" s="552"/>
      <c r="J158" s="552"/>
      <c r="K158" s="553"/>
      <c r="L158" s="31"/>
    </row>
    <row r="159" spans="1:12" ht="17" customHeight="1" x14ac:dyDescent="0.2">
      <c r="A159" s="71"/>
      <c r="B159" s="297" t="s">
        <v>431</v>
      </c>
      <c r="D159" s="473" t="s">
        <v>432</v>
      </c>
      <c r="E159" s="560"/>
      <c r="F159" s="71"/>
      <c r="G159" s="554"/>
      <c r="H159" s="555"/>
      <c r="I159" s="555"/>
      <c r="J159" s="555"/>
      <c r="K159" s="556"/>
      <c r="L159" s="31"/>
    </row>
    <row r="160" spans="1:12" ht="17" customHeight="1" x14ac:dyDescent="0.2">
      <c r="A160" s="71"/>
      <c r="B160" s="71"/>
      <c r="C160" s="71"/>
      <c r="D160" s="71"/>
      <c r="E160" s="71"/>
      <c r="F160" s="71"/>
      <c r="K160" s="71"/>
      <c r="L160" s="31"/>
    </row>
    <row r="161" spans="1:12" ht="17" customHeight="1" x14ac:dyDescent="0.2">
      <c r="A161" s="71"/>
      <c r="B161" s="71"/>
      <c r="C161" s="71"/>
      <c r="D161" s="71"/>
      <c r="E161" s="71"/>
      <c r="K161" s="71"/>
      <c r="L161" s="31"/>
    </row>
    <row r="162" spans="1:12" ht="17" customHeight="1" x14ac:dyDescent="0.2">
      <c r="A162" s="71"/>
      <c r="B162" s="71"/>
      <c r="C162" s="71"/>
      <c r="D162" s="71"/>
      <c r="E162" s="71"/>
      <c r="F162" s="71"/>
      <c r="G162" s="557" t="str">
        <f>避難確保計画入力シート!C123</f>
        <v>神戸市消防局　○○消防署
※地域の消防署名に変更してください</v>
      </c>
      <c r="H162" s="558"/>
      <c r="I162" s="558"/>
      <c r="J162" s="559"/>
      <c r="K162" s="71"/>
      <c r="L162" s="31"/>
    </row>
    <row r="163" spans="1:12" ht="17" customHeight="1" x14ac:dyDescent="0.2">
      <c r="A163" s="71"/>
      <c r="B163" s="71"/>
      <c r="C163" s="71"/>
      <c r="D163" s="71"/>
      <c r="E163" s="71"/>
      <c r="F163" s="71"/>
      <c r="G163" s="71"/>
      <c r="H163" s="71"/>
      <c r="I163" s="71"/>
      <c r="J163" s="71"/>
      <c r="K163" s="71"/>
      <c r="L163" s="31"/>
    </row>
    <row r="164" spans="1:12" ht="17" customHeight="1" x14ac:dyDescent="0.2">
      <c r="A164" s="71"/>
      <c r="B164" s="71"/>
      <c r="C164" s="71"/>
      <c r="D164" s="71"/>
      <c r="E164" s="71"/>
      <c r="F164" s="71"/>
      <c r="G164" s="557" t="str">
        <f>避難確保計画入力シート!C125</f>
        <v>兵庫県警察　○○警察署
※地域の消防署名に変更してください</v>
      </c>
      <c r="H164" s="558"/>
      <c r="I164" s="558"/>
      <c r="J164" s="559"/>
      <c r="K164" s="71"/>
      <c r="L164" s="31"/>
    </row>
    <row r="165" spans="1:12" ht="17" customHeight="1" x14ac:dyDescent="0.2">
      <c r="A165" s="71"/>
      <c r="B165" s="71"/>
      <c r="C165" s="71"/>
      <c r="D165" s="71"/>
      <c r="E165" s="71"/>
      <c r="F165" s="71"/>
      <c r="G165" s="71"/>
      <c r="H165" s="71"/>
      <c r="I165" s="71"/>
      <c r="J165" s="71"/>
      <c r="K165" s="71"/>
      <c r="L165" s="31"/>
    </row>
    <row r="166" spans="1:12" ht="17" customHeight="1" x14ac:dyDescent="0.2">
      <c r="A166" s="71"/>
      <c r="B166" s="71"/>
      <c r="C166" s="71"/>
      <c r="D166" s="71"/>
      <c r="E166" s="71"/>
      <c r="F166" s="71"/>
      <c r="G166" s="557" t="str">
        <f>避難確保計画入力シート!C127</f>
        <v>○○病院</v>
      </c>
      <c r="H166" s="558"/>
      <c r="I166" s="558"/>
      <c r="J166" s="559"/>
      <c r="K166" s="71"/>
      <c r="L166" s="71"/>
    </row>
    <row r="167" spans="1:12" ht="17" customHeight="1" x14ac:dyDescent="0.2">
      <c r="A167" s="71"/>
      <c r="B167" s="71"/>
      <c r="C167" s="71"/>
      <c r="D167" s="473" t="s">
        <v>456</v>
      </c>
      <c r="E167" s="560"/>
      <c r="F167" s="71"/>
      <c r="G167" s="71"/>
      <c r="H167" s="71"/>
      <c r="I167" s="71"/>
      <c r="J167" s="71"/>
      <c r="K167" s="71"/>
      <c r="L167" s="71"/>
    </row>
    <row r="168" spans="1:12" ht="17" customHeight="1" x14ac:dyDescent="0.2">
      <c r="A168" s="71"/>
      <c r="B168" s="71"/>
      <c r="C168" s="71"/>
      <c r="D168" s="71"/>
      <c r="E168" s="71"/>
      <c r="F168" s="71"/>
      <c r="G168" s="557">
        <f>避難確保計画入力シート!C128</f>
        <v>0</v>
      </c>
      <c r="H168" s="558"/>
      <c r="I168" s="558"/>
      <c r="J168" s="559"/>
      <c r="K168" s="71"/>
      <c r="L168" s="71"/>
    </row>
    <row r="169" spans="1:12" ht="17" customHeight="1" x14ac:dyDescent="0.2">
      <c r="A169" s="71"/>
      <c r="B169" s="71"/>
      <c r="C169" s="71"/>
      <c r="D169" s="71"/>
      <c r="E169" s="71"/>
      <c r="F169" s="71"/>
      <c r="G169" s="71"/>
      <c r="H169" s="71"/>
      <c r="I169" s="71"/>
      <c r="J169" s="71"/>
      <c r="K169" s="71"/>
      <c r="L169" s="71"/>
    </row>
    <row r="170" spans="1:12" ht="17" customHeight="1" x14ac:dyDescent="0.2">
      <c r="A170" s="71"/>
      <c r="B170" s="71"/>
      <c r="C170" s="71"/>
      <c r="D170" s="71"/>
      <c r="E170" s="71"/>
      <c r="F170" s="71"/>
      <c r="G170" s="71"/>
      <c r="H170" s="71"/>
      <c r="I170" s="71"/>
      <c r="J170" s="71"/>
      <c r="K170" s="71"/>
      <c r="L170" s="71"/>
    </row>
    <row r="171" spans="1:12" ht="17" customHeight="1" x14ac:dyDescent="0.2">
      <c r="A171" s="71"/>
      <c r="B171" s="71"/>
      <c r="C171" s="71"/>
      <c r="D171" s="473" t="s">
        <v>457</v>
      </c>
      <c r="E171" s="560"/>
      <c r="F171" s="71"/>
      <c r="G171" s="71"/>
      <c r="H171" s="71"/>
      <c r="I171" s="71"/>
      <c r="J171" s="71"/>
      <c r="K171" s="71"/>
      <c r="L171" s="71"/>
    </row>
    <row r="172" spans="1:12" ht="17" customHeight="1" x14ac:dyDescent="0.2">
      <c r="A172" s="71"/>
      <c r="B172" s="71"/>
      <c r="C172" s="71"/>
      <c r="D172" s="71"/>
      <c r="E172" s="71"/>
      <c r="F172" s="71"/>
      <c r="G172" s="71"/>
      <c r="H172" s="71"/>
      <c r="I172" s="71"/>
      <c r="J172" s="71"/>
      <c r="K172" s="71"/>
      <c r="L172" s="71"/>
    </row>
    <row r="173" spans="1:12" ht="17" customHeight="1" x14ac:dyDescent="0.2">
      <c r="A173" s="71"/>
      <c r="B173" s="71"/>
      <c r="C173" s="71"/>
      <c r="D173" s="71"/>
      <c r="E173" s="71"/>
      <c r="F173" s="473" t="s">
        <v>458</v>
      </c>
      <c r="G173" s="560"/>
      <c r="H173" s="71"/>
      <c r="I173" s="71"/>
      <c r="J173" s="71"/>
      <c r="K173" s="71"/>
      <c r="L173" s="71"/>
    </row>
    <row r="174" spans="1:12" ht="17" customHeight="1" x14ac:dyDescent="0.2">
      <c r="A174" s="71"/>
      <c r="B174" s="71"/>
      <c r="C174" s="71"/>
      <c r="D174" s="71"/>
      <c r="E174" s="71"/>
      <c r="F174" s="71"/>
      <c r="G174" s="71"/>
      <c r="H174" s="71"/>
      <c r="I174" s="71"/>
      <c r="J174" s="71"/>
      <c r="K174" s="71"/>
      <c r="L174" s="71"/>
    </row>
    <row r="175" spans="1:12" ht="17" customHeight="1" x14ac:dyDescent="0.2">
      <c r="A175" s="71"/>
      <c r="B175" s="71"/>
      <c r="C175" s="71"/>
      <c r="D175" s="71"/>
      <c r="E175" s="71"/>
      <c r="F175" s="71"/>
      <c r="G175" s="71"/>
      <c r="H175" s="71"/>
      <c r="I175" s="71"/>
      <c r="J175" s="71"/>
      <c r="K175" s="71"/>
      <c r="L175" s="71"/>
    </row>
    <row r="176" spans="1:12" ht="17" customHeight="1" x14ac:dyDescent="0.2">
      <c r="A176" s="526" t="s">
        <v>459</v>
      </c>
      <c r="B176" s="526"/>
      <c r="C176" s="526"/>
      <c r="D176" s="526"/>
      <c r="E176" s="526"/>
      <c r="F176" s="526"/>
      <c r="G176" s="526"/>
      <c r="H176" s="526"/>
      <c r="I176" s="526"/>
      <c r="J176" s="526"/>
      <c r="K176" s="526"/>
      <c r="L176" s="71"/>
    </row>
    <row r="177" spans="1:12" ht="17" customHeight="1" x14ac:dyDescent="0.2">
      <c r="A177" s="71"/>
      <c r="B177" s="71"/>
      <c r="C177" s="71"/>
      <c r="D177" s="71"/>
      <c r="E177" s="71"/>
      <c r="F177" s="71"/>
      <c r="G177" s="71"/>
      <c r="H177" s="71"/>
      <c r="I177" s="71"/>
      <c r="J177" s="71"/>
      <c r="K177" s="71"/>
      <c r="L177" s="71"/>
    </row>
    <row r="178" spans="1:12" ht="17" customHeight="1" x14ac:dyDescent="0.2">
      <c r="A178" s="71"/>
      <c r="B178" s="71"/>
      <c r="C178" s="71"/>
      <c r="D178" s="71"/>
      <c r="E178" s="71"/>
      <c r="F178" s="71"/>
      <c r="G178" s="71"/>
      <c r="H178" s="71"/>
      <c r="I178" s="71"/>
      <c r="J178" s="71"/>
      <c r="K178" s="71"/>
      <c r="L178" s="71"/>
    </row>
    <row r="179" spans="1:12" ht="17" customHeight="1" x14ac:dyDescent="0.2">
      <c r="A179" s="71"/>
      <c r="B179" s="71"/>
      <c r="C179" s="71"/>
      <c r="D179" s="71"/>
      <c r="E179" s="71"/>
      <c r="F179" s="71"/>
      <c r="G179" s="71"/>
      <c r="H179" s="71"/>
      <c r="I179" s="71"/>
      <c r="J179" s="71"/>
      <c r="K179" s="71"/>
      <c r="L179" s="71"/>
    </row>
    <row r="180" spans="1:12" ht="17" customHeight="1" x14ac:dyDescent="0.2">
      <c r="A180" s="71"/>
      <c r="B180" s="71"/>
      <c r="C180" s="71"/>
      <c r="D180" s="71"/>
      <c r="E180" s="71"/>
      <c r="F180" s="71"/>
      <c r="G180" s="71"/>
      <c r="H180" s="71"/>
      <c r="I180" s="71"/>
      <c r="J180" s="71"/>
      <c r="K180" s="71"/>
      <c r="L180" s="71"/>
    </row>
    <row r="181" spans="1:12" ht="17" customHeight="1" x14ac:dyDescent="0.2">
      <c r="A181" s="71"/>
      <c r="B181" s="71"/>
      <c r="C181" s="71"/>
      <c r="D181" s="71"/>
      <c r="E181" s="71"/>
      <c r="F181" s="71"/>
      <c r="G181" s="71"/>
      <c r="H181" s="71"/>
      <c r="I181" s="71"/>
      <c r="J181" s="71"/>
      <c r="K181" s="71"/>
      <c r="L181" s="71"/>
    </row>
    <row r="182" spans="1:12" ht="17" customHeight="1" x14ac:dyDescent="0.2">
      <c r="A182" s="71"/>
      <c r="B182" s="71"/>
      <c r="C182" s="71"/>
      <c r="D182" s="71"/>
      <c r="E182" s="71"/>
      <c r="F182" s="71"/>
      <c r="G182" s="71"/>
      <c r="H182" s="71"/>
      <c r="I182" s="71"/>
      <c r="J182" s="71"/>
      <c r="K182" s="71"/>
      <c r="L182" s="71"/>
    </row>
    <row r="183" spans="1:12" ht="17" customHeight="1" x14ac:dyDescent="0.2">
      <c r="A183" s="226"/>
      <c r="B183" s="5"/>
      <c r="C183" s="5"/>
      <c r="D183" s="5"/>
      <c r="E183" s="5"/>
      <c r="F183" s="5"/>
      <c r="G183" s="528" t="s">
        <v>422</v>
      </c>
      <c r="H183" s="528"/>
      <c r="I183" s="528"/>
      <c r="J183" s="528"/>
      <c r="K183" s="528"/>
    </row>
    <row r="184" spans="1:12" ht="17" customHeight="1" x14ac:dyDescent="0.2">
      <c r="A184" s="5"/>
      <c r="B184" s="5"/>
      <c r="C184" s="5"/>
      <c r="D184" s="5"/>
      <c r="E184" s="5"/>
      <c r="F184" s="5"/>
      <c r="G184" s="9" t="s">
        <v>423</v>
      </c>
      <c r="H184" s="529">
        <f>避難確保計画入力シート!$E$13</f>
        <v>0</v>
      </c>
      <c r="I184" s="529"/>
      <c r="J184" s="529"/>
      <c r="K184" s="529"/>
      <c r="L184" s="109"/>
    </row>
    <row r="185" spans="1:12" ht="17" customHeight="1" x14ac:dyDescent="0.2">
      <c r="A185" s="70"/>
      <c r="B185" s="70"/>
      <c r="C185" s="70"/>
      <c r="D185" s="70"/>
      <c r="E185" s="70"/>
      <c r="F185" s="70"/>
      <c r="G185" s="70"/>
      <c r="H185" s="70"/>
      <c r="I185" s="70"/>
      <c r="J185" s="70"/>
      <c r="K185" s="70"/>
      <c r="L185" s="109"/>
    </row>
    <row r="186" spans="1:12" s="5" customFormat="1" ht="17" customHeight="1" x14ac:dyDescent="0.2">
      <c r="A186" s="457" t="s">
        <v>460</v>
      </c>
      <c r="B186" s="457"/>
      <c r="C186" s="457"/>
      <c r="D186" s="457"/>
      <c r="E186" s="457"/>
      <c r="F186" s="457"/>
      <c r="G186" s="457"/>
      <c r="H186" s="457"/>
      <c r="I186" s="457"/>
      <c r="J186" s="457"/>
      <c r="K186" s="457"/>
    </row>
    <row r="187" spans="1:12" s="5" customFormat="1" ht="17" customHeight="1" x14ac:dyDescent="0.2">
      <c r="A187" s="526" t="s">
        <v>461</v>
      </c>
      <c r="B187" s="526"/>
      <c r="C187" s="526"/>
      <c r="D187" s="526"/>
      <c r="E187" s="526"/>
      <c r="F187" s="526"/>
      <c r="G187" s="526"/>
      <c r="H187" s="526"/>
      <c r="I187" s="526"/>
      <c r="J187" s="526"/>
      <c r="K187" s="526"/>
    </row>
    <row r="188" spans="1:12" s="5" customFormat="1" ht="17" customHeight="1" x14ac:dyDescent="0.2">
      <c r="L188" s="30"/>
    </row>
    <row r="189" spans="1:12" s="5" customFormat="1" ht="17" customHeight="1" x14ac:dyDescent="0.2">
      <c r="A189" s="527" t="s">
        <v>462</v>
      </c>
      <c r="B189" s="527"/>
      <c r="C189" s="527"/>
      <c r="D189" s="527"/>
      <c r="E189" s="527" t="s">
        <v>463</v>
      </c>
      <c r="F189" s="527"/>
      <c r="G189" s="527" t="s">
        <v>464</v>
      </c>
      <c r="H189" s="527"/>
      <c r="I189" s="527" t="s">
        <v>465</v>
      </c>
      <c r="J189" s="527"/>
      <c r="K189" s="527"/>
    </row>
    <row r="190" spans="1:12" s="5" customFormat="1" ht="17" customHeight="1" x14ac:dyDescent="0.2">
      <c r="A190" s="525" t="s">
        <v>466</v>
      </c>
      <c r="B190" s="438" t="str">
        <f>避難確保計画入力シート!C120</f>
        <v>●●区役所（防災担当）</v>
      </c>
      <c r="C190" s="438"/>
      <c r="D190" s="438"/>
      <c r="E190" s="438">
        <f>避難確保計画入力シート!D120</f>
        <v>0</v>
      </c>
      <c r="F190" s="438"/>
      <c r="G190" s="438">
        <f>避難確保計画入力シート!H120</f>
        <v>0</v>
      </c>
      <c r="H190" s="438"/>
      <c r="I190" s="438" t="str">
        <f>避難確保計画入力シート!L120</f>
        <v>緊急避難場所に関すること</v>
      </c>
      <c r="J190" s="438"/>
      <c r="K190" s="438"/>
    </row>
    <row r="191" spans="1:12" s="5" customFormat="1" ht="17" customHeight="1" x14ac:dyDescent="0.2">
      <c r="A191" s="525"/>
      <c r="B191" s="438"/>
      <c r="C191" s="438"/>
      <c r="D191" s="438"/>
      <c r="E191" s="438"/>
      <c r="F191" s="438"/>
      <c r="G191" s="438"/>
      <c r="H191" s="438"/>
      <c r="I191" s="438"/>
      <c r="J191" s="438"/>
      <c r="K191" s="438"/>
    </row>
    <row r="192" spans="1:12" s="5" customFormat="1" ht="17" customHeight="1" x14ac:dyDescent="0.2">
      <c r="A192" s="525"/>
      <c r="B192" s="438" t="str">
        <f>避難確保計画入力シート!C121</f>
        <v>神戸市／兵庫県／危機管理室
（施設所管部署）</v>
      </c>
      <c r="C192" s="438"/>
      <c r="D192" s="438"/>
      <c r="E192" s="438">
        <f>避難確保計画入力シート!D121</f>
        <v>0</v>
      </c>
      <c r="F192" s="438"/>
      <c r="G192" s="438">
        <f>避難確保計画入力シート!H121</f>
        <v>0</v>
      </c>
      <c r="H192" s="438"/>
      <c r="I192" s="438" t="str">
        <f>避難確保計画入力シート!L121</f>
        <v>施設の運営等に関すること</v>
      </c>
      <c r="J192" s="438"/>
      <c r="K192" s="438"/>
      <c r="L192" s="71"/>
    </row>
    <row r="193" spans="1:12" s="5" customFormat="1" ht="17" customHeight="1" x14ac:dyDescent="0.2">
      <c r="A193" s="525"/>
      <c r="B193" s="438"/>
      <c r="C193" s="438"/>
      <c r="D193" s="438"/>
      <c r="E193" s="438"/>
      <c r="F193" s="438"/>
      <c r="G193" s="438"/>
      <c r="H193" s="438"/>
      <c r="I193" s="438"/>
      <c r="J193" s="438"/>
      <c r="K193" s="438"/>
      <c r="L193" s="290"/>
    </row>
    <row r="194" spans="1:12" s="5" customFormat="1" ht="17" customHeight="1" x14ac:dyDescent="0.2">
      <c r="A194" s="525"/>
      <c r="B194" s="438" t="str">
        <f>避難確保計画入力シート!C123</f>
        <v>神戸市消防局　○○消防署
※地域の消防署名に変更してください</v>
      </c>
      <c r="C194" s="438"/>
      <c r="D194" s="438"/>
      <c r="E194" s="438">
        <f>避難確保計画入力シート!D123</f>
        <v>119</v>
      </c>
      <c r="F194" s="438"/>
      <c r="G194" s="438">
        <f>避難確保計画入力シート!H123</f>
        <v>0</v>
      </c>
      <c r="H194" s="438"/>
      <c r="I194" s="438" t="str">
        <f>避難確保計画入力シート!L123</f>
        <v>災害・傷病者等に関すること</v>
      </c>
      <c r="J194" s="438"/>
      <c r="K194" s="438"/>
      <c r="L194" s="290"/>
    </row>
    <row r="195" spans="1:12" s="5" customFormat="1" ht="17" customHeight="1" x14ac:dyDescent="0.2">
      <c r="A195" s="525"/>
      <c r="B195" s="438"/>
      <c r="C195" s="438"/>
      <c r="D195" s="438"/>
      <c r="E195" s="438"/>
      <c r="F195" s="438"/>
      <c r="G195" s="438"/>
      <c r="H195" s="438"/>
      <c r="I195" s="438"/>
      <c r="J195" s="438"/>
      <c r="K195" s="438"/>
      <c r="L195" s="70"/>
    </row>
    <row r="196" spans="1:12" s="5" customFormat="1" ht="17" customHeight="1" x14ac:dyDescent="0.2">
      <c r="A196" s="525"/>
      <c r="B196" s="438" t="str">
        <f>避難確保計画入力シート!C125</f>
        <v>兵庫県警察　○○警察署
※地域の消防署名に変更してください</v>
      </c>
      <c r="C196" s="438"/>
      <c r="D196" s="438"/>
      <c r="E196" s="438">
        <f>避難確保計画入力シート!D125</f>
        <v>110</v>
      </c>
      <c r="F196" s="438"/>
      <c r="G196" s="438">
        <f>避難確保計画入力シート!H125</f>
        <v>0</v>
      </c>
      <c r="H196" s="438"/>
      <c r="I196" s="438" t="str">
        <f>避難確保計画入力シート!L125</f>
        <v>事件・事故等に関すること</v>
      </c>
      <c r="J196" s="438"/>
      <c r="K196" s="438"/>
      <c r="L196" s="70"/>
    </row>
    <row r="197" spans="1:12" s="5" customFormat="1" ht="17" customHeight="1" x14ac:dyDescent="0.2">
      <c r="A197" s="525"/>
      <c r="B197" s="438"/>
      <c r="C197" s="438"/>
      <c r="D197" s="438"/>
      <c r="E197" s="438"/>
      <c r="F197" s="438"/>
      <c r="G197" s="438"/>
      <c r="H197" s="438"/>
      <c r="I197" s="438"/>
      <c r="J197" s="438"/>
      <c r="K197" s="438"/>
      <c r="L197" s="70"/>
    </row>
    <row r="198" spans="1:12" s="5" customFormat="1" ht="17" customHeight="1" x14ac:dyDescent="0.2">
      <c r="A198" s="525" t="s">
        <v>467</v>
      </c>
      <c r="B198" s="532" t="str">
        <f>避難確保計画入力シート!C127</f>
        <v>○○病院</v>
      </c>
      <c r="C198" s="533"/>
      <c r="D198" s="534"/>
      <c r="E198" s="523">
        <f>避難確保計画入力シート!D127</f>
        <v>0</v>
      </c>
      <c r="F198" s="523"/>
      <c r="G198" s="523">
        <f>避難確保計画入力シート!H127</f>
        <v>0</v>
      </c>
      <c r="H198" s="523"/>
      <c r="I198" s="523" t="str">
        <f>避難確保計画入力シート!L127</f>
        <v>病院</v>
      </c>
      <c r="J198" s="523"/>
      <c r="K198" s="523"/>
      <c r="L198" s="70"/>
    </row>
    <row r="199" spans="1:12" s="5" customFormat="1" ht="17" customHeight="1" x14ac:dyDescent="0.2">
      <c r="A199" s="525"/>
      <c r="B199" s="532">
        <f>避難確保計画入力シート!C128</f>
        <v>0</v>
      </c>
      <c r="C199" s="533"/>
      <c r="D199" s="534"/>
      <c r="E199" s="523">
        <f>避難確保計画入力シート!D128</f>
        <v>0</v>
      </c>
      <c r="F199" s="523"/>
      <c r="G199" s="523">
        <f>避難確保計画入力シート!H128</f>
        <v>0</v>
      </c>
      <c r="H199" s="523"/>
      <c r="I199" s="523" t="str">
        <f>避難確保計画入力シート!L128</f>
        <v>施設</v>
      </c>
      <c r="J199" s="523"/>
      <c r="K199" s="523"/>
      <c r="L199" s="70"/>
    </row>
    <row r="200" spans="1:12" s="5" customFormat="1" ht="17" customHeight="1" x14ac:dyDescent="0.2">
      <c r="A200" s="525"/>
      <c r="B200" s="532">
        <f>避難確保計画入力シート!C129</f>
        <v>0</v>
      </c>
      <c r="C200" s="533"/>
      <c r="D200" s="534"/>
      <c r="E200" s="523">
        <f>避難確保計画入力シート!D129</f>
        <v>0</v>
      </c>
      <c r="F200" s="523"/>
      <c r="G200" s="523">
        <f>避難確保計画入力シート!H129</f>
        <v>0</v>
      </c>
      <c r="H200" s="523"/>
      <c r="I200" s="523">
        <f>避難確保計画入力シート!L129</f>
        <v>0</v>
      </c>
      <c r="J200" s="523"/>
      <c r="K200" s="523"/>
      <c r="L200" s="70"/>
    </row>
    <row r="201" spans="1:12" s="5" customFormat="1" ht="17" customHeight="1" x14ac:dyDescent="0.2">
      <c r="A201" s="525"/>
      <c r="B201" s="532">
        <f>避難確保計画入力シート!C130</f>
        <v>0</v>
      </c>
      <c r="C201" s="533"/>
      <c r="D201" s="534"/>
      <c r="E201" s="523">
        <f>避難確保計画入力シート!D130</f>
        <v>0</v>
      </c>
      <c r="F201" s="523"/>
      <c r="G201" s="523">
        <f>避難確保計画入力シート!H130</f>
        <v>0</v>
      </c>
      <c r="H201" s="523"/>
      <c r="I201" s="523">
        <f>避難確保計画入力シート!L130</f>
        <v>0</v>
      </c>
      <c r="J201" s="523"/>
      <c r="K201" s="523"/>
      <c r="L201" s="70"/>
    </row>
    <row r="202" spans="1:12" s="5" customFormat="1" ht="17" customHeight="1" x14ac:dyDescent="0.2">
      <c r="A202" s="525"/>
      <c r="B202" s="532"/>
      <c r="C202" s="533"/>
      <c r="D202" s="534"/>
      <c r="E202" s="523"/>
      <c r="F202" s="523"/>
      <c r="G202" s="523"/>
      <c r="H202" s="523"/>
      <c r="I202" s="523"/>
      <c r="J202" s="523"/>
      <c r="K202" s="523"/>
      <c r="L202" s="70"/>
    </row>
    <row r="203" spans="1:12" s="5" customFormat="1" ht="17" customHeight="1" x14ac:dyDescent="0.2">
      <c r="A203" s="525" t="s">
        <v>468</v>
      </c>
      <c r="B203" s="523" t="str">
        <f>避難確保計画入力シート!C131</f>
        <v>関西電力</v>
      </c>
      <c r="C203" s="523"/>
      <c r="D203" s="523"/>
      <c r="E203" s="523">
        <f>避難確保計画入力シート!D131</f>
        <v>0</v>
      </c>
      <c r="F203" s="523"/>
      <c r="G203" s="523">
        <f>避難確保計画入力シート!H131</f>
        <v>0</v>
      </c>
      <c r="H203" s="523"/>
      <c r="I203" s="523">
        <f>避難確保計画入力シート!L131</f>
        <v>0</v>
      </c>
      <c r="J203" s="523"/>
      <c r="K203" s="523"/>
    </row>
    <row r="204" spans="1:12" s="5" customFormat="1" ht="17" customHeight="1" x14ac:dyDescent="0.2">
      <c r="A204" s="525"/>
      <c r="B204" s="523" t="str">
        <f>避難確保計画入力シート!C132</f>
        <v>大阪ガス</v>
      </c>
      <c r="C204" s="523"/>
      <c r="D204" s="523"/>
      <c r="E204" s="523">
        <f>避難確保計画入力シート!D132</f>
        <v>0</v>
      </c>
      <c r="F204" s="523"/>
      <c r="G204" s="523">
        <f>避難確保計画入力シート!H132</f>
        <v>0</v>
      </c>
      <c r="H204" s="523"/>
      <c r="I204" s="523">
        <f>避難確保計画入力シート!L132</f>
        <v>0</v>
      </c>
      <c r="J204" s="523"/>
      <c r="K204" s="523"/>
    </row>
    <row r="205" spans="1:12" s="5" customFormat="1" ht="17" customHeight="1" x14ac:dyDescent="0.2">
      <c r="A205" s="525"/>
      <c r="B205" s="523" t="str">
        <f>避難確保計画入力シート!C133</f>
        <v>神戸市水道局</v>
      </c>
      <c r="C205" s="523"/>
      <c r="D205" s="523"/>
      <c r="E205" s="523">
        <f>避難確保計画入力シート!D133</f>
        <v>0</v>
      </c>
      <c r="F205" s="523"/>
      <c r="G205" s="523">
        <f>避難確保計画入力シート!H133</f>
        <v>0</v>
      </c>
      <c r="H205" s="523"/>
      <c r="I205" s="523">
        <f>避難確保計画入力シート!L133</f>
        <v>0</v>
      </c>
      <c r="J205" s="523"/>
      <c r="K205" s="523"/>
    </row>
    <row r="206" spans="1:12" s="5" customFormat="1" ht="17" customHeight="1" x14ac:dyDescent="0.2">
      <c r="A206" s="525"/>
      <c r="B206" s="523" t="str">
        <f>避難確保計画入力シート!C134</f>
        <v>ＮＴＴ西日本</v>
      </c>
      <c r="C206" s="523"/>
      <c r="D206" s="523"/>
      <c r="E206" s="523">
        <f>避難確保計画入力シート!D134</f>
        <v>0</v>
      </c>
      <c r="F206" s="523"/>
      <c r="G206" s="523">
        <f>避難確保計画入力シート!H134</f>
        <v>0</v>
      </c>
      <c r="H206" s="523"/>
      <c r="I206" s="523">
        <f>避難確保計画入力シート!L134</f>
        <v>0</v>
      </c>
      <c r="J206" s="523"/>
      <c r="K206" s="523"/>
    </row>
    <row r="207" spans="1:12" s="5" customFormat="1" ht="17" customHeight="1" x14ac:dyDescent="0.2">
      <c r="A207" s="525"/>
      <c r="B207" s="523">
        <f>避難確保計画入力シート!C135</f>
        <v>0</v>
      </c>
      <c r="C207" s="523"/>
      <c r="D207" s="523"/>
      <c r="E207" s="523">
        <f>避難確保計画入力シート!D135</f>
        <v>0</v>
      </c>
      <c r="F207" s="523"/>
      <c r="G207" s="523">
        <f>避難確保計画入力シート!H135</f>
        <v>0</v>
      </c>
      <c r="H207" s="523"/>
      <c r="I207" s="523">
        <f>避難確保計画入力シート!L135</f>
        <v>0</v>
      </c>
      <c r="J207" s="523"/>
      <c r="K207" s="523"/>
      <c r="L207" s="70"/>
    </row>
    <row r="208" spans="1:12" s="5" customFormat="1" ht="17" customHeight="1" x14ac:dyDescent="0.2">
      <c r="A208" s="525"/>
      <c r="B208" s="523">
        <f>避難確保計画入力シート!C136</f>
        <v>0</v>
      </c>
      <c r="C208" s="523"/>
      <c r="D208" s="523"/>
      <c r="E208" s="523">
        <f>避難確保計画入力シート!D136</f>
        <v>0</v>
      </c>
      <c r="F208" s="523"/>
      <c r="G208" s="523">
        <f>避難確保計画入力シート!H136</f>
        <v>0</v>
      </c>
      <c r="H208" s="523"/>
      <c r="I208" s="523">
        <f>避難確保計画入力シート!L136</f>
        <v>0</v>
      </c>
      <c r="J208" s="523"/>
      <c r="K208" s="523"/>
      <c r="L208" s="70"/>
    </row>
    <row r="209" spans="1:12" s="5" customFormat="1" ht="17" customHeight="1" x14ac:dyDescent="0.2">
      <c r="A209" s="525"/>
      <c r="B209" s="523">
        <f>避難確保計画入力シート!C137</f>
        <v>0</v>
      </c>
      <c r="C209" s="523"/>
      <c r="D209" s="523"/>
      <c r="E209" s="523">
        <f>避難確保計画入力シート!D137</f>
        <v>0</v>
      </c>
      <c r="F209" s="523"/>
      <c r="G209" s="523">
        <f>避難確保計画入力シート!H137</f>
        <v>0</v>
      </c>
      <c r="H209" s="523"/>
      <c r="I209" s="523">
        <f>避難確保計画入力シート!L137</f>
        <v>0</v>
      </c>
      <c r="J209" s="523"/>
      <c r="K209" s="523"/>
    </row>
    <row r="210" spans="1:12" s="5" customFormat="1" ht="17" customHeight="1" x14ac:dyDescent="0.2">
      <c r="A210" s="524" t="s">
        <v>469</v>
      </c>
      <c r="B210" s="524"/>
      <c r="C210" s="524"/>
      <c r="D210" s="524"/>
      <c r="E210" s="524"/>
      <c r="F210" s="524"/>
      <c r="G210" s="524"/>
      <c r="H210" s="524"/>
      <c r="I210" s="524"/>
      <c r="J210" s="524"/>
      <c r="K210" s="524"/>
      <c r="L210" s="70"/>
    </row>
    <row r="211" spans="1:12" s="5" customFormat="1" ht="17" customHeight="1" x14ac:dyDescent="0.2">
      <c r="A211" s="522"/>
      <c r="B211" s="522"/>
      <c r="C211" s="522"/>
      <c r="D211" s="522"/>
      <c r="E211" s="522"/>
      <c r="F211" s="522"/>
      <c r="G211" s="522"/>
      <c r="H211" s="522"/>
      <c r="I211" s="522"/>
      <c r="J211" s="522"/>
      <c r="K211" s="522"/>
      <c r="L211" s="70"/>
    </row>
    <row r="212" spans="1:12" ht="17" customHeight="1" x14ac:dyDescent="0.2">
      <c r="A212" s="522"/>
      <c r="B212" s="522"/>
      <c r="C212" s="522"/>
      <c r="D212" s="522"/>
      <c r="E212" s="522"/>
      <c r="F212" s="522"/>
      <c r="G212" s="522"/>
      <c r="H212" s="522"/>
      <c r="I212" s="522"/>
      <c r="J212" s="522"/>
      <c r="K212" s="522"/>
      <c r="L212" s="108"/>
    </row>
    <row r="213" spans="1:12" ht="17" customHeight="1" x14ac:dyDescent="0.2">
      <c r="A213" s="5"/>
      <c r="B213" s="5"/>
      <c r="C213" s="5"/>
      <c r="D213" s="5"/>
      <c r="E213" s="5"/>
      <c r="F213" s="5"/>
      <c r="G213" s="5"/>
      <c r="H213" s="5"/>
      <c r="I213" s="5"/>
      <c r="J213" s="5"/>
      <c r="K213" s="5"/>
      <c r="L213" s="108"/>
    </row>
    <row r="214" spans="1:12" ht="17" customHeight="1" x14ac:dyDescent="0.2">
      <c r="A214" s="5"/>
      <c r="B214" s="5"/>
      <c r="C214" s="5"/>
      <c r="D214" s="5"/>
      <c r="E214" s="5"/>
      <c r="F214" s="5"/>
      <c r="G214" s="5"/>
      <c r="H214" s="5"/>
      <c r="I214" s="5"/>
      <c r="J214" s="5"/>
      <c r="K214" s="5"/>
      <c r="L214" s="108"/>
    </row>
    <row r="215" spans="1:12" ht="17" customHeight="1" x14ac:dyDescent="0.2">
      <c r="A215" s="5"/>
      <c r="B215" s="5"/>
      <c r="C215" s="5"/>
      <c r="D215" s="5"/>
      <c r="E215" s="5"/>
      <c r="F215" s="5"/>
      <c r="G215" s="5"/>
      <c r="H215" s="5"/>
      <c r="I215" s="5"/>
      <c r="J215" s="5"/>
      <c r="K215" s="5"/>
      <c r="L215" s="109"/>
    </row>
    <row r="216" spans="1:12" ht="17" customHeight="1" x14ac:dyDescent="0.2">
      <c r="A216" s="5"/>
      <c r="B216" s="5"/>
      <c r="C216" s="5"/>
      <c r="D216" s="5"/>
      <c r="E216" s="5"/>
      <c r="F216" s="5"/>
      <c r="G216" s="5"/>
      <c r="H216" s="5"/>
      <c r="I216" s="5"/>
      <c r="J216" s="5"/>
      <c r="K216" s="5"/>
      <c r="L216" s="108"/>
    </row>
    <row r="217" spans="1:12" ht="17" customHeight="1" x14ac:dyDescent="0.2">
      <c r="A217" s="5"/>
      <c r="B217" s="5"/>
      <c r="C217" s="5"/>
      <c r="D217" s="5"/>
      <c r="E217" s="5"/>
      <c r="F217" s="5"/>
      <c r="G217" s="5"/>
      <c r="H217" s="5"/>
      <c r="I217" s="5"/>
      <c r="J217" s="5"/>
      <c r="K217" s="5"/>
      <c r="L217" s="108"/>
    </row>
    <row r="218" spans="1:12" ht="17" customHeight="1" x14ac:dyDescent="0.2">
      <c r="A218" s="5"/>
      <c r="B218" s="5"/>
      <c r="C218" s="5"/>
      <c r="D218" s="5"/>
      <c r="E218" s="5"/>
      <c r="F218" s="5"/>
      <c r="G218" s="5"/>
      <c r="H218" s="5"/>
      <c r="I218" s="5"/>
      <c r="J218" s="5"/>
      <c r="K218" s="5"/>
      <c r="L218" s="108"/>
    </row>
    <row r="219" spans="1:12" ht="17" customHeight="1" x14ac:dyDescent="0.2">
      <c r="A219" s="5"/>
      <c r="B219" s="5"/>
      <c r="C219" s="5"/>
      <c r="D219" s="5"/>
      <c r="E219" s="5"/>
      <c r="F219" s="5"/>
      <c r="G219" s="5"/>
      <c r="H219" s="5"/>
      <c r="I219" s="5"/>
      <c r="J219" s="5"/>
      <c r="K219" s="5"/>
      <c r="L219" s="108"/>
    </row>
    <row r="220" spans="1:12" ht="17" customHeight="1" x14ac:dyDescent="0.2">
      <c r="A220" s="5"/>
      <c r="B220" s="5"/>
      <c r="C220" s="5"/>
      <c r="D220" s="5"/>
      <c r="E220" s="5"/>
      <c r="F220" s="5"/>
      <c r="G220" s="5"/>
      <c r="H220" s="5"/>
      <c r="I220" s="5"/>
      <c r="J220" s="5"/>
      <c r="K220" s="5"/>
      <c r="L220" s="108"/>
    </row>
    <row r="221" spans="1:12" ht="17" customHeight="1" x14ac:dyDescent="0.2">
      <c r="A221" s="5"/>
      <c r="B221" s="5"/>
      <c r="C221" s="5"/>
      <c r="D221" s="5"/>
      <c r="E221" s="5"/>
      <c r="F221" s="5"/>
      <c r="G221" s="5"/>
      <c r="H221" s="5"/>
      <c r="I221" s="5"/>
      <c r="J221" s="5"/>
      <c r="K221" s="5"/>
      <c r="L221" s="108"/>
    </row>
    <row r="222" spans="1:12" ht="17" customHeight="1" x14ac:dyDescent="0.2">
      <c r="A222" s="5"/>
      <c r="B222" s="5"/>
      <c r="C222" s="5"/>
      <c r="D222" s="5"/>
      <c r="E222" s="5"/>
      <c r="F222" s="5"/>
      <c r="G222" s="5"/>
      <c r="H222" s="5"/>
      <c r="I222" s="5"/>
      <c r="J222" s="5"/>
      <c r="K222" s="5"/>
      <c r="L222" s="108"/>
    </row>
    <row r="223" spans="1:12" ht="17" customHeight="1" x14ac:dyDescent="0.2">
      <c r="A223" s="5"/>
      <c r="B223" s="5"/>
      <c r="C223" s="5"/>
      <c r="D223" s="5"/>
      <c r="E223" s="5"/>
      <c r="F223" s="5"/>
      <c r="G223" s="5"/>
      <c r="H223" s="5"/>
      <c r="I223" s="5"/>
      <c r="J223" s="5"/>
      <c r="K223" s="5"/>
      <c r="L223" s="108"/>
    </row>
    <row r="224" spans="1:12" ht="17" customHeight="1" x14ac:dyDescent="0.2">
      <c r="A224" s="5"/>
      <c r="B224" s="5"/>
      <c r="C224" s="5"/>
      <c r="D224" s="5"/>
      <c r="E224" s="5"/>
      <c r="F224" s="5"/>
      <c r="G224" s="5"/>
      <c r="H224" s="5"/>
      <c r="I224" s="5"/>
      <c r="J224" s="5"/>
      <c r="K224" s="5"/>
      <c r="L224" s="108"/>
    </row>
    <row r="225" spans="1:12" ht="17" customHeight="1" x14ac:dyDescent="0.2">
      <c r="A225" s="5"/>
      <c r="B225" s="5"/>
      <c r="C225" s="5"/>
      <c r="D225" s="5"/>
      <c r="E225" s="5"/>
      <c r="F225" s="5"/>
      <c r="G225" s="5"/>
      <c r="H225" s="5"/>
      <c r="I225" s="5"/>
      <c r="J225" s="5"/>
      <c r="K225" s="5"/>
      <c r="L225" s="108"/>
    </row>
    <row r="226" spans="1:12" ht="17" customHeight="1" x14ac:dyDescent="0.2">
      <c r="A226" s="5"/>
      <c r="B226" s="5"/>
      <c r="C226" s="5"/>
      <c r="D226" s="5"/>
      <c r="E226" s="5"/>
      <c r="F226" s="5"/>
      <c r="G226" s="5"/>
      <c r="H226" s="5"/>
      <c r="I226" s="5"/>
      <c r="J226" s="5"/>
      <c r="K226" s="5"/>
      <c r="L226" s="108"/>
    </row>
    <row r="227" spans="1:12" ht="17" customHeight="1" x14ac:dyDescent="0.2">
      <c r="A227" s="5"/>
      <c r="B227" s="5"/>
      <c r="C227" s="5"/>
      <c r="D227" s="5"/>
      <c r="E227" s="5"/>
      <c r="F227" s="5"/>
      <c r="G227" s="5"/>
      <c r="H227" s="5"/>
      <c r="I227" s="5"/>
      <c r="J227" s="5"/>
      <c r="K227" s="5"/>
      <c r="L227" s="108"/>
    </row>
    <row r="228" spans="1:12" ht="17" customHeight="1" x14ac:dyDescent="0.2">
      <c r="A228" s="226"/>
      <c r="B228" s="5"/>
      <c r="C228" s="5"/>
      <c r="D228" s="5"/>
      <c r="E228" s="5"/>
      <c r="F228" s="5"/>
      <c r="G228" s="528" t="s">
        <v>422</v>
      </c>
      <c r="H228" s="528"/>
      <c r="I228" s="528"/>
      <c r="J228" s="528"/>
      <c r="K228" s="528"/>
      <c r="L228" s="108"/>
    </row>
    <row r="229" spans="1:12" ht="17" customHeight="1" x14ac:dyDescent="0.2">
      <c r="A229" s="5"/>
      <c r="B229" s="5"/>
      <c r="C229" s="5"/>
      <c r="D229" s="5"/>
      <c r="E229" s="5"/>
      <c r="F229" s="5"/>
      <c r="G229" s="9" t="s">
        <v>423</v>
      </c>
      <c r="H229" s="529">
        <f>避難確保計画入力シート!$E$13</f>
        <v>0</v>
      </c>
      <c r="I229" s="529"/>
      <c r="J229" s="529"/>
      <c r="K229" s="529"/>
      <c r="L229" s="109"/>
    </row>
    <row r="230" spans="1:12" ht="17" customHeight="1" x14ac:dyDescent="0.2">
      <c r="A230" s="71"/>
      <c r="B230" s="71"/>
      <c r="C230" s="71"/>
      <c r="D230" s="71"/>
      <c r="E230" s="71"/>
      <c r="F230" s="71"/>
      <c r="G230" s="71"/>
      <c r="H230" s="71"/>
      <c r="I230" s="71"/>
      <c r="J230" s="71"/>
      <c r="K230" s="71"/>
      <c r="L230" s="109"/>
    </row>
    <row r="231" spans="1:12" ht="17" customHeight="1" x14ac:dyDescent="0.2">
      <c r="A231" s="457" t="s">
        <v>470</v>
      </c>
      <c r="B231" s="457"/>
      <c r="C231" s="457"/>
      <c r="D231" s="457"/>
      <c r="E231" s="457"/>
      <c r="F231" s="457"/>
      <c r="G231" s="457"/>
      <c r="H231" s="457"/>
      <c r="I231" s="457"/>
      <c r="J231" s="457"/>
      <c r="K231" s="457"/>
      <c r="L231" s="108"/>
    </row>
    <row r="232" spans="1:12" ht="17" customHeight="1" x14ac:dyDescent="0.2">
      <c r="A232" s="522" t="s">
        <v>471</v>
      </c>
      <c r="B232" s="522"/>
      <c r="C232" s="522"/>
      <c r="D232" s="522"/>
      <c r="E232" s="522"/>
      <c r="F232" s="522"/>
      <c r="G232" s="522"/>
      <c r="H232" s="522"/>
      <c r="I232" s="522"/>
      <c r="J232" s="522"/>
      <c r="K232" s="522"/>
      <c r="L232" s="108"/>
    </row>
    <row r="233" spans="1:12" ht="17" customHeight="1" x14ac:dyDescent="0.2">
      <c r="A233" s="522"/>
      <c r="B233" s="522"/>
      <c r="C233" s="522"/>
      <c r="D233" s="522"/>
      <c r="E233" s="522"/>
      <c r="F233" s="522"/>
      <c r="G233" s="522"/>
      <c r="H233" s="522"/>
      <c r="I233" s="522"/>
      <c r="J233" s="522"/>
      <c r="K233" s="522"/>
      <c r="L233" s="108"/>
    </row>
    <row r="234" spans="1:12" ht="17" customHeight="1" x14ac:dyDescent="0.2">
      <c r="A234" s="71"/>
      <c r="B234" s="71"/>
      <c r="C234" s="71"/>
      <c r="D234" s="71"/>
      <c r="E234" s="71"/>
      <c r="F234" s="71"/>
      <c r="G234" s="71"/>
      <c r="H234" s="71"/>
      <c r="I234" s="71"/>
      <c r="J234" s="71"/>
      <c r="K234" s="71"/>
      <c r="L234" s="108"/>
    </row>
    <row r="235" spans="1:12" ht="17" customHeight="1" x14ac:dyDescent="0.2">
      <c r="A235" s="457" t="s">
        <v>472</v>
      </c>
      <c r="B235" s="457"/>
      <c r="C235" s="457"/>
      <c r="D235" s="457"/>
      <c r="E235" s="457"/>
      <c r="F235" s="457"/>
      <c r="G235" s="457"/>
      <c r="H235" s="457"/>
      <c r="I235" s="457"/>
      <c r="J235" s="457"/>
      <c r="K235" s="457"/>
    </row>
    <row r="236" spans="1:12" ht="17" customHeight="1" x14ac:dyDescent="0.2">
      <c r="A236" s="71"/>
      <c r="B236" s="530" t="s">
        <v>473</v>
      </c>
      <c r="C236" s="530"/>
      <c r="D236" s="531" t="str">
        <f>避難確保計画入力シート!D140</f>
        <v>有</v>
      </c>
      <c r="E236" s="531"/>
      <c r="F236" s="531"/>
      <c r="G236" s="531"/>
      <c r="H236" s="531"/>
      <c r="I236" s="531"/>
      <c r="J236" s="531"/>
      <c r="K236" s="531"/>
      <c r="L236" s="109"/>
    </row>
    <row r="237" spans="1:12" ht="17" customHeight="1" x14ac:dyDescent="0.2">
      <c r="A237" s="71"/>
      <c r="B237" s="438" t="s">
        <v>474</v>
      </c>
      <c r="C237" s="438"/>
      <c r="D237" s="438">
        <f>避難確保計画入力シート!D141</f>
        <v>0</v>
      </c>
      <c r="E237" s="438"/>
      <c r="F237" s="438"/>
      <c r="G237" s="438"/>
      <c r="H237" s="438"/>
      <c r="I237" s="438"/>
      <c r="J237" s="438"/>
      <c r="K237" s="438"/>
      <c r="L237" s="108"/>
    </row>
    <row r="238" spans="1:12" ht="17" customHeight="1" x14ac:dyDescent="0.2">
      <c r="A238" s="71"/>
      <c r="B238" s="438"/>
      <c r="C238" s="438"/>
      <c r="D238" s="438"/>
      <c r="E238" s="438"/>
      <c r="F238" s="438"/>
      <c r="G238" s="438"/>
      <c r="H238" s="438"/>
      <c r="I238" s="438"/>
      <c r="J238" s="438"/>
      <c r="K238" s="438"/>
      <c r="L238" s="108"/>
    </row>
    <row r="239" spans="1:12" ht="17" customHeight="1" x14ac:dyDescent="0.2">
      <c r="A239" s="71"/>
      <c r="B239" s="438"/>
      <c r="C239" s="438"/>
      <c r="D239" s="438"/>
      <c r="E239" s="438"/>
      <c r="F239" s="438"/>
      <c r="G239" s="438"/>
      <c r="H239" s="438"/>
      <c r="I239" s="438"/>
      <c r="J239" s="438"/>
      <c r="K239" s="438"/>
    </row>
    <row r="240" spans="1:12" ht="17" customHeight="1" x14ac:dyDescent="0.2">
      <c r="A240" s="71"/>
      <c r="B240" s="438"/>
      <c r="C240" s="438"/>
      <c r="D240" s="438"/>
      <c r="E240" s="438"/>
      <c r="F240" s="438"/>
      <c r="G240" s="438"/>
      <c r="H240" s="438"/>
      <c r="I240" s="438"/>
      <c r="J240" s="438"/>
      <c r="K240" s="438"/>
      <c r="L240" s="109"/>
    </row>
    <row r="241" spans="1:12" ht="17" customHeight="1" x14ac:dyDescent="0.2">
      <c r="A241" s="71"/>
      <c r="B241" s="438"/>
      <c r="C241" s="438"/>
      <c r="D241" s="438"/>
      <c r="E241" s="438"/>
      <c r="F241" s="438"/>
      <c r="G241" s="438"/>
      <c r="H241" s="438"/>
      <c r="I241" s="438"/>
      <c r="J241" s="438"/>
      <c r="K241" s="438"/>
      <c r="L241" s="108"/>
    </row>
    <row r="242" spans="1:12" ht="17" customHeight="1" x14ac:dyDescent="0.2">
      <c r="A242" s="71"/>
      <c r="B242" s="71"/>
      <c r="C242" s="71"/>
      <c r="D242" s="71"/>
      <c r="E242" s="71"/>
      <c r="F242" s="71"/>
      <c r="G242" s="71"/>
      <c r="H242" s="71"/>
      <c r="I242" s="71"/>
      <c r="J242" s="71"/>
      <c r="K242" s="71"/>
    </row>
    <row r="243" spans="1:12" ht="17" customHeight="1" x14ac:dyDescent="0.2">
      <c r="A243" s="457" t="s">
        <v>475</v>
      </c>
      <c r="B243" s="457"/>
      <c r="C243" s="457"/>
      <c r="D243" s="457"/>
      <c r="E243" s="457"/>
      <c r="F243" s="457"/>
      <c r="G243" s="457"/>
      <c r="H243" s="457"/>
      <c r="I243" s="457"/>
      <c r="J243" s="457"/>
      <c r="K243" s="457"/>
    </row>
    <row r="244" spans="1:12" ht="17" customHeight="1" x14ac:dyDescent="0.2">
      <c r="A244" s="522" t="s">
        <v>476</v>
      </c>
      <c r="B244" s="522"/>
      <c r="C244" s="522"/>
      <c r="D244" s="522"/>
      <c r="E244" s="522"/>
      <c r="F244" s="522"/>
      <c r="G244" s="522"/>
      <c r="H244" s="522"/>
      <c r="I244" s="522"/>
      <c r="J244" s="522"/>
      <c r="K244" s="522"/>
    </row>
    <row r="245" spans="1:12" ht="17" customHeight="1" x14ac:dyDescent="0.2">
      <c r="A245" s="522"/>
      <c r="B245" s="522"/>
      <c r="C245" s="522"/>
      <c r="D245" s="522"/>
      <c r="E245" s="522"/>
      <c r="F245" s="522"/>
      <c r="G245" s="522"/>
      <c r="H245" s="522"/>
      <c r="I245" s="522"/>
      <c r="J245" s="522"/>
      <c r="K245" s="522"/>
    </row>
    <row r="246" spans="1:12" ht="17" customHeight="1" x14ac:dyDescent="0.2">
      <c r="A246" s="522"/>
      <c r="B246" s="522"/>
      <c r="C246" s="522"/>
      <c r="D246" s="522"/>
      <c r="E246" s="522"/>
      <c r="F246" s="522"/>
      <c r="G246" s="522"/>
      <c r="H246" s="522"/>
      <c r="I246" s="522"/>
      <c r="J246" s="522"/>
      <c r="K246" s="522"/>
    </row>
    <row r="247" spans="1:12" ht="17" customHeight="1" x14ac:dyDescent="0.2">
      <c r="A247" s="522"/>
      <c r="B247" s="522"/>
      <c r="C247" s="522"/>
      <c r="D247" s="522"/>
      <c r="E247" s="522"/>
      <c r="F247" s="522"/>
      <c r="G247" s="522"/>
      <c r="H247" s="522"/>
      <c r="I247" s="522"/>
      <c r="J247" s="522"/>
      <c r="K247" s="522"/>
    </row>
    <row r="248" spans="1:12" ht="17" customHeight="1" x14ac:dyDescent="0.2">
      <c r="A248" s="71"/>
      <c r="B248" s="71"/>
      <c r="C248" s="71"/>
      <c r="D248" s="71"/>
      <c r="E248" s="71"/>
      <c r="F248" s="71"/>
      <c r="G248" s="71"/>
      <c r="H248" s="71"/>
      <c r="I248" s="71"/>
      <c r="J248" s="71"/>
      <c r="K248" s="71"/>
    </row>
    <row r="249" spans="1:12" ht="17" customHeight="1" x14ac:dyDescent="0.2">
      <c r="A249" s="71"/>
      <c r="B249" s="71"/>
      <c r="C249" s="71"/>
      <c r="D249" s="71"/>
      <c r="E249" s="71"/>
      <c r="F249" s="71"/>
      <c r="G249" s="71"/>
      <c r="H249" s="71"/>
      <c r="I249" s="71"/>
      <c r="J249" s="71"/>
      <c r="K249" s="71"/>
    </row>
    <row r="250" spans="1:12" ht="17" customHeight="1" x14ac:dyDescent="0.2">
      <c r="A250" s="526" t="s">
        <v>477</v>
      </c>
      <c r="B250" s="526"/>
      <c r="C250" s="526"/>
      <c r="D250" s="526"/>
      <c r="E250" s="526"/>
      <c r="F250" s="526"/>
      <c r="G250" s="526"/>
      <c r="H250" s="526"/>
      <c r="I250" s="526"/>
      <c r="J250" s="526"/>
      <c r="K250" s="526"/>
    </row>
    <row r="251" spans="1:12" ht="17" customHeight="1" x14ac:dyDescent="0.2">
      <c r="A251" s="71"/>
      <c r="B251" s="527" t="s">
        <v>478</v>
      </c>
      <c r="C251" s="527"/>
      <c r="D251" s="527"/>
      <c r="E251" s="527" t="s">
        <v>479</v>
      </c>
      <c r="F251" s="527"/>
      <c r="G251" s="527"/>
      <c r="H251" s="527" t="s">
        <v>480</v>
      </c>
      <c r="I251" s="527"/>
      <c r="J251" s="527"/>
      <c r="K251" s="71"/>
    </row>
    <row r="252" spans="1:12" ht="17" customHeight="1" x14ac:dyDescent="0.2">
      <c r="A252" s="71"/>
      <c r="B252" s="557" t="s">
        <v>483</v>
      </c>
      <c r="C252" s="558"/>
      <c r="D252" s="559"/>
      <c r="E252" s="557" t="s">
        <v>485</v>
      </c>
      <c r="F252" s="558"/>
      <c r="G252" s="559"/>
      <c r="H252" s="557" t="s">
        <v>482</v>
      </c>
      <c r="I252" s="558"/>
      <c r="J252" s="559"/>
      <c r="K252" s="71"/>
    </row>
    <row r="253" spans="1:12" ht="17" customHeight="1" x14ac:dyDescent="0.2">
      <c r="A253" s="71"/>
      <c r="B253" s="557" t="s">
        <v>484</v>
      </c>
      <c r="C253" s="558"/>
      <c r="D253" s="559"/>
      <c r="E253" s="557" t="s">
        <v>485</v>
      </c>
      <c r="F253" s="558"/>
      <c r="G253" s="559"/>
      <c r="H253" s="557" t="s">
        <v>482</v>
      </c>
      <c r="I253" s="558"/>
      <c r="J253" s="559"/>
      <c r="K253" s="71"/>
    </row>
    <row r="254" spans="1:12" ht="17" customHeight="1" x14ac:dyDescent="0.2">
      <c r="A254" s="71"/>
      <c r="B254" s="561" t="s">
        <v>486</v>
      </c>
      <c r="C254" s="524"/>
      <c r="D254" s="562"/>
      <c r="E254" s="561" t="s">
        <v>487</v>
      </c>
      <c r="F254" s="524"/>
      <c r="G254" s="562"/>
      <c r="H254" s="561" t="s">
        <v>481</v>
      </c>
      <c r="I254" s="524"/>
      <c r="J254" s="562"/>
      <c r="K254" s="71"/>
    </row>
    <row r="255" spans="1:12" ht="17" customHeight="1" x14ac:dyDescent="0.2">
      <c r="A255" s="71"/>
      <c r="B255" s="563"/>
      <c r="C255" s="522"/>
      <c r="D255" s="564"/>
      <c r="E255" s="563"/>
      <c r="F255" s="522"/>
      <c r="G255" s="564"/>
      <c r="H255" s="563"/>
      <c r="I255" s="522"/>
      <c r="J255" s="564"/>
      <c r="K255" s="71"/>
    </row>
    <row r="256" spans="1:12" ht="17" customHeight="1" x14ac:dyDescent="0.2">
      <c r="A256" s="71"/>
      <c r="B256" s="563"/>
      <c r="C256" s="522"/>
      <c r="D256" s="564"/>
      <c r="E256" s="563"/>
      <c r="F256" s="522"/>
      <c r="G256" s="564"/>
      <c r="H256" s="563"/>
      <c r="I256" s="522"/>
      <c r="J256" s="564"/>
      <c r="K256" s="71"/>
    </row>
    <row r="257" spans="1:11" ht="17" customHeight="1" x14ac:dyDescent="0.2">
      <c r="A257" s="71"/>
      <c r="B257" s="563"/>
      <c r="C257" s="522"/>
      <c r="D257" s="564"/>
      <c r="E257" s="563"/>
      <c r="F257" s="522"/>
      <c r="G257" s="564"/>
      <c r="H257" s="563"/>
      <c r="I257" s="522"/>
      <c r="J257" s="564"/>
      <c r="K257" s="71"/>
    </row>
    <row r="258" spans="1:11" ht="17" customHeight="1" x14ac:dyDescent="0.2">
      <c r="A258" s="71"/>
      <c r="B258" s="563"/>
      <c r="C258" s="522"/>
      <c r="D258" s="564"/>
      <c r="E258" s="563"/>
      <c r="F258" s="522"/>
      <c r="G258" s="564"/>
      <c r="H258" s="563"/>
      <c r="I258" s="522"/>
      <c r="J258" s="564"/>
      <c r="K258" s="71"/>
    </row>
    <row r="259" spans="1:11" ht="17" customHeight="1" x14ac:dyDescent="0.2">
      <c r="A259" s="71"/>
      <c r="B259" s="565"/>
      <c r="C259" s="566"/>
      <c r="D259" s="567"/>
      <c r="E259" s="565"/>
      <c r="F259" s="566"/>
      <c r="G259" s="567"/>
      <c r="H259" s="565"/>
      <c r="I259" s="566"/>
      <c r="J259" s="567"/>
      <c r="K259" s="71"/>
    </row>
    <row r="260" spans="1:11" ht="17" customHeight="1" x14ac:dyDescent="0.2">
      <c r="A260" s="71"/>
      <c r="B260" s="71"/>
      <c r="C260" s="71"/>
      <c r="D260" s="71"/>
      <c r="E260" s="71"/>
      <c r="F260" s="71"/>
      <c r="J260" s="71"/>
      <c r="K260" s="71"/>
    </row>
    <row r="261" spans="1:11" ht="17" customHeight="1" x14ac:dyDescent="0.2">
      <c r="A261" s="71"/>
      <c r="B261" s="71"/>
      <c r="C261" s="71"/>
      <c r="D261" s="71"/>
      <c r="E261" s="71"/>
      <c r="F261" s="71"/>
      <c r="J261" s="71"/>
      <c r="K261" s="71"/>
    </row>
    <row r="262" spans="1:11" ht="17" customHeight="1" x14ac:dyDescent="0.2">
      <c r="A262" s="71"/>
      <c r="B262" s="71"/>
      <c r="C262" s="71"/>
      <c r="D262" s="71"/>
      <c r="E262" s="71"/>
      <c r="F262" s="71"/>
      <c r="J262" s="71"/>
      <c r="K262" s="71"/>
    </row>
    <row r="263" spans="1:11" ht="17" customHeight="1" x14ac:dyDescent="0.2">
      <c r="A263" s="71"/>
      <c r="B263" s="71"/>
      <c r="C263" s="71"/>
      <c r="D263" s="71"/>
      <c r="E263" s="71"/>
      <c r="F263" s="71"/>
      <c r="J263" s="71"/>
      <c r="K263" s="71"/>
    </row>
    <row r="264" spans="1:11" ht="17" customHeight="1" x14ac:dyDescent="0.2">
      <c r="A264" s="71"/>
      <c r="B264" s="71"/>
      <c r="C264" s="71"/>
      <c r="D264" s="71"/>
      <c r="E264" s="71"/>
      <c r="F264" s="71"/>
      <c r="J264" s="71"/>
      <c r="K264" s="71"/>
    </row>
    <row r="265" spans="1:11" ht="17" customHeight="1" x14ac:dyDescent="0.2">
      <c r="A265" s="71"/>
      <c r="B265" s="71"/>
      <c r="C265" s="71"/>
      <c r="D265" s="71"/>
      <c r="E265" s="71"/>
      <c r="F265" s="71"/>
      <c r="J265" s="71"/>
      <c r="K265" s="71"/>
    </row>
    <row r="266" spans="1:11" ht="17" customHeight="1" x14ac:dyDescent="0.2">
      <c r="A266" s="71"/>
      <c r="B266" s="71"/>
      <c r="C266" s="71"/>
      <c r="D266" s="71"/>
      <c r="E266" s="71"/>
      <c r="F266" s="71"/>
      <c r="J266" s="71"/>
      <c r="K266" s="71"/>
    </row>
    <row r="267" spans="1:11" ht="17" customHeight="1" x14ac:dyDescent="0.2">
      <c r="A267" s="71"/>
      <c r="B267" s="71"/>
      <c r="C267" s="71"/>
      <c r="D267" s="71"/>
      <c r="E267" s="71"/>
      <c r="F267" s="71"/>
      <c r="J267" s="71"/>
      <c r="K267" s="71"/>
    </row>
    <row r="268" spans="1:11" ht="17" customHeight="1" x14ac:dyDescent="0.2">
      <c r="A268" s="71"/>
      <c r="B268" s="71"/>
      <c r="C268" s="71"/>
      <c r="D268" s="71"/>
      <c r="E268" s="71"/>
      <c r="F268" s="71"/>
      <c r="J268" s="71"/>
      <c r="K268" s="71"/>
    </row>
    <row r="269" spans="1:11" ht="17" customHeight="1" x14ac:dyDescent="0.2">
      <c r="A269" s="71"/>
      <c r="B269" s="71"/>
      <c r="C269" s="71"/>
      <c r="D269" s="71"/>
      <c r="E269" s="71"/>
      <c r="F269" s="71"/>
      <c r="G269" s="71"/>
      <c r="H269" s="71"/>
      <c r="I269" s="71"/>
      <c r="J269" s="71"/>
      <c r="K269" s="71"/>
    </row>
    <row r="270" spans="1:11" ht="17" customHeight="1" x14ac:dyDescent="0.2">
      <c r="A270" s="71"/>
      <c r="B270" s="71"/>
      <c r="C270" s="71"/>
      <c r="D270" s="71"/>
      <c r="E270" s="71"/>
      <c r="F270" s="71"/>
      <c r="G270" s="71"/>
      <c r="H270" s="71"/>
      <c r="I270" s="71"/>
      <c r="J270" s="71"/>
      <c r="K270" s="71"/>
    </row>
    <row r="271" spans="1:11" ht="17" customHeight="1" x14ac:dyDescent="0.2">
      <c r="A271" s="71"/>
      <c r="B271" s="71"/>
      <c r="C271" s="71"/>
      <c r="D271" s="71"/>
      <c r="E271" s="71"/>
      <c r="F271" s="71"/>
      <c r="G271" s="71"/>
      <c r="H271" s="71"/>
      <c r="I271" s="71"/>
      <c r="J271" s="71"/>
      <c r="K271" s="71"/>
    </row>
    <row r="272" spans="1:11" ht="17" customHeight="1" x14ac:dyDescent="0.2">
      <c r="A272" s="71"/>
      <c r="B272" s="71"/>
      <c r="C272" s="71"/>
      <c r="D272" s="71" t="s">
        <v>488</v>
      </c>
      <c r="E272" s="71"/>
      <c r="F272" s="71"/>
      <c r="G272" s="71"/>
      <c r="H272" s="71"/>
      <c r="I272" s="71"/>
      <c r="J272" s="71"/>
      <c r="K272" s="71"/>
    </row>
    <row r="273" spans="1:13" ht="17" customHeight="1" x14ac:dyDescent="0.2">
      <c r="A273" s="71"/>
      <c r="B273" s="71"/>
      <c r="C273" s="71"/>
      <c r="D273" s="71"/>
      <c r="E273" s="71"/>
      <c r="F273" s="71"/>
      <c r="G273" s="71"/>
      <c r="H273" s="71"/>
      <c r="I273" s="71"/>
      <c r="J273" s="71"/>
      <c r="K273" s="71"/>
    </row>
    <row r="274" spans="1:13" ht="17" customHeight="1" x14ac:dyDescent="0.2">
      <c r="A274" s="71"/>
      <c r="B274" s="71"/>
      <c r="C274" s="71"/>
      <c r="D274" s="71"/>
      <c r="E274" s="71"/>
      <c r="F274" s="71"/>
      <c r="G274" s="71"/>
      <c r="H274" s="71"/>
      <c r="I274" s="71"/>
      <c r="J274" s="71"/>
      <c r="K274" s="71"/>
    </row>
    <row r="275" spans="1:13" ht="17" customHeight="1" x14ac:dyDescent="0.2">
      <c r="A275" s="226"/>
      <c r="B275" s="5"/>
      <c r="C275" s="5"/>
      <c r="D275" s="5"/>
      <c r="E275" s="5"/>
      <c r="F275" s="5"/>
      <c r="G275" s="528" t="s">
        <v>422</v>
      </c>
      <c r="H275" s="528"/>
      <c r="I275" s="528"/>
      <c r="J275" s="528"/>
      <c r="K275" s="528"/>
    </row>
    <row r="276" spans="1:13" ht="17" customHeight="1" x14ac:dyDescent="0.2">
      <c r="A276" s="5"/>
      <c r="B276" s="5"/>
      <c r="C276" s="5"/>
      <c r="D276" s="5"/>
      <c r="E276" s="5"/>
      <c r="F276" s="5"/>
      <c r="G276" s="9" t="s">
        <v>423</v>
      </c>
      <c r="H276" s="529">
        <f>避難確保計画入力シート!$E$13</f>
        <v>0</v>
      </c>
      <c r="I276" s="529"/>
      <c r="J276" s="529"/>
      <c r="K276" s="529"/>
      <c r="L276" s="109"/>
    </row>
    <row r="277" spans="1:13" ht="17" customHeight="1" x14ac:dyDescent="0.2">
      <c r="A277" s="71"/>
      <c r="B277" s="71"/>
      <c r="C277" s="71"/>
      <c r="D277" s="71"/>
      <c r="E277" s="71"/>
      <c r="F277" s="71"/>
      <c r="G277" s="71"/>
      <c r="H277" s="71"/>
      <c r="I277" s="71"/>
      <c r="J277" s="71"/>
      <c r="K277" s="71"/>
      <c r="L277" s="108"/>
    </row>
    <row r="278" spans="1:13" ht="17" customHeight="1" x14ac:dyDescent="0.2">
      <c r="A278" s="526" t="s">
        <v>489</v>
      </c>
      <c r="B278" s="526"/>
      <c r="C278" s="526"/>
      <c r="D278" s="526"/>
      <c r="E278" s="526"/>
      <c r="F278" s="526"/>
      <c r="G278" s="526"/>
      <c r="H278" s="526"/>
      <c r="I278" s="526"/>
      <c r="J278" s="526"/>
      <c r="K278" s="526"/>
      <c r="L278" s="108"/>
    </row>
    <row r="279" spans="1:13" ht="17" customHeight="1" x14ac:dyDescent="0.2">
      <c r="A279" s="568"/>
      <c r="B279" s="519" t="s">
        <v>490</v>
      </c>
      <c r="C279" s="519"/>
      <c r="D279" s="519" t="s">
        <v>496</v>
      </c>
      <c r="E279" s="519"/>
      <c r="F279" s="520" t="s">
        <v>499</v>
      </c>
      <c r="G279" s="520"/>
      <c r="H279" s="569" t="s">
        <v>503</v>
      </c>
      <c r="I279" s="569"/>
      <c r="J279" s="569"/>
      <c r="K279" s="569"/>
      <c r="L279" s="108"/>
    </row>
    <row r="280" spans="1:13" ht="17" customHeight="1" x14ac:dyDescent="0.2">
      <c r="A280" s="568"/>
      <c r="B280" s="519"/>
      <c r="C280" s="519"/>
      <c r="D280" s="519"/>
      <c r="E280" s="519"/>
      <c r="F280" s="520"/>
      <c r="G280" s="520"/>
      <c r="H280" s="569"/>
      <c r="I280" s="569"/>
      <c r="J280" s="569"/>
      <c r="K280" s="569"/>
      <c r="L280" s="108"/>
    </row>
    <row r="281" spans="1:13" ht="17" customHeight="1" x14ac:dyDescent="0.2">
      <c r="A281" s="521" t="s">
        <v>495</v>
      </c>
      <c r="B281" s="519" t="s">
        <v>491</v>
      </c>
      <c r="C281" s="519"/>
      <c r="D281" s="519" t="s">
        <v>614</v>
      </c>
      <c r="E281" s="519"/>
      <c r="F281" s="519" t="s">
        <v>615</v>
      </c>
      <c r="G281" s="519"/>
      <c r="H281" s="520" t="str">
        <f>避難確保計画入力シート!C121&amp;避難確保計画入力シート!C123&amp;避難確保計画入力シート!C125</f>
        <v>神戸市／兵庫県／危機管理室
（施設所管部署）神戸市消防局　○○消防署
※地域の消防署名に変更してください兵庫県警察　○○警察署
※地域の消防署名に変更してください</v>
      </c>
      <c r="I281" s="520"/>
      <c r="J281" s="520"/>
      <c r="K281" s="520"/>
    </row>
    <row r="282" spans="1:13" ht="17" customHeight="1" x14ac:dyDescent="0.2">
      <c r="A282" s="521"/>
      <c r="B282" s="519"/>
      <c r="C282" s="519"/>
      <c r="D282" s="519"/>
      <c r="E282" s="519"/>
      <c r="F282" s="519"/>
      <c r="G282" s="519"/>
      <c r="H282" s="520"/>
      <c r="I282" s="520"/>
      <c r="J282" s="520"/>
      <c r="K282" s="520"/>
      <c r="L282" s="109"/>
    </row>
    <row r="283" spans="1:13" ht="17" customHeight="1" x14ac:dyDescent="0.2">
      <c r="A283" s="521"/>
      <c r="B283" s="519"/>
      <c r="C283" s="519"/>
      <c r="D283" s="519"/>
      <c r="E283" s="519"/>
      <c r="F283" s="519"/>
      <c r="G283" s="519"/>
      <c r="H283" s="520"/>
      <c r="I283" s="520"/>
      <c r="J283" s="520"/>
      <c r="K283" s="520"/>
      <c r="L283" s="30"/>
    </row>
    <row r="284" spans="1:13" ht="17" customHeight="1" x14ac:dyDescent="0.2">
      <c r="A284" s="521"/>
      <c r="B284" s="519" t="s">
        <v>492</v>
      </c>
      <c r="C284" s="519"/>
      <c r="D284" s="519" t="s">
        <v>497</v>
      </c>
      <c r="E284" s="519"/>
      <c r="F284" s="519" t="s">
        <v>500</v>
      </c>
      <c r="G284" s="519"/>
      <c r="H284" s="520" t="str">
        <f>避難確保計画入力シート!C121&amp;避難確保計画入力シート!C123&amp;避難確保計画入力シート!C125</f>
        <v>神戸市／兵庫県／危機管理室
（施設所管部署）神戸市消防局　○○消防署
※地域の消防署名に変更してください兵庫県警察　○○警察署
※地域の消防署名に変更してください</v>
      </c>
      <c r="I284" s="520"/>
      <c r="J284" s="520"/>
      <c r="K284" s="520"/>
      <c r="L284" s="70"/>
      <c r="M284" s="296" t="s">
        <v>601</v>
      </c>
    </row>
    <row r="285" spans="1:13" ht="17" customHeight="1" x14ac:dyDescent="0.2">
      <c r="A285" s="521"/>
      <c r="B285" s="519"/>
      <c r="C285" s="519"/>
      <c r="D285" s="519"/>
      <c r="E285" s="519"/>
      <c r="F285" s="519"/>
      <c r="G285" s="519"/>
      <c r="H285" s="520"/>
      <c r="I285" s="520"/>
      <c r="J285" s="520"/>
      <c r="K285" s="520"/>
      <c r="L285" s="70"/>
    </row>
    <row r="286" spans="1:13" ht="17" customHeight="1" x14ac:dyDescent="0.2">
      <c r="A286" s="521"/>
      <c r="B286" s="519"/>
      <c r="C286" s="519"/>
      <c r="D286" s="519"/>
      <c r="E286" s="519"/>
      <c r="F286" s="519"/>
      <c r="G286" s="519"/>
      <c r="H286" s="520"/>
      <c r="I286" s="520"/>
      <c r="J286" s="520"/>
      <c r="K286" s="520"/>
      <c r="L286" s="70"/>
    </row>
    <row r="287" spans="1:13" ht="17" customHeight="1" x14ac:dyDescent="0.2">
      <c r="A287" s="521" t="s">
        <v>494</v>
      </c>
      <c r="B287" s="520" t="s">
        <v>613</v>
      </c>
      <c r="C287" s="520"/>
      <c r="D287" s="520" t="s">
        <v>367</v>
      </c>
      <c r="E287" s="520"/>
      <c r="F287" s="520" t="s">
        <v>501</v>
      </c>
      <c r="G287" s="520"/>
      <c r="H287" s="520" t="s">
        <v>38</v>
      </c>
      <c r="I287" s="520"/>
      <c r="J287" s="520"/>
      <c r="K287" s="520"/>
      <c r="L287" s="70"/>
      <c r="M287" s="296" t="s">
        <v>601</v>
      </c>
    </row>
    <row r="288" spans="1:13" ht="17" customHeight="1" x14ac:dyDescent="0.2">
      <c r="A288" s="521"/>
      <c r="B288" s="520"/>
      <c r="C288" s="520"/>
      <c r="D288" s="520"/>
      <c r="E288" s="520"/>
      <c r="F288" s="520"/>
      <c r="G288" s="520"/>
      <c r="H288" s="520"/>
      <c r="I288" s="520"/>
      <c r="J288" s="520"/>
      <c r="K288" s="520"/>
      <c r="L288" s="70"/>
    </row>
    <row r="289" spans="1:13" ht="17" customHeight="1" x14ac:dyDescent="0.2">
      <c r="A289" s="521"/>
      <c r="B289" s="520"/>
      <c r="C289" s="520"/>
      <c r="D289" s="520"/>
      <c r="E289" s="520"/>
      <c r="F289" s="520"/>
      <c r="G289" s="520"/>
      <c r="H289" s="520"/>
      <c r="I289" s="520"/>
      <c r="J289" s="520"/>
      <c r="K289" s="520"/>
      <c r="L289" s="70"/>
    </row>
    <row r="290" spans="1:13" ht="17" customHeight="1" x14ac:dyDescent="0.2">
      <c r="A290" s="521"/>
      <c r="B290" s="520"/>
      <c r="C290" s="520"/>
      <c r="D290" s="520"/>
      <c r="E290" s="520"/>
      <c r="F290" s="520" t="s">
        <v>502</v>
      </c>
      <c r="G290" s="520"/>
      <c r="H290" s="520" t="str">
        <f>避難確保計画入力シート!C131</f>
        <v>関西電力</v>
      </c>
      <c r="I290" s="520"/>
      <c r="J290" s="520"/>
      <c r="K290" s="520"/>
      <c r="L290" s="70"/>
    </row>
    <row r="291" spans="1:13" ht="17" customHeight="1" x14ac:dyDescent="0.2">
      <c r="A291" s="521"/>
      <c r="B291" s="520"/>
      <c r="C291" s="520"/>
      <c r="D291" s="520"/>
      <c r="E291" s="520"/>
      <c r="F291" s="520"/>
      <c r="G291" s="520"/>
      <c r="H291" s="520"/>
      <c r="I291" s="520"/>
      <c r="J291" s="520"/>
      <c r="K291" s="520"/>
      <c r="L291" s="70"/>
      <c r="M291" s="296" t="s">
        <v>601</v>
      </c>
    </row>
    <row r="292" spans="1:13" ht="17" customHeight="1" x14ac:dyDescent="0.2">
      <c r="A292" s="521"/>
      <c r="B292" s="520"/>
      <c r="C292" s="520"/>
      <c r="D292" s="520"/>
      <c r="E292" s="520"/>
      <c r="F292" s="520"/>
      <c r="G292" s="520"/>
      <c r="H292" s="520"/>
      <c r="I292" s="520"/>
      <c r="J292" s="520"/>
      <c r="K292" s="520"/>
      <c r="L292" s="70"/>
    </row>
    <row r="293" spans="1:13" ht="17" customHeight="1" x14ac:dyDescent="0.2">
      <c r="A293" s="521"/>
      <c r="B293" s="520" t="s">
        <v>493</v>
      </c>
      <c r="C293" s="520"/>
      <c r="D293" s="520" t="s">
        <v>498</v>
      </c>
      <c r="E293" s="520"/>
      <c r="F293" s="520" t="s">
        <v>501</v>
      </c>
      <c r="G293" s="520"/>
      <c r="H293" s="520" t="s">
        <v>504</v>
      </c>
      <c r="I293" s="520"/>
      <c r="J293" s="520"/>
      <c r="K293" s="520"/>
      <c r="L293" s="70"/>
      <c r="M293" s="296" t="s">
        <v>601</v>
      </c>
    </row>
    <row r="294" spans="1:13" ht="17" customHeight="1" x14ac:dyDescent="0.2">
      <c r="A294" s="521"/>
      <c r="B294" s="520"/>
      <c r="C294" s="520"/>
      <c r="D294" s="520"/>
      <c r="E294" s="520"/>
      <c r="F294" s="520"/>
      <c r="G294" s="520"/>
      <c r="H294" s="520"/>
      <c r="I294" s="520"/>
      <c r="J294" s="520"/>
      <c r="K294" s="520"/>
      <c r="L294" s="70"/>
    </row>
    <row r="295" spans="1:13" ht="17" customHeight="1" x14ac:dyDescent="0.2">
      <c r="A295" s="521"/>
      <c r="B295" s="520"/>
      <c r="C295" s="520"/>
      <c r="D295" s="520"/>
      <c r="E295" s="520"/>
      <c r="F295" s="520"/>
      <c r="G295" s="520"/>
      <c r="H295" s="520"/>
      <c r="I295" s="520"/>
      <c r="J295" s="520"/>
      <c r="K295" s="520"/>
      <c r="L295" s="70"/>
      <c r="M295" s="296" t="s">
        <v>601</v>
      </c>
    </row>
    <row r="296" spans="1:13" ht="17" customHeight="1" x14ac:dyDescent="0.2">
      <c r="A296" s="521"/>
      <c r="B296" s="520"/>
      <c r="C296" s="520"/>
      <c r="D296" s="520"/>
      <c r="E296" s="520"/>
      <c r="F296" s="520" t="s">
        <v>502</v>
      </c>
      <c r="G296" s="520"/>
      <c r="H296" s="520" t="str">
        <f>避難確保計画入力シート!C120&amp;避難確保計画入力シート!C121</f>
        <v>●●区役所（防災担当）神戸市／兵庫県／危機管理室
（施設所管部署）</v>
      </c>
      <c r="I296" s="520"/>
      <c r="J296" s="520"/>
      <c r="K296" s="520"/>
      <c r="L296" s="70"/>
    </row>
    <row r="297" spans="1:13" ht="17" customHeight="1" x14ac:dyDescent="0.2">
      <c r="A297" s="521"/>
      <c r="B297" s="520"/>
      <c r="C297" s="520"/>
      <c r="D297" s="520"/>
      <c r="E297" s="520"/>
      <c r="F297" s="520"/>
      <c r="G297" s="520"/>
      <c r="H297" s="520"/>
      <c r="I297" s="520"/>
      <c r="J297" s="520"/>
      <c r="K297" s="520"/>
      <c r="L297" s="5"/>
    </row>
    <row r="298" spans="1:13" ht="17" customHeight="1" x14ac:dyDescent="0.2">
      <c r="A298" s="521"/>
      <c r="B298" s="520"/>
      <c r="C298" s="520"/>
      <c r="D298" s="520"/>
      <c r="E298" s="520"/>
      <c r="F298" s="520"/>
      <c r="G298" s="520"/>
      <c r="H298" s="520"/>
      <c r="I298" s="520"/>
      <c r="J298" s="520"/>
      <c r="K298" s="520"/>
      <c r="L298" s="30"/>
    </row>
    <row r="299" spans="1:13" ht="17" customHeight="1" x14ac:dyDescent="0.2">
      <c r="L299" s="70"/>
      <c r="M299" s="296" t="s">
        <v>601</v>
      </c>
    </row>
    <row r="300" spans="1:13" ht="17" customHeight="1" x14ac:dyDescent="0.2">
      <c r="A300" s="522" t="s">
        <v>505</v>
      </c>
      <c r="B300" s="522"/>
      <c r="C300" s="522"/>
      <c r="D300" s="522"/>
      <c r="E300" s="522"/>
      <c r="F300" s="522"/>
      <c r="G300" s="522"/>
      <c r="H300" s="522"/>
      <c r="I300" s="522"/>
      <c r="J300" s="522"/>
      <c r="K300" s="522"/>
      <c r="L300" s="70"/>
    </row>
    <row r="301" spans="1:13" ht="17" customHeight="1" x14ac:dyDescent="0.2">
      <c r="A301" s="522" t="str">
        <f>"1）避難誘導等
・指定緊急避難場所である"&amp;TEXT(避難確保計画入力シート!E200,0)&amp;"（"&amp;TEXT(避難確保計画入力シート!E202,0)&amp;"）へ誘導する。
　なお、指定緊急避難場所へ避難開始する前に、あらかじめ"&amp;TEXT(避難確保計画入力シート!C120,0)&amp;"へ架電し、避難者の受け入れの可否について確認しておく。
・指定緊急避難場所まで立ち退き避難が困難な場合は、近隣の退避場所"&amp;TEXT(避難確保計画入力シート!E204,0)&amp;"（"&amp;TEXT(避難確保計画入力シート!E206,0)&amp;"）に待避する。
・屋外への立ち退き避難が危険又は困難な場合は、"&amp;TEXT(避難確保計画入力シート!E214,0)&amp;"へ避難誘導する。"</f>
        <v>1）避難誘導等
・指定緊急避難場所である0（0）へ誘導する。
　なお、指定緊急避難場所へ避難開始する前に、あらかじめ●●区役所（防災担当）へ架電し、避難者の受け入れの可否について確認しておく。
・指定緊急避難場所まで立ち退き避難が困難な場合は、近隣の退避場所0（0）に待避する。
・屋外への立ち退き避難が危険又は困難な場合は、0へ避難誘導する。</v>
      </c>
      <c r="B301" s="522"/>
      <c r="C301" s="522"/>
      <c r="D301" s="522"/>
      <c r="E301" s="522"/>
      <c r="F301" s="522"/>
      <c r="G301" s="522"/>
      <c r="H301" s="522"/>
      <c r="I301" s="522"/>
      <c r="J301" s="522"/>
      <c r="K301" s="522"/>
      <c r="L301" s="108"/>
    </row>
    <row r="302" spans="1:13" ht="17" customHeight="1" x14ac:dyDescent="0.2">
      <c r="A302" s="522"/>
      <c r="B302" s="522"/>
      <c r="C302" s="522"/>
      <c r="D302" s="522"/>
      <c r="E302" s="522"/>
      <c r="F302" s="522"/>
      <c r="G302" s="522"/>
      <c r="H302" s="522"/>
      <c r="I302" s="522"/>
      <c r="J302" s="522"/>
      <c r="K302" s="522"/>
      <c r="L302" s="108"/>
    </row>
    <row r="303" spans="1:13" ht="17" customHeight="1" x14ac:dyDescent="0.2">
      <c r="A303" s="522"/>
      <c r="B303" s="522"/>
      <c r="C303" s="522"/>
      <c r="D303" s="522"/>
      <c r="E303" s="522"/>
      <c r="F303" s="522"/>
      <c r="G303" s="522"/>
      <c r="H303" s="522"/>
      <c r="I303" s="522"/>
      <c r="J303" s="522"/>
      <c r="K303" s="522"/>
      <c r="L303" s="108"/>
    </row>
    <row r="304" spans="1:13" ht="17" customHeight="1" x14ac:dyDescent="0.2">
      <c r="A304" s="522"/>
      <c r="B304" s="522"/>
      <c r="C304" s="522"/>
      <c r="D304" s="522"/>
      <c r="E304" s="522"/>
      <c r="F304" s="522"/>
      <c r="G304" s="522"/>
      <c r="H304" s="522"/>
      <c r="I304" s="522"/>
      <c r="J304" s="522"/>
      <c r="K304" s="522"/>
      <c r="L304" s="108"/>
    </row>
    <row r="305" spans="1:12" ht="17" customHeight="1" x14ac:dyDescent="0.2">
      <c r="A305" s="522"/>
      <c r="B305" s="522"/>
      <c r="C305" s="522"/>
      <c r="D305" s="522"/>
      <c r="E305" s="522"/>
      <c r="F305" s="522"/>
      <c r="G305" s="522"/>
      <c r="H305" s="522"/>
      <c r="I305" s="522"/>
      <c r="J305" s="522"/>
      <c r="K305" s="522"/>
      <c r="L305" s="108"/>
    </row>
    <row r="306" spans="1:12" ht="17" customHeight="1" x14ac:dyDescent="0.2">
      <c r="A306" s="522"/>
      <c r="B306" s="522"/>
      <c r="C306" s="522"/>
      <c r="D306" s="522"/>
      <c r="E306" s="522"/>
      <c r="F306" s="522"/>
      <c r="G306" s="522"/>
      <c r="H306" s="522"/>
      <c r="I306" s="522"/>
      <c r="J306" s="522"/>
      <c r="K306" s="522"/>
      <c r="L306" s="108"/>
    </row>
    <row r="307" spans="1:12" ht="17" customHeight="1" x14ac:dyDescent="0.2">
      <c r="A307" s="522"/>
      <c r="B307" s="522"/>
      <c r="C307" s="522"/>
      <c r="D307" s="522"/>
      <c r="E307" s="522"/>
      <c r="F307" s="522"/>
      <c r="G307" s="522"/>
      <c r="H307" s="522"/>
      <c r="I307" s="522"/>
      <c r="J307" s="522"/>
      <c r="K307" s="522"/>
      <c r="L307" s="108"/>
    </row>
    <row r="308" spans="1:12" ht="17" customHeight="1" x14ac:dyDescent="0.2">
      <c r="A308" s="522"/>
      <c r="B308" s="522"/>
      <c r="C308" s="522"/>
      <c r="D308" s="522"/>
      <c r="E308" s="522"/>
      <c r="F308" s="522"/>
      <c r="G308" s="522"/>
      <c r="H308" s="522"/>
      <c r="I308" s="522"/>
      <c r="J308" s="522"/>
      <c r="K308" s="522"/>
      <c r="L308" s="108"/>
    </row>
    <row r="309" spans="1:12" ht="17" customHeight="1" x14ac:dyDescent="0.2">
      <c r="L309" s="108"/>
    </row>
    <row r="310" spans="1:12" ht="17" customHeight="1" x14ac:dyDescent="0.2">
      <c r="L310" s="108"/>
    </row>
    <row r="311" spans="1:12" ht="17" customHeight="1" x14ac:dyDescent="0.2">
      <c r="L311" s="108"/>
    </row>
    <row r="312" spans="1:12" ht="17" customHeight="1" x14ac:dyDescent="0.2">
      <c r="L312" s="108"/>
    </row>
    <row r="313" spans="1:12" ht="17" customHeight="1" x14ac:dyDescent="0.2">
      <c r="L313" s="108"/>
    </row>
    <row r="314" spans="1:12" ht="17" customHeight="1" x14ac:dyDescent="0.2">
      <c r="L314" s="108"/>
    </row>
    <row r="315" spans="1:12" ht="17" customHeight="1" x14ac:dyDescent="0.2">
      <c r="L315" s="108"/>
    </row>
    <row r="316" spans="1:12" ht="17" customHeight="1" x14ac:dyDescent="0.2">
      <c r="L316" s="108"/>
    </row>
    <row r="317" spans="1:12" ht="17" customHeight="1" x14ac:dyDescent="0.2">
      <c r="A317" s="71"/>
      <c r="B317" s="71"/>
      <c r="C317" s="71"/>
      <c r="D317" s="71"/>
      <c r="E317" s="71"/>
      <c r="F317" s="71"/>
      <c r="G317" s="71"/>
      <c r="H317" s="71"/>
      <c r="I317" s="71"/>
      <c r="J317" s="71"/>
      <c r="K317" s="71"/>
      <c r="L317" s="108"/>
    </row>
    <row r="318" spans="1:12" ht="17" customHeight="1" x14ac:dyDescent="0.2">
      <c r="A318" s="71"/>
      <c r="B318" s="71"/>
      <c r="C318" s="71"/>
      <c r="D318" s="71"/>
      <c r="E318" s="71"/>
      <c r="F318" s="71"/>
      <c r="G318" s="71"/>
      <c r="H318" s="71"/>
      <c r="I318" s="71"/>
      <c r="J318" s="71"/>
      <c r="K318" s="71"/>
      <c r="L318" s="108"/>
    </row>
    <row r="319" spans="1:12" ht="17" customHeight="1" x14ac:dyDescent="0.2">
      <c r="A319" s="71"/>
      <c r="B319" s="71"/>
      <c r="C319" s="71"/>
      <c r="D319" s="71"/>
      <c r="E319" s="71"/>
      <c r="F319" s="71"/>
      <c r="G319" s="71"/>
      <c r="H319" s="71"/>
      <c r="I319" s="71"/>
      <c r="J319" s="71"/>
      <c r="K319" s="71"/>
      <c r="L319" s="108"/>
    </row>
    <row r="320" spans="1:12" ht="17" customHeight="1" x14ac:dyDescent="0.2">
      <c r="A320" s="71"/>
      <c r="B320" s="71"/>
      <c r="C320" s="71"/>
      <c r="D320" s="71"/>
      <c r="E320" s="71"/>
      <c r="F320" s="71"/>
      <c r="G320" s="71"/>
      <c r="H320" s="71"/>
      <c r="I320" s="71"/>
      <c r="J320" s="71"/>
      <c r="K320" s="71"/>
      <c r="L320" s="108"/>
    </row>
    <row r="321" spans="1:12" ht="17" customHeight="1" x14ac:dyDescent="0.2">
      <c r="A321" s="226"/>
      <c r="B321" s="5"/>
      <c r="C321" s="5"/>
      <c r="D321" s="5"/>
      <c r="E321" s="5"/>
      <c r="F321" s="5"/>
      <c r="G321" s="528" t="s">
        <v>422</v>
      </c>
      <c r="H321" s="528"/>
      <c r="I321" s="528"/>
      <c r="J321" s="528"/>
      <c r="K321" s="528"/>
      <c r="L321" s="108"/>
    </row>
    <row r="322" spans="1:12" ht="17" customHeight="1" x14ac:dyDescent="0.2">
      <c r="A322" s="5"/>
      <c r="B322" s="5"/>
      <c r="C322" s="5"/>
      <c r="D322" s="5"/>
      <c r="E322" s="5"/>
      <c r="F322" s="5"/>
      <c r="G322" s="9" t="s">
        <v>423</v>
      </c>
      <c r="H322" s="529">
        <f>避難確保計画入力シート!$E$13</f>
        <v>0</v>
      </c>
      <c r="I322" s="529"/>
      <c r="J322" s="529"/>
      <c r="K322" s="529"/>
      <c r="L322" s="108"/>
    </row>
    <row r="323" spans="1:12" ht="17" customHeight="1" x14ac:dyDescent="0.2">
      <c r="A323" s="71"/>
      <c r="B323" s="71"/>
      <c r="C323" s="71"/>
      <c r="D323" s="71"/>
      <c r="E323" s="71"/>
      <c r="F323" s="71"/>
      <c r="G323" s="71"/>
      <c r="H323" s="71"/>
      <c r="I323" s="71"/>
      <c r="J323" s="71"/>
      <c r="K323" s="71"/>
      <c r="L323" s="108"/>
    </row>
    <row r="324" spans="1:12" ht="17" customHeight="1" x14ac:dyDescent="0.2">
      <c r="A324" s="522" t="s">
        <v>506</v>
      </c>
      <c r="B324" s="522"/>
      <c r="C324" s="522"/>
      <c r="D324" s="522"/>
      <c r="E324" s="522"/>
      <c r="F324" s="522"/>
      <c r="G324" s="522"/>
      <c r="H324" s="522"/>
      <c r="I324" s="522"/>
      <c r="J324" s="522"/>
      <c r="K324" s="522"/>
      <c r="L324" s="108"/>
    </row>
    <row r="325" spans="1:12" ht="17" customHeight="1" x14ac:dyDescent="0.2">
      <c r="A325" s="522"/>
      <c r="B325" s="522"/>
      <c r="C325" s="522"/>
      <c r="D325" s="522"/>
      <c r="E325" s="522"/>
      <c r="F325" s="522"/>
      <c r="G325" s="522"/>
      <c r="H325" s="522"/>
      <c r="I325" s="522"/>
      <c r="J325" s="522"/>
      <c r="K325" s="522"/>
      <c r="L325" s="108"/>
    </row>
    <row r="326" spans="1:12" ht="17" customHeight="1" x14ac:dyDescent="0.2">
      <c r="A326" s="522"/>
      <c r="B326" s="522"/>
      <c r="C326" s="522"/>
      <c r="D326" s="522"/>
      <c r="E326" s="522"/>
      <c r="F326" s="522"/>
      <c r="G326" s="522"/>
      <c r="H326" s="522"/>
      <c r="I326" s="522"/>
      <c r="J326" s="522"/>
      <c r="K326" s="522"/>
      <c r="L326" s="108"/>
    </row>
    <row r="327" spans="1:12" ht="17" customHeight="1" x14ac:dyDescent="0.2">
      <c r="A327" s="522"/>
      <c r="B327" s="522"/>
      <c r="C327" s="522"/>
      <c r="D327" s="522"/>
      <c r="E327" s="522"/>
      <c r="F327" s="522"/>
      <c r="G327" s="522"/>
      <c r="H327" s="522"/>
      <c r="I327" s="522"/>
      <c r="J327" s="522"/>
      <c r="K327" s="522"/>
      <c r="L327" s="108"/>
    </row>
    <row r="328" spans="1:12" ht="17" customHeight="1" x14ac:dyDescent="0.2">
      <c r="A328" s="522"/>
      <c r="B328" s="522"/>
      <c r="C328" s="522"/>
      <c r="D328" s="522"/>
      <c r="E328" s="522"/>
      <c r="F328" s="522"/>
      <c r="G328" s="522"/>
      <c r="H328" s="522"/>
      <c r="I328" s="522"/>
      <c r="J328" s="522"/>
      <c r="K328" s="522"/>
      <c r="L328" s="108"/>
    </row>
    <row r="329" spans="1:12" ht="17" customHeight="1" x14ac:dyDescent="0.2">
      <c r="A329" s="522"/>
      <c r="B329" s="522"/>
      <c r="C329" s="522"/>
      <c r="D329" s="522"/>
      <c r="E329" s="522"/>
      <c r="F329" s="522"/>
      <c r="G329" s="522"/>
      <c r="H329" s="522"/>
      <c r="I329" s="522"/>
      <c r="J329" s="522"/>
      <c r="K329" s="522"/>
      <c r="L329" s="108"/>
    </row>
    <row r="330" spans="1:12" ht="17" customHeight="1" x14ac:dyDescent="0.2">
      <c r="A330" s="522"/>
      <c r="B330" s="522"/>
      <c r="C330" s="522"/>
      <c r="D330" s="522"/>
      <c r="E330" s="522"/>
      <c r="F330" s="522"/>
      <c r="G330" s="522"/>
      <c r="H330" s="522"/>
      <c r="I330" s="522"/>
      <c r="J330" s="522"/>
      <c r="K330" s="522"/>
      <c r="L330" s="108"/>
    </row>
    <row r="331" spans="1:12" ht="17" customHeight="1" x14ac:dyDescent="0.2">
      <c r="A331" s="522"/>
      <c r="B331" s="522"/>
      <c r="C331" s="522"/>
      <c r="D331" s="522"/>
      <c r="E331" s="522"/>
      <c r="F331" s="522"/>
      <c r="G331" s="522"/>
      <c r="H331" s="522"/>
      <c r="I331" s="522"/>
      <c r="J331" s="522"/>
      <c r="K331" s="522"/>
      <c r="L331" s="108"/>
    </row>
    <row r="332" spans="1:12" ht="17" customHeight="1" x14ac:dyDescent="0.2">
      <c r="A332" s="522"/>
      <c r="B332" s="522"/>
      <c r="C332" s="522"/>
      <c r="D332" s="522"/>
      <c r="E332" s="522"/>
      <c r="F332" s="522"/>
      <c r="G332" s="522"/>
      <c r="H332" s="522"/>
      <c r="I332" s="522"/>
      <c r="J332" s="522"/>
      <c r="K332" s="522"/>
      <c r="L332" s="108"/>
    </row>
    <row r="333" spans="1:12" ht="17" customHeight="1" x14ac:dyDescent="0.2">
      <c r="A333" s="522"/>
      <c r="B333" s="522"/>
      <c r="C333" s="522"/>
      <c r="D333" s="522"/>
      <c r="E333" s="522"/>
      <c r="F333" s="522"/>
      <c r="G333" s="522"/>
      <c r="H333" s="522"/>
      <c r="I333" s="522"/>
      <c r="J333" s="522"/>
      <c r="K333" s="522"/>
      <c r="L333" s="108"/>
    </row>
    <row r="334" spans="1:12" ht="17" customHeight="1" x14ac:dyDescent="0.2">
      <c r="A334" s="522"/>
      <c r="B334" s="522"/>
      <c r="C334" s="522"/>
      <c r="D334" s="522"/>
      <c r="E334" s="522"/>
      <c r="F334" s="522"/>
      <c r="G334" s="522"/>
      <c r="H334" s="522"/>
      <c r="I334" s="522"/>
      <c r="J334" s="522"/>
      <c r="K334" s="522"/>
      <c r="L334" s="108"/>
    </row>
    <row r="335" spans="1:12" ht="17" customHeight="1" x14ac:dyDescent="0.2">
      <c r="A335" s="522"/>
      <c r="B335" s="522"/>
      <c r="C335" s="522"/>
      <c r="D335" s="522"/>
      <c r="E335" s="522"/>
      <c r="F335" s="522"/>
      <c r="G335" s="522"/>
      <c r="H335" s="522"/>
      <c r="I335" s="522"/>
      <c r="J335" s="522"/>
      <c r="K335" s="522"/>
      <c r="L335" s="108"/>
    </row>
    <row r="336" spans="1:12" ht="17" customHeight="1" x14ac:dyDescent="0.2">
      <c r="A336" s="522"/>
      <c r="B336" s="522"/>
      <c r="C336" s="522"/>
      <c r="D336" s="522"/>
      <c r="E336" s="522"/>
      <c r="F336" s="522"/>
      <c r="G336" s="522"/>
      <c r="H336" s="522"/>
      <c r="I336" s="522"/>
      <c r="J336" s="522"/>
      <c r="K336" s="522"/>
      <c r="L336" s="108"/>
    </row>
    <row r="337" spans="1:12" ht="17" customHeight="1" x14ac:dyDescent="0.2">
      <c r="A337" s="522"/>
      <c r="B337" s="522"/>
      <c r="C337" s="522"/>
      <c r="D337" s="522"/>
      <c r="E337" s="522"/>
      <c r="F337" s="522"/>
      <c r="G337" s="522"/>
      <c r="H337" s="522"/>
      <c r="I337" s="522"/>
      <c r="J337" s="522"/>
      <c r="K337" s="522"/>
      <c r="L337" s="108"/>
    </row>
    <row r="338" spans="1:12" ht="17" customHeight="1" x14ac:dyDescent="0.2">
      <c r="A338" s="522"/>
      <c r="B338" s="522"/>
      <c r="C338" s="522"/>
      <c r="D338" s="522"/>
      <c r="E338" s="522"/>
      <c r="F338" s="522"/>
      <c r="G338" s="522"/>
      <c r="H338" s="522"/>
      <c r="I338" s="522"/>
      <c r="J338" s="522"/>
      <c r="K338" s="522"/>
      <c r="L338" s="108"/>
    </row>
    <row r="339" spans="1:12" ht="17" customHeight="1" x14ac:dyDescent="0.2">
      <c r="A339" s="522"/>
      <c r="B339" s="522"/>
      <c r="C339" s="522"/>
      <c r="D339" s="522"/>
      <c r="E339" s="522"/>
      <c r="F339" s="522"/>
      <c r="G339" s="522"/>
      <c r="H339" s="522"/>
      <c r="I339" s="522"/>
      <c r="J339" s="522"/>
      <c r="K339" s="522"/>
      <c r="L339" s="108"/>
    </row>
    <row r="340" spans="1:12" ht="17" customHeight="1" x14ac:dyDescent="0.2">
      <c r="A340" s="522"/>
      <c r="B340" s="522"/>
      <c r="C340" s="522"/>
      <c r="D340" s="522"/>
      <c r="E340" s="522"/>
      <c r="F340" s="522"/>
      <c r="G340" s="522"/>
      <c r="H340" s="522"/>
      <c r="I340" s="522"/>
      <c r="J340" s="522"/>
      <c r="K340" s="522"/>
      <c r="L340" s="108"/>
    </row>
    <row r="341" spans="1:12" ht="17" customHeight="1" x14ac:dyDescent="0.2">
      <c r="A341" s="522" t="s">
        <v>507</v>
      </c>
      <c r="B341" s="522"/>
      <c r="C341" s="522"/>
      <c r="D341" s="522"/>
      <c r="E341" s="522"/>
      <c r="F341" s="522"/>
      <c r="G341" s="522"/>
      <c r="H341" s="522"/>
      <c r="I341" s="522"/>
      <c r="J341" s="522"/>
      <c r="K341" s="522"/>
      <c r="L341" s="108"/>
    </row>
    <row r="342" spans="1:12" ht="17" customHeight="1" x14ac:dyDescent="0.2">
      <c r="A342" s="522" t="str">
        <f>"①指定緊急避難場所へ避難する場合
　・指定緊急避難場所までの移動は、"&amp;TEXT(避難確保計画入力シート!E208,0)&amp;"によるものとする。
　車両による移動の場合："&amp;TEXT(避難確保計画入力シート!K208,0)&amp;"台
　・施設からの避難完了確認のため、未避難者の有無を確認する。
②施設内避難の場合
　・施設の"&amp;TEXT(避難確保計画入力シート!E214,0)&amp;"への避難は、徒歩、車いすによるものとし、エレベーター使用は車いす利用者を優先する。
　・施設内の各部屋より避難完了確認のため、未避難者の有無を確認する。
③急激に災害が切迫することにより、上記①，②による避難が過酷な事象に遭遇した場合は、"&amp;TEXT(避難確保計画入力シート!E220,0)&amp;"に緊急的に移動する。"</f>
        <v>①指定緊急避難場所へ避難する場合
　・指定緊急避難場所までの移動は、0によるものとする。
　車両による移動の場合：0台
　・施設からの避難完了確認のため、未避難者の有無を確認する。
②施設内避難の場合
　・施設の0への避難は、徒歩、車いすによるものとし、エレベーター使用は車いす利用者を優先する。
　・施設内の各部屋より避難完了確認のため、未避難者の有無を確認する。
③急激に災害が切迫することにより、上記①，②による避難が過酷な事象に遭遇した場合は、0に緊急的に移動する。</v>
      </c>
      <c r="B342" s="522"/>
      <c r="C342" s="522"/>
      <c r="D342" s="522"/>
      <c r="E342" s="522"/>
      <c r="F342" s="522"/>
      <c r="G342" s="522"/>
      <c r="H342" s="522"/>
      <c r="I342" s="522"/>
      <c r="J342" s="522"/>
      <c r="K342" s="522"/>
      <c r="L342" s="108"/>
    </row>
    <row r="343" spans="1:12" ht="17" customHeight="1" x14ac:dyDescent="0.2">
      <c r="A343" s="522"/>
      <c r="B343" s="522"/>
      <c r="C343" s="522"/>
      <c r="D343" s="522"/>
      <c r="E343" s="522"/>
      <c r="F343" s="522"/>
      <c r="G343" s="522"/>
      <c r="H343" s="522"/>
      <c r="I343" s="522"/>
      <c r="J343" s="522"/>
      <c r="K343" s="522"/>
      <c r="L343" s="108"/>
    </row>
    <row r="344" spans="1:12" ht="17" customHeight="1" x14ac:dyDescent="0.2">
      <c r="A344" s="522"/>
      <c r="B344" s="522"/>
      <c r="C344" s="522"/>
      <c r="D344" s="522"/>
      <c r="E344" s="522"/>
      <c r="F344" s="522"/>
      <c r="G344" s="522"/>
      <c r="H344" s="522"/>
      <c r="I344" s="522"/>
      <c r="J344" s="522"/>
      <c r="K344" s="522"/>
      <c r="L344" s="108"/>
    </row>
    <row r="345" spans="1:12" ht="17" customHeight="1" x14ac:dyDescent="0.2">
      <c r="A345" s="522"/>
      <c r="B345" s="522"/>
      <c r="C345" s="522"/>
      <c r="D345" s="522"/>
      <c r="E345" s="522"/>
      <c r="F345" s="522"/>
      <c r="G345" s="522"/>
      <c r="H345" s="522"/>
      <c r="I345" s="522"/>
      <c r="J345" s="522"/>
      <c r="K345" s="522"/>
      <c r="L345" s="108"/>
    </row>
    <row r="346" spans="1:12" ht="17" customHeight="1" x14ac:dyDescent="0.2">
      <c r="A346" s="522"/>
      <c r="B346" s="522"/>
      <c r="C346" s="522"/>
      <c r="D346" s="522"/>
      <c r="E346" s="522"/>
      <c r="F346" s="522"/>
      <c r="G346" s="522"/>
      <c r="H346" s="522"/>
      <c r="I346" s="522"/>
      <c r="J346" s="522"/>
      <c r="K346" s="522"/>
      <c r="L346" s="108"/>
    </row>
    <row r="347" spans="1:12" ht="17" customHeight="1" x14ac:dyDescent="0.2">
      <c r="A347" s="522"/>
      <c r="B347" s="522"/>
      <c r="C347" s="522"/>
      <c r="D347" s="522"/>
      <c r="E347" s="522"/>
      <c r="F347" s="522"/>
      <c r="G347" s="522"/>
      <c r="H347" s="522"/>
      <c r="I347" s="522"/>
      <c r="J347" s="522"/>
      <c r="K347" s="522"/>
      <c r="L347" s="108"/>
    </row>
    <row r="348" spans="1:12" ht="17" customHeight="1" x14ac:dyDescent="0.2">
      <c r="A348" s="522"/>
      <c r="B348" s="522"/>
      <c r="C348" s="522"/>
      <c r="D348" s="522"/>
      <c r="E348" s="522"/>
      <c r="F348" s="522"/>
      <c r="G348" s="522"/>
      <c r="H348" s="522"/>
      <c r="I348" s="522"/>
      <c r="J348" s="522"/>
      <c r="K348" s="522"/>
      <c r="L348" s="108"/>
    </row>
    <row r="349" spans="1:12" ht="17" customHeight="1" x14ac:dyDescent="0.2">
      <c r="A349" s="522"/>
      <c r="B349" s="522"/>
      <c r="C349" s="522"/>
      <c r="D349" s="522"/>
      <c r="E349" s="522"/>
      <c r="F349" s="522"/>
      <c r="G349" s="522"/>
      <c r="H349" s="522"/>
      <c r="I349" s="522"/>
      <c r="J349" s="522"/>
      <c r="K349" s="522"/>
      <c r="L349" s="108"/>
    </row>
    <row r="350" spans="1:12" ht="17" customHeight="1" x14ac:dyDescent="0.2">
      <c r="A350" s="522"/>
      <c r="B350" s="522"/>
      <c r="C350" s="522"/>
      <c r="D350" s="522"/>
      <c r="E350" s="522"/>
      <c r="F350" s="522"/>
      <c r="G350" s="522"/>
      <c r="H350" s="522"/>
      <c r="I350" s="522"/>
      <c r="J350" s="522"/>
      <c r="K350" s="522"/>
      <c r="L350" s="108"/>
    </row>
    <row r="351" spans="1:12" ht="17" customHeight="1" x14ac:dyDescent="0.2">
      <c r="A351" s="522" t="s">
        <v>508</v>
      </c>
      <c r="B351" s="522"/>
      <c r="C351" s="522"/>
      <c r="D351" s="522"/>
      <c r="E351" s="522"/>
      <c r="F351" s="522"/>
      <c r="G351" s="522"/>
      <c r="H351" s="522"/>
      <c r="I351" s="522"/>
      <c r="J351" s="522"/>
      <c r="K351" s="522"/>
      <c r="L351" s="108"/>
    </row>
    <row r="352" spans="1:12" ht="17" customHeight="1" x14ac:dyDescent="0.2">
      <c r="A352" s="522" t="s">
        <v>509</v>
      </c>
      <c r="B352" s="522"/>
      <c r="C352" s="522"/>
      <c r="D352" s="522"/>
      <c r="E352" s="522"/>
      <c r="F352" s="522"/>
      <c r="G352" s="522"/>
      <c r="H352" s="522"/>
      <c r="I352" s="522"/>
      <c r="J352" s="522"/>
      <c r="K352" s="522"/>
      <c r="L352" s="108"/>
    </row>
    <row r="353" spans="1:12" ht="17" customHeight="1" x14ac:dyDescent="0.2">
      <c r="A353" s="522"/>
      <c r="B353" s="522"/>
      <c r="C353" s="522"/>
      <c r="D353" s="522"/>
      <c r="E353" s="522"/>
      <c r="F353" s="522"/>
      <c r="G353" s="522"/>
      <c r="H353" s="522"/>
      <c r="I353" s="522"/>
      <c r="J353" s="522"/>
      <c r="K353" s="522"/>
      <c r="L353" s="108"/>
    </row>
    <row r="354" spans="1:12" ht="17" customHeight="1" x14ac:dyDescent="0.2">
      <c r="A354" s="522"/>
      <c r="B354" s="522"/>
      <c r="C354" s="522"/>
      <c r="D354" s="522"/>
      <c r="E354" s="522"/>
      <c r="F354" s="522"/>
      <c r="G354" s="522"/>
      <c r="H354" s="522"/>
      <c r="I354" s="522"/>
      <c r="J354" s="522"/>
      <c r="K354" s="522"/>
      <c r="L354" s="108"/>
    </row>
    <row r="355" spans="1:12" ht="17" customHeight="1" x14ac:dyDescent="0.2">
      <c r="A355" s="522"/>
      <c r="B355" s="522"/>
      <c r="C355" s="522"/>
      <c r="D355" s="522"/>
      <c r="E355" s="522"/>
      <c r="F355" s="522"/>
      <c r="G355" s="522"/>
      <c r="H355" s="522"/>
      <c r="I355" s="522"/>
      <c r="J355" s="522"/>
      <c r="K355" s="522"/>
      <c r="L355" s="108"/>
    </row>
    <row r="356" spans="1:12" ht="17" customHeight="1" x14ac:dyDescent="0.2">
      <c r="A356" s="522"/>
      <c r="B356" s="522"/>
      <c r="C356" s="522"/>
      <c r="D356" s="522"/>
      <c r="E356" s="522"/>
      <c r="F356" s="522"/>
      <c r="G356" s="522"/>
      <c r="H356" s="522"/>
      <c r="I356" s="522"/>
      <c r="J356" s="522"/>
      <c r="K356" s="522"/>
      <c r="L356" s="108"/>
    </row>
    <row r="357" spans="1:12" ht="17" customHeight="1" x14ac:dyDescent="0.2">
      <c r="A357" s="522"/>
      <c r="B357" s="522"/>
      <c r="C357" s="522"/>
      <c r="D357" s="522"/>
      <c r="E357" s="522"/>
      <c r="F357" s="522"/>
      <c r="G357" s="522"/>
      <c r="H357" s="522"/>
      <c r="I357" s="522"/>
      <c r="J357" s="522"/>
      <c r="K357" s="522"/>
      <c r="L357" s="108"/>
    </row>
    <row r="358" spans="1:12" ht="17" customHeight="1" x14ac:dyDescent="0.2">
      <c r="A358" s="522" t="s">
        <v>510</v>
      </c>
      <c r="B358" s="522"/>
      <c r="C358" s="522"/>
      <c r="D358" s="522"/>
      <c r="E358" s="522"/>
      <c r="F358" s="522"/>
      <c r="G358" s="522"/>
      <c r="H358" s="522"/>
      <c r="I358" s="522"/>
      <c r="J358" s="522"/>
      <c r="K358" s="522"/>
      <c r="L358" s="108"/>
    </row>
    <row r="359" spans="1:12" ht="17" customHeight="1" x14ac:dyDescent="0.2">
      <c r="A359" s="522" t="s">
        <v>511</v>
      </c>
      <c r="B359" s="522"/>
      <c r="C359" s="522"/>
      <c r="D359" s="522"/>
      <c r="E359" s="522"/>
      <c r="F359" s="522"/>
      <c r="G359" s="522"/>
      <c r="H359" s="522"/>
      <c r="I359" s="522"/>
      <c r="J359" s="522"/>
      <c r="K359" s="522"/>
      <c r="L359" s="108"/>
    </row>
    <row r="360" spans="1:12" ht="17" customHeight="1" x14ac:dyDescent="0.2">
      <c r="A360" s="522"/>
      <c r="B360" s="522"/>
      <c r="C360" s="522"/>
      <c r="D360" s="522"/>
      <c r="E360" s="522"/>
      <c r="F360" s="522"/>
      <c r="G360" s="522"/>
      <c r="H360" s="522"/>
      <c r="I360" s="522"/>
      <c r="J360" s="522"/>
      <c r="K360" s="522"/>
      <c r="L360" s="108"/>
    </row>
    <row r="361" spans="1:12" ht="17" customHeight="1" x14ac:dyDescent="0.2">
      <c r="A361" s="522"/>
      <c r="B361" s="522"/>
      <c r="C361" s="522"/>
      <c r="D361" s="522"/>
      <c r="E361" s="522"/>
      <c r="F361" s="522"/>
      <c r="G361" s="522"/>
      <c r="H361" s="522"/>
      <c r="I361" s="522"/>
      <c r="J361" s="522"/>
      <c r="K361" s="522"/>
      <c r="L361" s="108"/>
    </row>
    <row r="362" spans="1:12" ht="17" customHeight="1" x14ac:dyDescent="0.2">
      <c r="A362" s="522"/>
      <c r="B362" s="522"/>
      <c r="C362" s="522"/>
      <c r="D362" s="522"/>
      <c r="E362" s="522"/>
      <c r="F362" s="522"/>
      <c r="G362" s="522"/>
      <c r="H362" s="522"/>
      <c r="I362" s="522"/>
      <c r="J362" s="522"/>
      <c r="K362" s="522"/>
      <c r="L362" s="108"/>
    </row>
    <row r="363" spans="1:12" ht="17" customHeight="1" x14ac:dyDescent="0.2">
      <c r="A363" s="522"/>
      <c r="B363" s="522"/>
      <c r="C363" s="522"/>
      <c r="D363" s="522"/>
      <c r="E363" s="522"/>
      <c r="F363" s="522"/>
      <c r="G363" s="522"/>
      <c r="H363" s="522"/>
      <c r="I363" s="522"/>
      <c r="J363" s="522"/>
      <c r="K363" s="522"/>
      <c r="L363" s="108"/>
    </row>
    <row r="364" spans="1:12" ht="17" customHeight="1" x14ac:dyDescent="0.2">
      <c r="A364" s="522"/>
      <c r="B364" s="522"/>
      <c r="C364" s="522"/>
      <c r="D364" s="522"/>
      <c r="E364" s="522"/>
      <c r="F364" s="522"/>
      <c r="G364" s="522"/>
      <c r="H364" s="522"/>
      <c r="I364" s="522"/>
      <c r="J364" s="522"/>
      <c r="K364" s="522"/>
      <c r="L364" s="108"/>
    </row>
    <row r="365" spans="1:12" ht="17" customHeight="1" x14ac:dyDescent="0.2">
      <c r="A365" s="522"/>
      <c r="B365" s="522"/>
      <c r="C365" s="522"/>
      <c r="D365" s="522"/>
      <c r="E365" s="522"/>
      <c r="F365" s="522"/>
      <c r="G365" s="522"/>
      <c r="H365" s="522"/>
      <c r="I365" s="522"/>
      <c r="J365" s="522"/>
      <c r="K365" s="522"/>
      <c r="L365" s="108"/>
    </row>
    <row r="366" spans="1:12" ht="17" customHeight="1" x14ac:dyDescent="0.2">
      <c r="A366" s="522"/>
      <c r="B366" s="522"/>
      <c r="C366" s="522"/>
      <c r="D366" s="522"/>
      <c r="E366" s="522"/>
      <c r="F366" s="522"/>
      <c r="G366" s="522"/>
      <c r="H366" s="522"/>
      <c r="I366" s="522"/>
      <c r="J366" s="522"/>
      <c r="K366" s="522"/>
      <c r="L366" s="108"/>
    </row>
    <row r="367" spans="1:12" ht="17" customHeight="1" x14ac:dyDescent="0.2">
      <c r="A367" s="522"/>
      <c r="B367" s="522"/>
      <c r="C367" s="522"/>
      <c r="D367" s="522"/>
      <c r="E367" s="522"/>
      <c r="F367" s="522"/>
      <c r="G367" s="522"/>
      <c r="H367" s="522"/>
      <c r="I367" s="522"/>
      <c r="J367" s="522"/>
      <c r="K367" s="522"/>
    </row>
    <row r="368" spans="1:12" ht="17" customHeight="1" x14ac:dyDescent="0.2">
      <c r="A368" s="522" t="s">
        <v>512</v>
      </c>
      <c r="B368" s="522"/>
      <c r="C368" s="522"/>
      <c r="D368" s="522"/>
      <c r="E368" s="522"/>
      <c r="F368" s="522"/>
      <c r="G368" s="522"/>
      <c r="H368" s="522"/>
      <c r="I368" s="522"/>
      <c r="J368" s="522"/>
      <c r="K368" s="522"/>
    </row>
    <row r="369" spans="1:11" ht="17" customHeight="1" x14ac:dyDescent="0.2">
      <c r="A369" s="522" t="s">
        <v>513</v>
      </c>
      <c r="B369" s="522"/>
      <c r="C369" s="522"/>
      <c r="D369" s="522"/>
      <c r="E369" s="522"/>
      <c r="F369" s="522"/>
      <c r="G369" s="522"/>
      <c r="H369" s="522"/>
      <c r="I369" s="522"/>
      <c r="J369" s="522"/>
      <c r="K369" s="522"/>
    </row>
    <row r="370" spans="1:11" ht="17" customHeight="1" x14ac:dyDescent="0.2">
      <c r="A370" s="522"/>
      <c r="B370" s="522"/>
      <c r="C370" s="522"/>
      <c r="D370" s="522"/>
      <c r="E370" s="522"/>
      <c r="F370" s="522"/>
      <c r="G370" s="522"/>
      <c r="H370" s="522"/>
      <c r="I370" s="522"/>
      <c r="J370" s="522"/>
      <c r="K370" s="522"/>
    </row>
    <row r="371" spans="1:11" ht="17" customHeight="1" x14ac:dyDescent="0.2"/>
    <row r="372" spans="1:11" ht="17" customHeight="1" x14ac:dyDescent="0.2"/>
    <row r="373" spans="1:11" ht="17" customHeight="1" x14ac:dyDescent="0.2"/>
    <row r="374" spans="1:11" ht="17" customHeight="1" x14ac:dyDescent="0.2"/>
    <row r="375" spans="1:11" ht="17" customHeight="1" x14ac:dyDescent="0.2">
      <c r="A375" s="226"/>
      <c r="B375" s="5"/>
      <c r="C375" s="5"/>
      <c r="D375" s="5"/>
      <c r="E375" s="5"/>
      <c r="F375" s="5"/>
      <c r="G375" s="528" t="s">
        <v>422</v>
      </c>
      <c r="H375" s="528"/>
      <c r="I375" s="528"/>
      <c r="J375" s="528"/>
      <c r="K375" s="528"/>
    </row>
    <row r="376" spans="1:11" ht="17" customHeight="1" x14ac:dyDescent="0.2">
      <c r="A376" s="5"/>
      <c r="B376" s="5"/>
      <c r="C376" s="5"/>
      <c r="D376" s="5"/>
      <c r="E376" s="5"/>
      <c r="F376" s="5"/>
      <c r="G376" s="9" t="s">
        <v>423</v>
      </c>
      <c r="H376" s="529">
        <f>避難確保計画入力シート!$E$13</f>
        <v>0</v>
      </c>
      <c r="I376" s="529"/>
      <c r="J376" s="529"/>
      <c r="K376" s="529"/>
    </row>
    <row r="377" spans="1:11" ht="17" customHeight="1" x14ac:dyDescent="0.2">
      <c r="A377" s="71"/>
      <c r="B377" s="71"/>
      <c r="C377" s="71"/>
      <c r="D377" s="71"/>
      <c r="E377" s="71"/>
      <c r="F377" s="71"/>
      <c r="G377" s="71"/>
      <c r="H377" s="71"/>
      <c r="I377" s="71"/>
      <c r="J377" s="71"/>
      <c r="K377" s="71"/>
    </row>
    <row r="378" spans="1:11" ht="17" customHeight="1" x14ac:dyDescent="0.2">
      <c r="A378" s="522" t="s">
        <v>519</v>
      </c>
      <c r="B378" s="522"/>
      <c r="C378" s="522"/>
      <c r="D378" s="522"/>
      <c r="E378" s="522"/>
      <c r="F378" s="522"/>
      <c r="G378" s="522"/>
      <c r="H378" s="522"/>
      <c r="I378" s="522"/>
      <c r="J378" s="522"/>
      <c r="K378" s="522"/>
    </row>
    <row r="379" spans="1:11" ht="17" customHeight="1" x14ac:dyDescent="0.2">
      <c r="A379" s="522" t="s">
        <v>595</v>
      </c>
      <c r="B379" s="522"/>
      <c r="C379" s="522"/>
      <c r="D379" s="522"/>
      <c r="E379" s="522"/>
      <c r="F379" s="522"/>
      <c r="G379" s="522"/>
      <c r="H379" s="522"/>
      <c r="I379" s="522"/>
      <c r="J379" s="522"/>
      <c r="K379" s="522"/>
    </row>
    <row r="380" spans="1:11" ht="17" customHeight="1" x14ac:dyDescent="0.2">
      <c r="A380" s="522"/>
      <c r="B380" s="522"/>
      <c r="C380" s="522"/>
      <c r="D380" s="522"/>
      <c r="E380" s="522"/>
      <c r="F380" s="522"/>
      <c r="G380" s="522"/>
      <c r="H380" s="522"/>
      <c r="I380" s="522"/>
      <c r="J380" s="522"/>
      <c r="K380" s="522"/>
    </row>
    <row r="381" spans="1:11" ht="17" customHeight="1" x14ac:dyDescent="0.2">
      <c r="A381" s="522" t="s">
        <v>514</v>
      </c>
      <c r="B381" s="522"/>
      <c r="C381" s="522"/>
      <c r="D381" s="522"/>
      <c r="E381" s="522"/>
      <c r="F381" s="522"/>
      <c r="G381" s="522"/>
      <c r="H381" s="522"/>
      <c r="I381" s="522"/>
      <c r="J381" s="522"/>
      <c r="K381" s="522"/>
    </row>
    <row r="382" spans="1:11" ht="17" customHeight="1" x14ac:dyDescent="0.2">
      <c r="A382" s="522"/>
      <c r="B382" s="522"/>
      <c r="C382" s="522"/>
      <c r="D382" s="522"/>
      <c r="E382" s="522"/>
      <c r="F382" s="522"/>
      <c r="G382" s="522"/>
      <c r="H382" s="522"/>
      <c r="I382" s="522"/>
      <c r="J382" s="522"/>
      <c r="K382" s="522"/>
    </row>
    <row r="383" spans="1:11" ht="17" customHeight="1" x14ac:dyDescent="0.2">
      <c r="A383" s="5"/>
      <c r="B383" s="5"/>
      <c r="C383" s="5"/>
      <c r="D383" s="5"/>
      <c r="E383" s="5"/>
      <c r="F383" s="5"/>
      <c r="G383" s="5"/>
      <c r="H383" s="5"/>
      <c r="I383" s="5"/>
      <c r="J383" s="5"/>
      <c r="K383" s="5"/>
    </row>
    <row r="384" spans="1:11" ht="17" customHeight="1" x14ac:dyDescent="0.2">
      <c r="A384" s="526" t="s">
        <v>515</v>
      </c>
      <c r="B384" s="526"/>
      <c r="C384" s="526"/>
      <c r="D384" s="526"/>
      <c r="E384" s="526"/>
      <c r="F384" s="526"/>
      <c r="G384" s="526"/>
      <c r="H384" s="526"/>
      <c r="I384" s="526"/>
      <c r="J384" s="526"/>
      <c r="K384" s="526"/>
    </row>
    <row r="385" spans="1:13" ht="17" customHeight="1" x14ac:dyDescent="0.2">
      <c r="A385" s="570" t="s">
        <v>516</v>
      </c>
      <c r="B385" s="570"/>
      <c r="C385" s="570"/>
      <c r="D385" s="570" t="s">
        <v>518</v>
      </c>
      <c r="E385" s="570"/>
      <c r="F385" s="570"/>
      <c r="G385" s="570"/>
      <c r="H385" s="570"/>
      <c r="I385" s="570"/>
      <c r="J385" s="570"/>
      <c r="K385" s="570"/>
    </row>
    <row r="386" spans="1:13" ht="17" customHeight="1" x14ac:dyDescent="0.2">
      <c r="A386" s="571" t="s">
        <v>517</v>
      </c>
      <c r="B386" s="571"/>
      <c r="C386" s="571"/>
      <c r="D386" s="563" t="str">
        <f>IF(M386&lt;&gt;"",RIGHT(M386,LEN(M386)-1),"")</f>
        <v>テレビ、ラジオ、タブレット端末、ファックス、携帯電話、携帯電話用バッテリー、乾電池</v>
      </c>
      <c r="E386" s="522"/>
      <c r="F386" s="522"/>
      <c r="G386" s="522"/>
      <c r="H386" s="522"/>
      <c r="I386" s="522"/>
      <c r="J386" s="522"/>
      <c r="K386" s="564"/>
      <c r="M386" s="296" t="str">
        <f>IF(避難確保計画入力シート!E243="有","、"&amp;避難確保計画入力シート!C243&amp;IF(避難確保計画入力シート!I243&lt;&gt;"",避難確保計画入力シート!I243&amp;避難確保計画入力シート!K243,""),"")&amp;IF(避難確保計画入力シート!E245="有","、"&amp;避難確保計画入力シート!C245&amp;IF(避難確保計画入力シート!I245&lt;&gt;"",避難確保計画入力シート!I245&amp;避難確保計画入力シート!K245,""),"")&amp;IF(避難確保計画入力シート!E247="有","、"&amp;避難確保計画入力シート!C247&amp;IF(避難確保計画入力シート!I247&lt;&gt;"",避難確保計画入力シート!I247&amp;避難確保計画入力シート!K247,""),"")&amp;IF(避難確保計画入力シート!E249="有","、"&amp;避難確保計画入力シート!C249&amp;IF(避難確保計画入力シート!I249&lt;&gt;"",避難確保計画入力シート!I249&amp;避難確保計画入力シート!K249,""),"")&amp;IF(避難確保計画入力シート!E251="有","、"&amp;避難確保計画入力シート!C251&amp;IF(避難確保計画入力シート!I251&lt;&gt;"",避難確保計画入力シート!I251&amp;避難確保計画入力シート!K251,""),"")&amp;IF(避難確保計画入力シート!E253="有","、"&amp;避難確保計画入力シート!C253&amp;IF(避難確保計画入力シート!I253&lt;&gt;"",避難確保計画入力シート!I253&amp;避難確保計画入力シート!K253,""),"")&amp;IF(避難確保計画入力シート!E255="有","、"&amp;避難確保計画入力シート!C255&amp;IF(避難確保計画入力シート!I255&lt;&gt;"",避難確保計画入力シート!I255&amp;避難確保計画入力シート!K255,""),"")&amp;IF(避難確保計画入力シート!E257&lt;&gt;"","、"&amp;避難確保計画入力シート!E257,"")</f>
        <v>、テレビ、ラジオ、タブレット端末、ファックス、携帯電話、携帯電話用バッテリー、乾電池</v>
      </c>
    </row>
    <row r="387" spans="1:13" ht="17" customHeight="1" x14ac:dyDescent="0.2">
      <c r="A387" s="571"/>
      <c r="B387" s="571"/>
      <c r="C387" s="571"/>
      <c r="D387" s="563"/>
      <c r="E387" s="522"/>
      <c r="F387" s="522"/>
      <c r="G387" s="522"/>
      <c r="H387" s="522"/>
      <c r="I387" s="522"/>
      <c r="J387" s="522"/>
      <c r="K387" s="564"/>
      <c r="M387" s="296"/>
    </row>
    <row r="388" spans="1:13" ht="17" customHeight="1" x14ac:dyDescent="0.2">
      <c r="A388" s="571"/>
      <c r="B388" s="571"/>
      <c r="C388" s="571"/>
      <c r="D388" s="565"/>
      <c r="E388" s="566"/>
      <c r="F388" s="566"/>
      <c r="G388" s="566"/>
      <c r="H388" s="566"/>
      <c r="I388" s="566"/>
      <c r="J388" s="566"/>
      <c r="K388" s="567"/>
      <c r="M388" s="296"/>
    </row>
    <row r="389" spans="1:13" ht="17" customHeight="1" x14ac:dyDescent="0.2">
      <c r="A389" s="571" t="s">
        <v>520</v>
      </c>
      <c r="B389" s="571"/>
      <c r="C389" s="571"/>
      <c r="D389" s="563" t="str">
        <f>IF(M389&lt;&gt;"",RIGHT(M389,LEN(M389)-1),"")</f>
        <v>従業員名簿、利用者名簿、案内旗、携帯電話、携帯電話用バッテリー、懐中電灯、乾電池、ライフジャケット、蛍光塗料</v>
      </c>
      <c r="E389" s="522"/>
      <c r="F389" s="522"/>
      <c r="G389" s="522"/>
      <c r="H389" s="522"/>
      <c r="I389" s="522"/>
      <c r="J389" s="522"/>
      <c r="K389" s="564"/>
      <c r="M389" s="296" t="str">
        <f>IF(避難確保計画入力シート!E262="有","、"&amp;避難確保計画入力シート!C262,"")&amp;IF(避難確保計画入力シート!E264="有","、"&amp;避難確保計画入力シート!C264,"")&amp;IF(避難確保計画入力シート!E266="有","、"&amp;避難確保計画入力シート!C266&amp;IF(避難確保計画入力シート!I266&lt;&gt;"",避難確保計画入力シート!I266&amp;避難確保計画入力シート!K266,""),"")&amp;IF(避難確保計画入力シート!E268="有","、"&amp;避難確保計画入力シート!C268&amp;IF(避難確保計画入力シート!I268&lt;&gt;"",避難確保計画入力シート!I268&amp;避難確保計画入力シート!K268,""),"")&amp;IF(避難確保計画入力シート!E270="有","、"&amp;避難確保計画入力シート!C270&amp;IF(避難確保計画入力シート!I210&lt;&gt;"",避難確保計画入力シート!I270&amp;避難確保計画入力シート!K270,""),"")&amp;IF(避難確保計画入力シート!E272="有","、"&amp;避難確保計画入力シート!C272&amp;IF(避難確保計画入力シート!I272&lt;&gt;"",避難確保計画入力シート!I272&amp;避難確保計画入力シート!K272,""),"")&amp;IF(避難確保計画入力シート!E274="有","、"&amp;避難確保計画入力シート!C274&amp;IF(避難確保計画入力シート!I274&lt;&gt;"",避難確保計画入力シート!I214&amp;避難確保計画入力シート!K274,""),"")&amp;IF(避難確保計画入力シート!E276="有","、"&amp;避難確保計画入力シート!C276&amp;IF(避難確保計画入力シート!I276&lt;&gt;"",避難確保計画入力シート!I276&amp;避難確保計画入力シート!K276,""),"")&amp;IF(避難確保計画入力シート!E278="有","、"&amp;避難確保計画入力シート!C278&amp;IF(避難確保計画入力シート!I278&lt;&gt;"",避難確保計画入力シート!I278&amp;避難確保計画入力シート!K278,""),"")&amp;IF(避難確保計画入力シート!E280="有","、"&amp;避難確保計画入力シート!C280&amp;IF(避難確保計画入力シート!I280&lt;&gt;"",避難確保計画入力シート!I280&amp;避難確保計画入力シート!K280,""),"")&amp;IF(避難確保計画入力シート!E282="有","、"&amp;避難確保計画入力シート!C282&amp;IF(避難確保計画入力シート!I282&lt;&gt;"",避難確保計画入力シート!I282&amp;避難確保計画入力シート!K282,""),"")&amp;IF(避難確保計画入力シート!E284&lt;&gt;"","、"&amp;避難確保計画入力シート!E284,"")</f>
        <v>、従業員名簿、利用者名簿、案内旗、携帯電話、携帯電話用バッテリー、懐中電灯、乾電池、ライフジャケット、蛍光塗料</v>
      </c>
    </row>
    <row r="390" spans="1:13" ht="17" customHeight="1" x14ac:dyDescent="0.2">
      <c r="A390" s="571"/>
      <c r="B390" s="571"/>
      <c r="C390" s="571"/>
      <c r="D390" s="563"/>
      <c r="E390" s="522"/>
      <c r="F390" s="522"/>
      <c r="G390" s="522"/>
      <c r="H390" s="522"/>
      <c r="I390" s="522"/>
      <c r="J390" s="522"/>
      <c r="K390" s="564"/>
      <c r="M390" s="296"/>
    </row>
    <row r="391" spans="1:13" ht="17" customHeight="1" x14ac:dyDescent="0.2">
      <c r="A391" s="571"/>
      <c r="B391" s="571"/>
      <c r="C391" s="571"/>
      <c r="D391" s="565"/>
      <c r="E391" s="566"/>
      <c r="F391" s="566"/>
      <c r="G391" s="566"/>
      <c r="H391" s="566"/>
      <c r="I391" s="566"/>
      <c r="J391" s="566"/>
      <c r="K391" s="567"/>
      <c r="M391" s="296"/>
    </row>
    <row r="392" spans="1:13" ht="17" customHeight="1" x14ac:dyDescent="0.2">
      <c r="A392" s="571" t="s">
        <v>521</v>
      </c>
      <c r="B392" s="571"/>
      <c r="C392" s="571"/>
      <c r="D392" s="563" t="str">
        <f>IF(M392&lt;&gt;"",RIGHT(M392,LEN(M392)-1),"")</f>
        <v>水、食料、寝具、防寒具</v>
      </c>
      <c r="E392" s="522"/>
      <c r="F392" s="522"/>
      <c r="G392" s="522"/>
      <c r="H392" s="522"/>
      <c r="I392" s="522"/>
      <c r="J392" s="522"/>
      <c r="K392" s="564"/>
      <c r="M392" s="296" t="str">
        <f>IF(避難確保計画入力シート!E289="有","、"&amp;避難確保計画入力シート!C289&amp;IF(避難確保計画入力シート!I289&lt;&gt;"",避難確保計画入力シート!I289&amp;避難確保計画入力シート!K289,""),"")&amp;IF(避難確保計画入力シート!E291="有","、"&amp;避難確保計画入力シート!C291&amp;IF(避難確保計画入力シート!I291&lt;&gt;"",避難確保計画入力シート!I291&amp;避難確保計画入力シート!K291,""),"")&amp;IF(避難確保計画入力シート!E293="有","、"&amp;避難確保計画入力シート!C293&amp;IF(避難確保計画入力シート!I293&lt;&gt;"",避難確保計画入力シート!I293&amp;避難確保計画入力シート!K293,""),"")&amp;IF(避難確保計画入力シート!E295="有","、"&amp;避難確保計画入力シート!C295&amp;IF(避難確保計画入力シート!I295&lt;&gt;"",避難確保計画入力シート!I295&amp;避難確保計画入力シート!K295,""),"")&amp;IF(避難確保計画入力シート!E297="有","、"&amp;避難確保計画入力シート!C297&amp;IF(避難確保計画入力シート!I297&lt;&gt;"",避難確保計画入力シート!I297&amp;避難確保計画入力シート!K297,""),"")&amp;IF(避難確保計画入力シート!E297&lt;&gt;"","、"&amp;避難確保計画入力シート!E297,"")</f>
        <v>、水、食料、寝具、防寒具</v>
      </c>
    </row>
    <row r="393" spans="1:13" ht="17" customHeight="1" x14ac:dyDescent="0.2">
      <c r="A393" s="571"/>
      <c r="B393" s="571"/>
      <c r="C393" s="571"/>
      <c r="D393" s="563"/>
      <c r="E393" s="522"/>
      <c r="F393" s="522"/>
      <c r="G393" s="522"/>
      <c r="H393" s="522"/>
      <c r="I393" s="522"/>
      <c r="J393" s="522"/>
      <c r="K393" s="564"/>
      <c r="M393" s="296"/>
    </row>
    <row r="394" spans="1:13" ht="17" customHeight="1" x14ac:dyDescent="0.2">
      <c r="A394" s="571"/>
      <c r="B394" s="571"/>
      <c r="C394" s="571"/>
      <c r="D394" s="565"/>
      <c r="E394" s="566"/>
      <c r="F394" s="566"/>
      <c r="G394" s="566"/>
      <c r="H394" s="566"/>
      <c r="I394" s="566"/>
      <c r="J394" s="566"/>
      <c r="K394" s="567"/>
      <c r="M394" s="296"/>
    </row>
    <row r="395" spans="1:13" ht="17" customHeight="1" x14ac:dyDescent="0.2">
      <c r="A395" s="571" t="s">
        <v>522</v>
      </c>
      <c r="B395" s="571"/>
      <c r="C395" s="571"/>
      <c r="D395" s="563" t="str">
        <f>IF(M395&lt;&gt;"",RIGHT(M395,LEN(M395)-1),"")</f>
        <v>おむつ、おしりふき、おやつ、おんぶひも、車いす、常備薬</v>
      </c>
      <c r="E395" s="522"/>
      <c r="F395" s="522"/>
      <c r="G395" s="522"/>
      <c r="H395" s="522"/>
      <c r="I395" s="522"/>
      <c r="J395" s="522"/>
      <c r="K395" s="564"/>
      <c r="M395" s="296" t="str">
        <f>IF(避難確保計画入力シート!E302="有","、"&amp;避難確保計画入力シート!C302&amp;IF(避難確保計画入力シート!I302&lt;&gt;"",避難確保計画入力シート!I302&amp;避難確保計画入力シート!K302,""),"")&amp;IF(避難確保計画入力シート!E304="有","、"&amp;避難確保計画入力シート!C304&amp;IF(避難確保計画入力シート!I304&lt;&gt;"",避難確保計画入力シート!I304&amp;避難確保計画入力シート!K304,""),"")&amp;IF(避難確保計画入力シート!E306="有","、"&amp;避難確保計画入力シート!C306&amp;IF(避難確保計画入力シート!I306&lt;&gt;"",避難確保計画入力シート!I306&amp;避難確保計画入力シート!K306,""),"")&amp;IF(避難確保計画入力シート!E308="有","、"&amp;避難確保計画入力シート!C308&amp;IF(避難確保計画入力シート!I308&lt;&gt;"",避難確保計画入力シート!I308&amp;避難確保計画入力シート!K308,""),"")&amp;IF(避難確保計画入力シート!E310="有","、"&amp;避難確保計画入力シート!C310&amp;IF(避難確保計画入力シート!I310&lt;&gt;"",避難確保計画入力シート!I310&amp;避難確保計画入力シート!K310,""),"")&amp;IF(避難確保計画入力シート!E312="有","、"&amp;避難確保計画入力シート!C312&amp;IF(避難確保計画入力シート!I312&lt;&gt;"",避難確保計画入力シート!I312&amp;避難確保計画入力シート!K312,""),"")&amp;IF(避難確保計画入力シート!E314&lt;&gt;"","、"&amp;避難確保計画入力シート!E314,"")</f>
        <v>、おむつ、おしりふき、おやつ、おんぶひも、車いす、常備薬</v>
      </c>
    </row>
    <row r="396" spans="1:13" ht="17" customHeight="1" x14ac:dyDescent="0.2">
      <c r="A396" s="571"/>
      <c r="B396" s="571"/>
      <c r="C396" s="571"/>
      <c r="D396" s="563"/>
      <c r="E396" s="522"/>
      <c r="F396" s="522"/>
      <c r="G396" s="522"/>
      <c r="H396" s="522"/>
      <c r="I396" s="522"/>
      <c r="J396" s="522"/>
      <c r="K396" s="564"/>
      <c r="M396" s="296"/>
    </row>
    <row r="397" spans="1:13" ht="17" customHeight="1" x14ac:dyDescent="0.2">
      <c r="A397" s="571"/>
      <c r="B397" s="571"/>
      <c r="C397" s="571"/>
      <c r="D397" s="565"/>
      <c r="E397" s="566"/>
      <c r="F397" s="566"/>
      <c r="G397" s="566"/>
      <c r="H397" s="566"/>
      <c r="I397" s="566"/>
      <c r="J397" s="566"/>
      <c r="K397" s="567"/>
      <c r="M397" s="296"/>
    </row>
    <row r="398" spans="1:13" ht="17" customHeight="1" x14ac:dyDescent="0.2">
      <c r="A398" s="571" t="s">
        <v>55</v>
      </c>
      <c r="B398" s="571"/>
      <c r="C398" s="571"/>
      <c r="D398" s="563" t="str">
        <f>IF(M398&lt;&gt;"",RIGHT(M398,LEN(M398)-1),"")</f>
        <v>ウエットティッシュ、ゴミ袋、タオル</v>
      </c>
      <c r="E398" s="522"/>
      <c r="F398" s="522"/>
      <c r="G398" s="522"/>
      <c r="H398" s="522"/>
      <c r="I398" s="522"/>
      <c r="J398" s="522"/>
      <c r="K398" s="564"/>
      <c r="M398" s="296" t="str">
        <f>IF(避難確保計画入力シート!E318="有","、"&amp;避難確保計画入力シート!C318&amp;IF(避難確保計画入力シート!I318&lt;&gt;"",避難確保計画入力シート!I318&amp;避難確保計画入力シート!K318,""),"")&amp;IF(避難確保計画入力シート!E320="有","、"&amp;避難確保計画入力シート!C320&amp;IF(避難確保計画入力シート!I320&lt;&gt;"",避難確保計画入力シート!I320&amp;避難確保計画入力シート!K320,""),"")&amp;IF(避難確保計画入力シート!E322="有","、"&amp;避難確保計画入力シート!C322&amp;IF(避難確保計画入力シート!I322&lt;&gt;"",避難確保計画入力シート!I322&amp;避難確保計画入力シート!K322,""),"")&amp;IF(避難確保計画入力シート!E324="有","、"&amp;避難確保計画入力シート!C324&amp;IF(避難確保計画入力シート!I324&lt;&gt;"",避難確保計画入力シート!I324&amp;避難確保計画入力シート!K324,""),"")&amp;IF(避難確保計画入力シート!E324&lt;&gt;"","、"&amp;避難確保計画入力シート!E324,"")</f>
        <v>、ウエットティッシュ、ゴミ袋、タオル</v>
      </c>
    </row>
    <row r="399" spans="1:13" ht="17" customHeight="1" x14ac:dyDescent="0.2">
      <c r="A399" s="571"/>
      <c r="B399" s="571"/>
      <c r="C399" s="571"/>
      <c r="D399" s="563"/>
      <c r="E399" s="522"/>
      <c r="F399" s="522"/>
      <c r="G399" s="522"/>
      <c r="H399" s="522"/>
      <c r="I399" s="522"/>
      <c r="J399" s="522"/>
      <c r="K399" s="564"/>
      <c r="M399" s="312"/>
    </row>
    <row r="400" spans="1:13" ht="17" customHeight="1" x14ac:dyDescent="0.2">
      <c r="A400" s="571"/>
      <c r="B400" s="571"/>
      <c r="C400" s="571"/>
      <c r="D400" s="565"/>
      <c r="E400" s="566"/>
      <c r="F400" s="566"/>
      <c r="G400" s="566"/>
      <c r="H400" s="566"/>
      <c r="I400" s="566"/>
      <c r="J400" s="566"/>
      <c r="K400" s="567"/>
      <c r="M400" s="312"/>
    </row>
    <row r="401" spans="1:11" ht="17" customHeight="1" x14ac:dyDescent="0.2">
      <c r="A401" s="5"/>
      <c r="B401" s="5"/>
      <c r="C401" s="5"/>
      <c r="D401" s="5"/>
      <c r="E401" s="5"/>
      <c r="F401" s="5"/>
      <c r="G401" s="5"/>
      <c r="H401" s="5"/>
      <c r="I401" s="5"/>
      <c r="J401" s="5"/>
      <c r="K401" s="5"/>
    </row>
    <row r="402" spans="1:11" ht="17" customHeight="1" x14ac:dyDescent="0.2">
      <c r="A402" s="522" t="s">
        <v>523</v>
      </c>
      <c r="B402" s="522"/>
      <c r="C402" s="522"/>
      <c r="D402" s="522"/>
      <c r="E402" s="522"/>
      <c r="F402" s="522"/>
      <c r="G402" s="522"/>
      <c r="H402" s="522"/>
      <c r="I402" s="522"/>
      <c r="J402" s="522"/>
      <c r="K402" s="522"/>
    </row>
    <row r="403" spans="1:11" ht="17" customHeight="1" x14ac:dyDescent="0.2">
      <c r="A403" s="522" t="s">
        <v>524</v>
      </c>
      <c r="B403" s="522"/>
      <c r="C403" s="522"/>
      <c r="D403" s="522"/>
      <c r="E403" s="522"/>
      <c r="F403" s="522"/>
      <c r="G403" s="522"/>
      <c r="H403" s="522"/>
      <c r="I403" s="522"/>
      <c r="J403" s="522"/>
      <c r="K403" s="522"/>
    </row>
    <row r="404" spans="1:11" ht="17" customHeight="1" x14ac:dyDescent="0.2">
      <c r="A404" s="522" t="s">
        <v>525</v>
      </c>
      <c r="B404" s="522"/>
      <c r="C404" s="522"/>
      <c r="D404" s="522"/>
      <c r="E404" s="522"/>
      <c r="F404" s="522"/>
      <c r="G404" s="522"/>
      <c r="H404" s="522"/>
      <c r="I404" s="522"/>
      <c r="J404" s="522"/>
      <c r="K404" s="522"/>
    </row>
    <row r="405" spans="1:11" ht="17" customHeight="1" x14ac:dyDescent="0.2">
      <c r="A405" s="522"/>
      <c r="B405" s="522"/>
      <c r="C405" s="522"/>
      <c r="D405" s="522"/>
      <c r="E405" s="522"/>
      <c r="F405" s="522"/>
      <c r="G405" s="522"/>
      <c r="H405" s="522"/>
      <c r="I405" s="522"/>
      <c r="J405" s="522"/>
      <c r="K405" s="522"/>
    </row>
    <row r="406" spans="1:11" ht="17" customHeight="1" x14ac:dyDescent="0.2">
      <c r="A406" s="522"/>
      <c r="B406" s="522"/>
      <c r="C406" s="522"/>
      <c r="D406" s="522"/>
      <c r="E406" s="522"/>
      <c r="F406" s="522"/>
      <c r="G406" s="522"/>
      <c r="H406" s="522"/>
      <c r="I406" s="522"/>
      <c r="J406" s="522"/>
      <c r="K406" s="522"/>
    </row>
    <row r="407" spans="1:11" ht="17" customHeight="1" x14ac:dyDescent="0.2">
      <c r="A407" s="522"/>
      <c r="B407" s="522"/>
      <c r="C407" s="522"/>
      <c r="D407" s="522"/>
      <c r="E407" s="522"/>
      <c r="F407" s="522"/>
      <c r="G407" s="522"/>
      <c r="H407" s="522"/>
      <c r="I407" s="522"/>
      <c r="J407" s="522"/>
      <c r="K407" s="522"/>
    </row>
    <row r="408" spans="1:11" ht="17" customHeight="1" x14ac:dyDescent="0.2">
      <c r="A408" s="522"/>
      <c r="B408" s="522"/>
      <c r="C408" s="522"/>
      <c r="D408" s="522"/>
      <c r="E408" s="522"/>
      <c r="F408" s="522"/>
      <c r="G408" s="522"/>
      <c r="H408" s="522"/>
      <c r="I408" s="522"/>
      <c r="J408" s="522"/>
      <c r="K408" s="522"/>
    </row>
    <row r="409" spans="1:11" ht="17" customHeight="1" x14ac:dyDescent="0.2">
      <c r="A409" s="522"/>
      <c r="B409" s="522"/>
      <c r="C409" s="522"/>
      <c r="D409" s="522"/>
      <c r="E409" s="522"/>
      <c r="F409" s="522"/>
      <c r="G409" s="522"/>
      <c r="H409" s="522"/>
      <c r="I409" s="522"/>
      <c r="J409" s="522"/>
      <c r="K409" s="522"/>
    </row>
    <row r="410" spans="1:11" ht="17" customHeight="1" x14ac:dyDescent="0.2">
      <c r="A410" s="522"/>
      <c r="B410" s="522"/>
      <c r="C410" s="522"/>
      <c r="D410" s="522"/>
      <c r="E410" s="522"/>
      <c r="F410" s="522"/>
      <c r="G410" s="522"/>
      <c r="H410" s="522"/>
      <c r="I410" s="522"/>
      <c r="J410" s="522"/>
      <c r="K410" s="522"/>
    </row>
    <row r="411" spans="1:11" ht="17" customHeight="1" x14ac:dyDescent="0.2"/>
    <row r="412" spans="1:11" ht="17" customHeight="1" x14ac:dyDescent="0.2">
      <c r="A412" s="522" t="s">
        <v>526</v>
      </c>
      <c r="B412" s="522"/>
      <c r="C412" s="522"/>
      <c r="D412" s="522"/>
      <c r="E412" s="522"/>
      <c r="F412" s="522"/>
      <c r="G412" s="522"/>
      <c r="H412" s="522"/>
      <c r="I412" s="522"/>
      <c r="J412" s="522"/>
      <c r="K412" s="522"/>
    </row>
    <row r="413" spans="1:11" ht="17" customHeight="1" x14ac:dyDescent="0.2">
      <c r="A413" s="522" t="s">
        <v>560</v>
      </c>
      <c r="B413" s="522"/>
      <c r="C413" s="522"/>
      <c r="D413" s="522"/>
      <c r="E413" s="522"/>
      <c r="F413" s="522"/>
      <c r="G413" s="522"/>
      <c r="H413" s="522"/>
      <c r="I413" s="522"/>
      <c r="J413" s="522"/>
      <c r="K413" s="522"/>
    </row>
    <row r="414" spans="1:11" ht="17" customHeight="1" x14ac:dyDescent="0.2">
      <c r="A414" s="522"/>
      <c r="B414" s="522"/>
      <c r="C414" s="522"/>
      <c r="D414" s="522"/>
      <c r="E414" s="522"/>
      <c r="F414" s="522"/>
      <c r="G414" s="522"/>
      <c r="H414" s="522"/>
      <c r="I414" s="522"/>
      <c r="J414" s="522"/>
      <c r="K414" s="522"/>
    </row>
    <row r="415" spans="1:11" ht="17" customHeight="1" x14ac:dyDescent="0.2">
      <c r="A415" s="522"/>
      <c r="B415" s="522"/>
      <c r="C415" s="522"/>
      <c r="D415" s="522"/>
      <c r="E415" s="522"/>
      <c r="F415" s="522"/>
      <c r="G415" s="522"/>
      <c r="H415" s="522"/>
      <c r="I415" s="522"/>
      <c r="J415" s="522"/>
      <c r="K415" s="522"/>
    </row>
    <row r="416" spans="1:11" ht="17" customHeight="1" x14ac:dyDescent="0.2">
      <c r="A416" s="522"/>
      <c r="B416" s="522"/>
      <c r="C416" s="522"/>
      <c r="D416" s="522"/>
      <c r="E416" s="522"/>
      <c r="F416" s="522"/>
      <c r="G416" s="522"/>
      <c r="H416" s="522"/>
      <c r="I416" s="522"/>
      <c r="J416" s="522"/>
      <c r="K416" s="522"/>
    </row>
    <row r="417" spans="1:11" ht="17" customHeight="1" x14ac:dyDescent="0.2">
      <c r="A417" s="522"/>
      <c r="B417" s="522"/>
      <c r="C417" s="522"/>
      <c r="D417" s="522"/>
      <c r="E417" s="522"/>
      <c r="F417" s="522"/>
      <c r="G417" s="522"/>
      <c r="H417" s="522"/>
      <c r="I417" s="522"/>
      <c r="J417" s="522"/>
      <c r="K417" s="522"/>
    </row>
    <row r="418" spans="1:11" ht="17" customHeight="1" x14ac:dyDescent="0.2">
      <c r="A418" s="522"/>
      <c r="B418" s="522"/>
      <c r="C418" s="522"/>
      <c r="D418" s="522"/>
      <c r="E418" s="522"/>
      <c r="F418" s="522"/>
      <c r="G418" s="522"/>
      <c r="H418" s="522"/>
      <c r="I418" s="522"/>
      <c r="J418" s="522"/>
      <c r="K418" s="522"/>
    </row>
    <row r="419" spans="1:11" ht="17" customHeight="1" x14ac:dyDescent="0.2">
      <c r="A419" s="522" t="s">
        <v>527</v>
      </c>
      <c r="B419" s="522"/>
      <c r="C419" s="522"/>
      <c r="D419" s="522"/>
      <c r="E419" s="522"/>
      <c r="F419" s="522"/>
      <c r="G419" s="522"/>
      <c r="H419" s="522"/>
      <c r="I419" s="522"/>
      <c r="J419" s="522"/>
      <c r="K419" s="522"/>
    </row>
    <row r="420" spans="1:11" ht="17" customHeight="1" x14ac:dyDescent="0.2">
      <c r="A420" s="572" t="str">
        <f>"　訓練は出水期前（６月まで）に行うとともに、下記も含め年間概ね"&amp;TEXT(避難確保計画入力シート!G338,0)&amp;"回行う。
　①新規採用職員の研修及び訓練を実施する。新規採用職員の訓練は全職員を対象とした訓練と同
　　時に実施することを基本とし、年度途中で新規採用者がある場合は、別途研修を計画し、机上
　　訓練等を実施する。
　②全職員を対象とした情報収集・伝達及び避難誘導訓練を出水期前（６月まで）に実施する。"</f>
        <v>　訓練は出水期前（６月まで）に行うとともに、下記も含め年間概ね0回行う。
　①新規採用職員の研修及び訓練を実施する。新規採用職員の訓練は全職員を対象とした訓練と同
　　時に実施することを基本とし、年度途中で新規採用者がある場合は、別途研修を計画し、机上
　　訓練等を実施する。
　②全職員を対象とした情報収集・伝達及び避難誘導訓練を出水期前（６月まで）に実施する。</v>
      </c>
      <c r="B420" s="572"/>
      <c r="C420" s="572"/>
      <c r="D420" s="572"/>
      <c r="E420" s="572"/>
      <c r="F420" s="572"/>
      <c r="G420" s="572"/>
      <c r="H420" s="572"/>
      <c r="I420" s="572"/>
      <c r="J420" s="572"/>
      <c r="K420" s="572"/>
    </row>
    <row r="421" spans="1:11" ht="17" customHeight="1" x14ac:dyDescent="0.2">
      <c r="A421" s="572"/>
      <c r="B421" s="572"/>
      <c r="C421" s="572"/>
      <c r="D421" s="572"/>
      <c r="E421" s="572"/>
      <c r="F421" s="572"/>
      <c r="G421" s="572"/>
      <c r="H421" s="572"/>
      <c r="I421" s="572"/>
      <c r="J421" s="572"/>
      <c r="K421" s="572"/>
    </row>
    <row r="422" spans="1:11" ht="17" customHeight="1" x14ac:dyDescent="0.2">
      <c r="A422" s="572"/>
      <c r="B422" s="572"/>
      <c r="C422" s="572"/>
      <c r="D422" s="572"/>
      <c r="E422" s="572"/>
      <c r="F422" s="572"/>
      <c r="G422" s="572"/>
      <c r="H422" s="572"/>
      <c r="I422" s="572"/>
      <c r="J422" s="572"/>
      <c r="K422" s="572"/>
    </row>
    <row r="423" spans="1:11" ht="17" customHeight="1" x14ac:dyDescent="0.2">
      <c r="A423" s="572"/>
      <c r="B423" s="572"/>
      <c r="C423" s="572"/>
      <c r="D423" s="572"/>
      <c r="E423" s="572"/>
      <c r="F423" s="572"/>
      <c r="G423" s="572"/>
      <c r="H423" s="572"/>
      <c r="I423" s="572"/>
      <c r="J423" s="572"/>
      <c r="K423" s="572"/>
    </row>
    <row r="424" spans="1:11" ht="17" customHeight="1" x14ac:dyDescent="0.2">
      <c r="A424" s="572"/>
      <c r="B424" s="572"/>
      <c r="C424" s="572"/>
      <c r="D424" s="572"/>
      <c r="E424" s="572"/>
      <c r="F424" s="572"/>
      <c r="G424" s="572"/>
      <c r="H424" s="572"/>
      <c r="I424" s="572"/>
      <c r="J424" s="572"/>
      <c r="K424" s="572"/>
    </row>
    <row r="425" spans="1:11" ht="17" customHeight="1" x14ac:dyDescent="0.2">
      <c r="A425" s="522" t="s">
        <v>528</v>
      </c>
      <c r="B425" s="522"/>
      <c r="C425" s="522"/>
      <c r="D425" s="522"/>
      <c r="E425" s="522"/>
      <c r="F425" s="522"/>
      <c r="G425" s="522"/>
      <c r="H425" s="522"/>
      <c r="I425" s="522"/>
      <c r="J425" s="522"/>
      <c r="K425" s="522"/>
    </row>
    <row r="426" spans="1:11" ht="17" customHeight="1" x14ac:dyDescent="0.2">
      <c r="A426" s="522" t="s">
        <v>529</v>
      </c>
      <c r="B426" s="522"/>
      <c r="C426" s="522"/>
      <c r="D426" s="522"/>
      <c r="E426" s="522"/>
      <c r="F426" s="522"/>
      <c r="G426" s="522"/>
      <c r="H426" s="522"/>
      <c r="I426" s="522"/>
      <c r="J426" s="522"/>
      <c r="K426" s="522"/>
    </row>
    <row r="427" spans="1:11" ht="17" customHeight="1" x14ac:dyDescent="0.2">
      <c r="A427" s="522"/>
      <c r="B427" s="522"/>
      <c r="C427" s="522"/>
      <c r="D427" s="522"/>
      <c r="E427" s="522"/>
      <c r="F427" s="522"/>
      <c r="G427" s="522"/>
      <c r="H427" s="522"/>
      <c r="I427" s="522"/>
      <c r="J427" s="522"/>
      <c r="K427" s="522"/>
    </row>
    <row r="428" spans="1:11" ht="17" customHeight="1" x14ac:dyDescent="0.2">
      <c r="A428" s="522"/>
      <c r="B428" s="522"/>
      <c r="C428" s="522"/>
      <c r="D428" s="522"/>
      <c r="E428" s="522"/>
      <c r="F428" s="522"/>
      <c r="G428" s="522"/>
      <c r="H428" s="522"/>
      <c r="I428" s="522"/>
      <c r="J428" s="522"/>
      <c r="K428" s="522"/>
    </row>
    <row r="429" spans="1:11" ht="17" customHeight="1" x14ac:dyDescent="0.2">
      <c r="A429" s="226"/>
      <c r="B429" s="5"/>
      <c r="C429" s="5"/>
      <c r="D429" s="5"/>
      <c r="E429" s="5"/>
      <c r="F429" s="5"/>
      <c r="G429" s="528" t="s">
        <v>422</v>
      </c>
      <c r="H429" s="528"/>
      <c r="I429" s="528"/>
      <c r="J429" s="528"/>
      <c r="K429" s="528"/>
    </row>
    <row r="430" spans="1:11" ht="17" customHeight="1" x14ac:dyDescent="0.2">
      <c r="A430" s="5"/>
      <c r="B430" s="5"/>
      <c r="C430" s="5"/>
      <c r="D430" s="5"/>
      <c r="E430" s="5"/>
      <c r="F430" s="5"/>
      <c r="G430" s="9" t="s">
        <v>423</v>
      </c>
      <c r="H430" s="529">
        <f>避難確保計画入力シート!$E$13</f>
        <v>0</v>
      </c>
      <c r="I430" s="529"/>
      <c r="J430" s="529"/>
      <c r="K430" s="529"/>
    </row>
    <row r="431" spans="1:11" ht="17" customHeight="1" x14ac:dyDescent="0.2">
      <c r="A431" s="549" t="s">
        <v>531</v>
      </c>
      <c r="B431" s="549"/>
      <c r="C431" s="549"/>
      <c r="D431" s="549"/>
      <c r="E431" s="549"/>
      <c r="F431" s="549"/>
      <c r="G431" s="549"/>
      <c r="H431" s="549"/>
      <c r="I431" s="549"/>
      <c r="J431" s="575" t="s">
        <v>530</v>
      </c>
      <c r="K431" s="575"/>
    </row>
    <row r="432" spans="1:11" ht="17" customHeight="1" x14ac:dyDescent="0.2">
      <c r="A432" s="577" t="s">
        <v>532</v>
      </c>
      <c r="B432" s="577"/>
      <c r="C432" s="577"/>
      <c r="D432" s="577"/>
      <c r="E432" s="577"/>
      <c r="F432" s="577"/>
      <c r="G432" s="577"/>
      <c r="H432" s="577"/>
      <c r="I432" s="577"/>
      <c r="J432" s="576"/>
      <c r="K432" s="576"/>
    </row>
    <row r="433" spans="1:11" ht="17" customHeight="1" thickBot="1" x14ac:dyDescent="0.25">
      <c r="A433" s="299"/>
    </row>
    <row r="434" spans="1:11" ht="17" customHeight="1" x14ac:dyDescent="0.2">
      <c r="A434" s="573" t="s">
        <v>533</v>
      </c>
      <c r="B434" s="476"/>
      <c r="C434" s="46"/>
      <c r="D434" s="46"/>
      <c r="E434" s="46"/>
      <c r="F434" s="46"/>
      <c r="G434" s="46"/>
      <c r="H434" s="46"/>
      <c r="I434" s="46"/>
      <c r="J434" s="46"/>
      <c r="K434" s="47"/>
    </row>
    <row r="435" spans="1:11" ht="17" customHeight="1" x14ac:dyDescent="0.2">
      <c r="A435" s="574"/>
      <c r="B435" s="360"/>
      <c r="K435" s="49"/>
    </row>
    <row r="436" spans="1:11" ht="17" customHeight="1" x14ac:dyDescent="0.2">
      <c r="A436" s="300"/>
      <c r="K436" s="49"/>
    </row>
    <row r="437" spans="1:11" ht="17" customHeight="1" x14ac:dyDescent="0.2">
      <c r="A437" s="300"/>
      <c r="K437" s="49"/>
    </row>
    <row r="438" spans="1:11" ht="17" customHeight="1" x14ac:dyDescent="0.2">
      <c r="A438" s="300"/>
      <c r="K438" s="49"/>
    </row>
    <row r="439" spans="1:11" ht="17" customHeight="1" x14ac:dyDescent="0.2">
      <c r="A439" s="300"/>
      <c r="K439" s="49"/>
    </row>
    <row r="440" spans="1:11" ht="17" customHeight="1" x14ac:dyDescent="0.2">
      <c r="A440" s="300"/>
      <c r="K440" s="49"/>
    </row>
    <row r="441" spans="1:11" ht="17" customHeight="1" x14ac:dyDescent="0.2">
      <c r="A441" s="300"/>
      <c r="K441" s="49"/>
    </row>
    <row r="442" spans="1:11" ht="17" customHeight="1" x14ac:dyDescent="0.2">
      <c r="A442" s="300"/>
      <c r="K442" s="49"/>
    </row>
    <row r="443" spans="1:11" ht="17" customHeight="1" x14ac:dyDescent="0.2">
      <c r="A443" s="300"/>
      <c r="K443" s="49"/>
    </row>
    <row r="444" spans="1:11" ht="17" customHeight="1" x14ac:dyDescent="0.2">
      <c r="A444" s="300"/>
      <c r="K444" s="49"/>
    </row>
    <row r="445" spans="1:11" ht="17" customHeight="1" x14ac:dyDescent="0.2">
      <c r="A445" s="300"/>
      <c r="K445" s="49"/>
    </row>
    <row r="446" spans="1:11" ht="17" customHeight="1" x14ac:dyDescent="0.2">
      <c r="A446" s="300"/>
      <c r="K446" s="49"/>
    </row>
    <row r="447" spans="1:11" ht="17" customHeight="1" x14ac:dyDescent="0.2">
      <c r="A447" s="300"/>
      <c r="K447" s="49"/>
    </row>
    <row r="448" spans="1:11" ht="17" customHeight="1" x14ac:dyDescent="0.2">
      <c r="A448" s="300"/>
      <c r="K448" s="49"/>
    </row>
    <row r="449" spans="1:11" ht="17" customHeight="1" x14ac:dyDescent="0.2">
      <c r="A449" s="300"/>
      <c r="K449" s="49"/>
    </row>
    <row r="450" spans="1:11" ht="17" customHeight="1" x14ac:dyDescent="0.2">
      <c r="A450" s="300"/>
      <c r="K450" s="49"/>
    </row>
    <row r="451" spans="1:11" ht="17" customHeight="1" x14ac:dyDescent="0.2">
      <c r="A451" s="300"/>
      <c r="K451" s="49"/>
    </row>
    <row r="452" spans="1:11" ht="17" customHeight="1" x14ac:dyDescent="0.2">
      <c r="A452" s="300"/>
      <c r="K452" s="49"/>
    </row>
    <row r="453" spans="1:11" ht="17" customHeight="1" x14ac:dyDescent="0.2">
      <c r="A453" s="300"/>
      <c r="K453" s="49"/>
    </row>
    <row r="454" spans="1:11" ht="17" customHeight="1" x14ac:dyDescent="0.2">
      <c r="A454" s="300"/>
      <c r="K454" s="49"/>
    </row>
    <row r="455" spans="1:11" ht="17" customHeight="1" x14ac:dyDescent="0.2">
      <c r="A455" s="300"/>
      <c r="K455" s="49"/>
    </row>
    <row r="456" spans="1:11" ht="17" customHeight="1" x14ac:dyDescent="0.2">
      <c r="A456" s="300"/>
      <c r="K456" s="49"/>
    </row>
    <row r="457" spans="1:11" ht="17" customHeight="1" x14ac:dyDescent="0.2">
      <c r="A457" s="300"/>
      <c r="K457" s="49"/>
    </row>
    <row r="458" spans="1:11" ht="17" customHeight="1" x14ac:dyDescent="0.2">
      <c r="A458" s="300"/>
      <c r="K458" s="49"/>
    </row>
    <row r="459" spans="1:11" ht="17" customHeight="1" x14ac:dyDescent="0.2">
      <c r="A459" s="300"/>
      <c r="K459" s="49"/>
    </row>
    <row r="460" spans="1:11" ht="17" customHeight="1" x14ac:dyDescent="0.2">
      <c r="A460" s="300"/>
      <c r="K460" s="49"/>
    </row>
    <row r="461" spans="1:11" ht="17" customHeight="1" x14ac:dyDescent="0.2">
      <c r="A461" s="300"/>
      <c r="K461" s="49"/>
    </row>
    <row r="462" spans="1:11" ht="17" customHeight="1" x14ac:dyDescent="0.2">
      <c r="A462" s="300"/>
      <c r="K462" s="49"/>
    </row>
    <row r="463" spans="1:11" ht="17" customHeight="1" x14ac:dyDescent="0.2">
      <c r="A463" s="300"/>
      <c r="K463" s="49"/>
    </row>
    <row r="464" spans="1:11" ht="17" customHeight="1" x14ac:dyDescent="0.2">
      <c r="A464" s="300"/>
      <c r="K464" s="49"/>
    </row>
    <row r="465" spans="1:11" ht="17" customHeight="1" x14ac:dyDescent="0.2">
      <c r="A465" s="300"/>
      <c r="K465" s="49"/>
    </row>
    <row r="466" spans="1:11" ht="17" customHeight="1" x14ac:dyDescent="0.2">
      <c r="A466" s="300"/>
      <c r="K466" s="49"/>
    </row>
    <row r="467" spans="1:11" ht="17" customHeight="1" x14ac:dyDescent="0.2">
      <c r="A467" s="300"/>
      <c r="K467" s="49"/>
    </row>
    <row r="468" spans="1:11" ht="17" customHeight="1" x14ac:dyDescent="0.2">
      <c r="A468" s="300"/>
      <c r="K468" s="49"/>
    </row>
    <row r="469" spans="1:11" ht="17" customHeight="1" x14ac:dyDescent="0.2">
      <c r="A469" s="300"/>
      <c r="K469" s="49"/>
    </row>
    <row r="470" spans="1:11" ht="17" customHeight="1" x14ac:dyDescent="0.2">
      <c r="A470" s="300"/>
      <c r="K470" s="49"/>
    </row>
    <row r="471" spans="1:11" ht="17" customHeight="1" x14ac:dyDescent="0.2">
      <c r="A471" s="300"/>
      <c r="K471" s="49"/>
    </row>
    <row r="472" spans="1:11" ht="17" customHeight="1" x14ac:dyDescent="0.2">
      <c r="A472" s="300"/>
      <c r="K472" s="49"/>
    </row>
    <row r="473" spans="1:11" ht="17" customHeight="1" x14ac:dyDescent="0.2">
      <c r="A473" s="300"/>
      <c r="K473" s="49"/>
    </row>
    <row r="474" spans="1:11" ht="17" customHeight="1" x14ac:dyDescent="0.2">
      <c r="A474" s="300"/>
      <c r="K474" s="49"/>
    </row>
    <row r="475" spans="1:11" ht="17" customHeight="1" x14ac:dyDescent="0.2">
      <c r="A475" s="300"/>
      <c r="K475" s="49"/>
    </row>
    <row r="476" spans="1:11" ht="17" customHeight="1" x14ac:dyDescent="0.2">
      <c r="A476" s="300"/>
      <c r="K476" s="49"/>
    </row>
    <row r="477" spans="1:11" ht="17" customHeight="1" x14ac:dyDescent="0.2">
      <c r="A477" s="300"/>
      <c r="K477" s="49"/>
    </row>
    <row r="478" spans="1:11" ht="17" customHeight="1" thickBot="1" x14ac:dyDescent="0.25">
      <c r="A478" s="300"/>
      <c r="K478" s="49"/>
    </row>
    <row r="479" spans="1:11" ht="17" customHeight="1" x14ac:dyDescent="0.2">
      <c r="A479" s="300"/>
      <c r="I479" s="578" t="str">
        <f>"避難完了までに要する時間
"&amp;TEXT(避難確保計画入力シート!E210,0)&amp;"分"</f>
        <v>避難完了までに要する時間
0分</v>
      </c>
      <c r="J479" s="579"/>
      <c r="K479" s="580"/>
    </row>
    <row r="480" spans="1:11" ht="17" customHeight="1" x14ac:dyDescent="0.2">
      <c r="A480" s="300"/>
      <c r="I480" s="581"/>
      <c r="J480" s="442"/>
      <c r="K480" s="443"/>
    </row>
    <row r="481" spans="1:11" ht="17" customHeight="1" thickBot="1" x14ac:dyDescent="0.25">
      <c r="A481" s="301"/>
      <c r="B481" s="16"/>
      <c r="C481" s="16"/>
      <c r="D481" s="16"/>
      <c r="E481" s="16"/>
      <c r="F481" s="16"/>
      <c r="G481" s="16"/>
      <c r="H481" s="16"/>
      <c r="I481" s="582"/>
      <c r="J481" s="583"/>
      <c r="K481" s="584"/>
    </row>
    <row r="482" spans="1:11" ht="17" customHeight="1" x14ac:dyDescent="0.2"/>
    <row r="483" spans="1:11" ht="17" customHeight="1" x14ac:dyDescent="0.2">
      <c r="A483" s="226"/>
      <c r="B483" s="5"/>
      <c r="C483" s="5"/>
      <c r="D483" s="5"/>
      <c r="E483" s="5"/>
      <c r="F483" s="5"/>
      <c r="G483" s="528" t="s">
        <v>422</v>
      </c>
      <c r="H483" s="528"/>
      <c r="I483" s="528"/>
      <c r="J483" s="528"/>
      <c r="K483" s="528"/>
    </row>
    <row r="484" spans="1:11" ht="17" customHeight="1" x14ac:dyDescent="0.2">
      <c r="A484" s="5"/>
      <c r="B484" s="5"/>
      <c r="C484" s="5"/>
      <c r="D484" s="5"/>
      <c r="E484" s="5"/>
      <c r="F484" s="5"/>
      <c r="G484" s="9" t="s">
        <v>423</v>
      </c>
      <c r="H484" s="529">
        <f>避難確保計画入力シート!$E$13</f>
        <v>0</v>
      </c>
      <c r="I484" s="529"/>
      <c r="J484" s="529"/>
      <c r="K484" s="529"/>
    </row>
    <row r="485" spans="1:11" ht="17" customHeight="1" x14ac:dyDescent="0.2">
      <c r="A485" s="549" t="s">
        <v>534</v>
      </c>
      <c r="B485" s="549"/>
      <c r="C485" s="549"/>
      <c r="D485" s="549"/>
      <c r="E485" s="549"/>
      <c r="F485" s="549"/>
      <c r="G485" s="549"/>
      <c r="H485" s="549"/>
      <c r="I485" s="549"/>
      <c r="J485" s="575" t="s">
        <v>530</v>
      </c>
      <c r="K485" s="575"/>
    </row>
    <row r="486" spans="1:11" ht="17" customHeight="1" x14ac:dyDescent="0.2">
      <c r="A486" s="577" t="s">
        <v>535</v>
      </c>
      <c r="B486" s="577"/>
      <c r="C486" s="577"/>
      <c r="D486" s="577"/>
      <c r="E486" s="577"/>
      <c r="F486" s="577"/>
      <c r="G486" s="577"/>
      <c r="H486" s="577"/>
      <c r="I486" s="577"/>
      <c r="J486" s="576"/>
      <c r="K486" s="576"/>
    </row>
    <row r="487" spans="1:11" ht="17" customHeight="1" thickBot="1" x14ac:dyDescent="0.25">
      <c r="A487" s="299"/>
    </row>
    <row r="488" spans="1:11" ht="17" customHeight="1" x14ac:dyDescent="0.2">
      <c r="A488" s="573" t="s">
        <v>533</v>
      </c>
      <c r="B488" s="476"/>
      <c r="C488" s="46"/>
      <c r="D488" s="46"/>
      <c r="E488" s="46"/>
      <c r="F488" s="46"/>
      <c r="G488" s="46"/>
      <c r="H488" s="46"/>
      <c r="I488" s="46"/>
      <c r="J488" s="46"/>
      <c r="K488" s="47"/>
    </row>
    <row r="489" spans="1:11" ht="17" customHeight="1" x14ac:dyDescent="0.2">
      <c r="A489" s="574"/>
      <c r="B489" s="360"/>
      <c r="K489" s="49"/>
    </row>
    <row r="490" spans="1:11" ht="17" customHeight="1" x14ac:dyDescent="0.2">
      <c r="A490" s="300"/>
      <c r="K490" s="49"/>
    </row>
    <row r="491" spans="1:11" ht="17" customHeight="1" x14ac:dyDescent="0.2">
      <c r="A491" s="300"/>
      <c r="K491" s="49"/>
    </row>
    <row r="492" spans="1:11" ht="17" customHeight="1" x14ac:dyDescent="0.2">
      <c r="A492" s="300"/>
      <c r="K492" s="49"/>
    </row>
    <row r="493" spans="1:11" ht="17" customHeight="1" x14ac:dyDescent="0.2">
      <c r="A493" s="300"/>
      <c r="K493" s="49"/>
    </row>
    <row r="494" spans="1:11" ht="17" customHeight="1" x14ac:dyDescent="0.2">
      <c r="A494" s="300"/>
      <c r="K494" s="49"/>
    </row>
    <row r="495" spans="1:11" ht="17" customHeight="1" x14ac:dyDescent="0.2">
      <c r="A495" s="300"/>
      <c r="K495" s="49"/>
    </row>
    <row r="496" spans="1:11" ht="17" customHeight="1" x14ac:dyDescent="0.2">
      <c r="A496" s="300"/>
      <c r="K496" s="49"/>
    </row>
    <row r="497" spans="1:11" ht="17" customHeight="1" x14ac:dyDescent="0.2">
      <c r="A497" s="300"/>
      <c r="K497" s="49"/>
    </row>
    <row r="498" spans="1:11" ht="17" customHeight="1" x14ac:dyDescent="0.2">
      <c r="A498" s="300"/>
      <c r="K498" s="49"/>
    </row>
    <row r="499" spans="1:11" ht="17" customHeight="1" x14ac:dyDescent="0.2">
      <c r="A499" s="300"/>
      <c r="K499" s="49"/>
    </row>
    <row r="500" spans="1:11" ht="17" customHeight="1" x14ac:dyDescent="0.2">
      <c r="A500" s="300"/>
      <c r="K500" s="49"/>
    </row>
    <row r="501" spans="1:11" ht="17" customHeight="1" x14ac:dyDescent="0.2">
      <c r="A501" s="300"/>
      <c r="K501" s="49"/>
    </row>
    <row r="502" spans="1:11" ht="17" customHeight="1" x14ac:dyDescent="0.2">
      <c r="A502" s="300"/>
      <c r="K502" s="49"/>
    </row>
    <row r="503" spans="1:11" ht="17" customHeight="1" x14ac:dyDescent="0.2">
      <c r="A503" s="300"/>
      <c r="K503" s="49"/>
    </row>
    <row r="504" spans="1:11" ht="17" customHeight="1" x14ac:dyDescent="0.2">
      <c r="A504" s="300"/>
      <c r="K504" s="49"/>
    </row>
    <row r="505" spans="1:11" ht="17" customHeight="1" x14ac:dyDescent="0.2">
      <c r="A505" s="300"/>
      <c r="K505" s="49"/>
    </row>
    <row r="506" spans="1:11" ht="17" customHeight="1" x14ac:dyDescent="0.2">
      <c r="A506" s="300"/>
      <c r="K506" s="49"/>
    </row>
    <row r="507" spans="1:11" ht="17" customHeight="1" x14ac:dyDescent="0.2">
      <c r="A507" s="300"/>
      <c r="K507" s="49"/>
    </row>
    <row r="508" spans="1:11" ht="17" customHeight="1" x14ac:dyDescent="0.2">
      <c r="A508" s="300"/>
      <c r="K508" s="49"/>
    </row>
    <row r="509" spans="1:11" ht="17" customHeight="1" x14ac:dyDescent="0.2">
      <c r="A509" s="300"/>
      <c r="K509" s="49"/>
    </row>
    <row r="510" spans="1:11" ht="17" customHeight="1" x14ac:dyDescent="0.2">
      <c r="A510" s="300"/>
      <c r="K510" s="49"/>
    </row>
    <row r="511" spans="1:11" ht="17" customHeight="1" x14ac:dyDescent="0.2">
      <c r="A511" s="300"/>
      <c r="K511" s="49"/>
    </row>
    <row r="512" spans="1:11" ht="17" customHeight="1" x14ac:dyDescent="0.2">
      <c r="A512" s="300"/>
      <c r="K512" s="49"/>
    </row>
    <row r="513" spans="1:11" ht="17" customHeight="1" x14ac:dyDescent="0.2">
      <c r="A513" s="300"/>
      <c r="K513" s="49"/>
    </row>
    <row r="514" spans="1:11" ht="17" customHeight="1" x14ac:dyDescent="0.2">
      <c r="A514" s="300"/>
      <c r="K514" s="49"/>
    </row>
    <row r="515" spans="1:11" ht="17" customHeight="1" x14ac:dyDescent="0.2">
      <c r="A515" s="300"/>
      <c r="K515" s="49"/>
    </row>
    <row r="516" spans="1:11" ht="17" customHeight="1" x14ac:dyDescent="0.2">
      <c r="A516" s="300"/>
      <c r="K516" s="49"/>
    </row>
    <row r="517" spans="1:11" ht="17" customHeight="1" x14ac:dyDescent="0.2">
      <c r="A517" s="300"/>
      <c r="K517" s="49"/>
    </row>
    <row r="518" spans="1:11" ht="17" customHeight="1" x14ac:dyDescent="0.2">
      <c r="A518" s="300"/>
      <c r="K518" s="49"/>
    </row>
    <row r="519" spans="1:11" ht="17" customHeight="1" x14ac:dyDescent="0.2">
      <c r="A519" s="300"/>
      <c r="K519" s="49"/>
    </row>
    <row r="520" spans="1:11" ht="17" customHeight="1" x14ac:dyDescent="0.2">
      <c r="A520" s="300"/>
      <c r="K520" s="49"/>
    </row>
    <row r="521" spans="1:11" ht="17" customHeight="1" x14ac:dyDescent="0.2">
      <c r="A521" s="300"/>
      <c r="K521" s="49"/>
    </row>
    <row r="522" spans="1:11" ht="17" customHeight="1" x14ac:dyDescent="0.2">
      <c r="A522" s="300"/>
      <c r="K522" s="49"/>
    </row>
    <row r="523" spans="1:11" ht="17" customHeight="1" x14ac:dyDescent="0.2">
      <c r="A523" s="300"/>
      <c r="K523" s="49"/>
    </row>
    <row r="524" spans="1:11" ht="17" customHeight="1" x14ac:dyDescent="0.2">
      <c r="A524" s="300"/>
      <c r="K524" s="49"/>
    </row>
    <row r="525" spans="1:11" ht="17" customHeight="1" x14ac:dyDescent="0.2">
      <c r="A525" s="300"/>
      <c r="K525" s="49"/>
    </row>
    <row r="526" spans="1:11" ht="17" customHeight="1" x14ac:dyDescent="0.2">
      <c r="A526" s="300"/>
      <c r="K526" s="49"/>
    </row>
    <row r="527" spans="1:11" ht="17" customHeight="1" x14ac:dyDescent="0.2">
      <c r="A527" s="300"/>
      <c r="K527" s="49"/>
    </row>
    <row r="528" spans="1:11" ht="17" customHeight="1" x14ac:dyDescent="0.2">
      <c r="A528" s="300"/>
      <c r="K528" s="49"/>
    </row>
    <row r="529" spans="1:11" ht="17" customHeight="1" x14ac:dyDescent="0.2">
      <c r="A529" s="300"/>
      <c r="K529" s="49"/>
    </row>
    <row r="530" spans="1:11" ht="17" customHeight="1" x14ac:dyDescent="0.2">
      <c r="A530" s="300"/>
      <c r="K530" s="49"/>
    </row>
    <row r="531" spans="1:11" ht="17" customHeight="1" x14ac:dyDescent="0.2">
      <c r="A531" s="300"/>
      <c r="K531" s="49"/>
    </row>
    <row r="532" spans="1:11" ht="17" customHeight="1" x14ac:dyDescent="0.2">
      <c r="A532" s="300"/>
      <c r="K532" s="49"/>
    </row>
    <row r="533" spans="1:11" ht="17" customHeight="1" x14ac:dyDescent="0.2">
      <c r="A533" s="300"/>
      <c r="I533" s="298"/>
      <c r="J533" s="298"/>
      <c r="K533" s="302"/>
    </row>
    <row r="534" spans="1:11" ht="17" customHeight="1" x14ac:dyDescent="0.2">
      <c r="A534" s="300"/>
      <c r="I534" s="298"/>
      <c r="J534" s="298"/>
      <c r="K534" s="302"/>
    </row>
    <row r="535" spans="1:11" ht="17" customHeight="1" thickBot="1" x14ac:dyDescent="0.25">
      <c r="A535" s="301"/>
      <c r="B535" s="16"/>
      <c r="C535" s="16"/>
      <c r="D535" s="16"/>
      <c r="E535" s="16"/>
      <c r="F535" s="16"/>
      <c r="G535" s="16"/>
      <c r="H535" s="16"/>
      <c r="I535" s="303"/>
      <c r="J535" s="303"/>
      <c r="K535" s="304"/>
    </row>
    <row r="536" spans="1:11" ht="17" customHeight="1" x14ac:dyDescent="0.2"/>
    <row r="537" spans="1:11" ht="17" customHeight="1" x14ac:dyDescent="0.2"/>
    <row r="538" spans="1:11" ht="17" customHeight="1" x14ac:dyDescent="0.2"/>
    <row r="539" spans="1:11" ht="17" customHeight="1" x14ac:dyDescent="0.2"/>
    <row r="540" spans="1:11" ht="17" customHeight="1" x14ac:dyDescent="0.2"/>
    <row r="541" spans="1:11" ht="17" customHeight="1" x14ac:dyDescent="0.2"/>
    <row r="542" spans="1:11" ht="17" customHeight="1" x14ac:dyDescent="0.2"/>
    <row r="543" spans="1:11" ht="17" customHeight="1" x14ac:dyDescent="0.2"/>
    <row r="544" spans="1:11" ht="17" customHeight="1" x14ac:dyDescent="0.2"/>
    <row r="545" ht="17" customHeight="1" x14ac:dyDescent="0.2"/>
    <row r="546" ht="17" customHeight="1" x14ac:dyDescent="0.2"/>
    <row r="547" ht="17" customHeight="1" x14ac:dyDescent="0.2"/>
    <row r="548" ht="17" customHeight="1" x14ac:dyDescent="0.2"/>
    <row r="549" ht="17" customHeight="1" x14ac:dyDescent="0.2"/>
    <row r="550" ht="17" customHeight="1" x14ac:dyDescent="0.2"/>
    <row r="551" ht="17" customHeight="1" x14ac:dyDescent="0.2"/>
    <row r="552" ht="17" customHeight="1" x14ac:dyDescent="0.2"/>
    <row r="553" ht="17" customHeight="1" x14ac:dyDescent="0.2"/>
    <row r="554" ht="17" customHeight="1" x14ac:dyDescent="0.2"/>
    <row r="555" ht="17" customHeight="1" x14ac:dyDescent="0.2"/>
    <row r="556" ht="17" customHeight="1" x14ac:dyDescent="0.2"/>
    <row r="557" ht="17" customHeight="1" x14ac:dyDescent="0.2"/>
    <row r="558" ht="17" customHeight="1" x14ac:dyDescent="0.2"/>
    <row r="559" ht="17" customHeight="1" x14ac:dyDescent="0.2"/>
    <row r="560" ht="17" customHeight="1" x14ac:dyDescent="0.2"/>
    <row r="561" ht="17" customHeight="1" x14ac:dyDescent="0.2"/>
    <row r="562" ht="17" customHeight="1" x14ac:dyDescent="0.2"/>
    <row r="563" ht="17" customHeight="1" x14ac:dyDescent="0.2"/>
    <row r="564" ht="17" customHeight="1" x14ac:dyDescent="0.2"/>
    <row r="565" ht="17" customHeight="1" x14ac:dyDescent="0.2"/>
    <row r="566" ht="17" customHeight="1" x14ac:dyDescent="0.2"/>
    <row r="567" ht="17" customHeight="1" x14ac:dyDescent="0.2"/>
    <row r="568" ht="17" customHeight="1" x14ac:dyDescent="0.2"/>
    <row r="569" ht="17" customHeight="1" x14ac:dyDescent="0.2"/>
    <row r="570" ht="17" customHeight="1" x14ac:dyDescent="0.2"/>
    <row r="571" ht="17" customHeight="1" x14ac:dyDescent="0.2"/>
    <row r="572" ht="17" customHeight="1" x14ac:dyDescent="0.2"/>
    <row r="573" ht="17" customHeight="1" x14ac:dyDescent="0.2"/>
    <row r="574" ht="17" customHeight="1" x14ac:dyDescent="0.2"/>
    <row r="575" ht="17" customHeight="1" x14ac:dyDescent="0.2"/>
    <row r="576" ht="17" customHeight="1" x14ac:dyDescent="0.2"/>
    <row r="577" ht="17" customHeight="1" x14ac:dyDescent="0.2"/>
    <row r="578" ht="17" customHeight="1" x14ac:dyDescent="0.2"/>
    <row r="579" ht="17" customHeight="1" x14ac:dyDescent="0.2"/>
    <row r="580" ht="17" customHeight="1" x14ac:dyDescent="0.2"/>
    <row r="581" ht="17" customHeight="1" x14ac:dyDescent="0.2"/>
    <row r="582" ht="17" customHeight="1" x14ac:dyDescent="0.2"/>
    <row r="583" ht="17" customHeight="1" x14ac:dyDescent="0.2"/>
    <row r="584" ht="17" customHeight="1" x14ac:dyDescent="0.2"/>
    <row r="585" ht="17" customHeight="1" x14ac:dyDescent="0.2"/>
    <row r="586" ht="17" customHeight="1" x14ac:dyDescent="0.2"/>
    <row r="587" ht="17" customHeight="1" x14ac:dyDescent="0.2"/>
    <row r="588" ht="17" customHeight="1" x14ac:dyDescent="0.2"/>
    <row r="589" ht="17" customHeight="1" x14ac:dyDescent="0.2"/>
    <row r="590" ht="17" customHeight="1" x14ac:dyDescent="0.2"/>
    <row r="591" ht="17" customHeight="1" x14ac:dyDescent="0.2"/>
    <row r="592" ht="17" customHeight="1" x14ac:dyDescent="0.2"/>
    <row r="593" ht="17" customHeight="1" x14ac:dyDescent="0.2"/>
    <row r="594" ht="17" customHeight="1" x14ac:dyDescent="0.2"/>
    <row r="595" ht="17" customHeight="1" x14ac:dyDescent="0.2"/>
    <row r="596" ht="17" customHeight="1" x14ac:dyDescent="0.2"/>
    <row r="597" ht="17" customHeight="1" x14ac:dyDescent="0.2"/>
    <row r="598" ht="17" customHeight="1" x14ac:dyDescent="0.2"/>
    <row r="599" ht="17" customHeight="1" x14ac:dyDescent="0.2"/>
    <row r="600" ht="17" customHeight="1" x14ac:dyDescent="0.2"/>
    <row r="601" ht="17" customHeight="1" x14ac:dyDescent="0.2"/>
    <row r="602" ht="17" customHeight="1" x14ac:dyDescent="0.2"/>
    <row r="603" ht="17" customHeight="1" x14ac:dyDescent="0.2"/>
    <row r="604" ht="17" customHeight="1" x14ac:dyDescent="0.2"/>
    <row r="605" ht="17" customHeight="1" x14ac:dyDescent="0.2"/>
    <row r="606" ht="17" customHeight="1" x14ac:dyDescent="0.2"/>
    <row r="607" ht="17" customHeight="1" x14ac:dyDescent="0.2"/>
    <row r="608" ht="17" customHeight="1" x14ac:dyDescent="0.2"/>
    <row r="609" ht="17" customHeight="1" x14ac:dyDescent="0.2"/>
    <row r="610" ht="17" customHeight="1" x14ac:dyDescent="0.2"/>
    <row r="611" ht="17" customHeight="1" x14ac:dyDescent="0.2"/>
    <row r="612" ht="17" customHeight="1" x14ac:dyDescent="0.2"/>
    <row r="613" ht="17" customHeight="1" x14ac:dyDescent="0.2"/>
    <row r="614" ht="17" customHeight="1" x14ac:dyDescent="0.2"/>
    <row r="615" ht="17" customHeight="1" x14ac:dyDescent="0.2"/>
    <row r="616" ht="17" customHeight="1" x14ac:dyDescent="0.2"/>
    <row r="617" ht="17" customHeight="1" x14ac:dyDescent="0.2"/>
    <row r="618" ht="17" customHeight="1" x14ac:dyDescent="0.2"/>
    <row r="619" ht="17" customHeight="1" x14ac:dyDescent="0.2"/>
    <row r="620" ht="17" customHeight="1" x14ac:dyDescent="0.2"/>
    <row r="621" ht="17" customHeight="1" x14ac:dyDescent="0.2"/>
    <row r="622" ht="17" customHeight="1" x14ac:dyDescent="0.2"/>
    <row r="623" ht="17" customHeight="1" x14ac:dyDescent="0.2"/>
    <row r="624" ht="17" customHeight="1" x14ac:dyDescent="0.2"/>
    <row r="625" ht="17" customHeight="1" x14ac:dyDescent="0.2"/>
    <row r="626" ht="17" customHeight="1" x14ac:dyDescent="0.2"/>
    <row r="627" ht="17" customHeight="1" x14ac:dyDescent="0.2"/>
    <row r="628" ht="17" customHeight="1" x14ac:dyDescent="0.2"/>
    <row r="629" ht="17" customHeight="1" x14ac:dyDescent="0.2"/>
    <row r="630" ht="17" customHeight="1" x14ac:dyDescent="0.2"/>
    <row r="631" ht="17" customHeight="1" x14ac:dyDescent="0.2"/>
    <row r="632" ht="17" customHeight="1" x14ac:dyDescent="0.2"/>
    <row r="633" ht="17" customHeight="1" x14ac:dyDescent="0.2"/>
    <row r="634" ht="17" customHeight="1" x14ac:dyDescent="0.2"/>
    <row r="635" ht="17" customHeight="1" x14ac:dyDescent="0.2"/>
    <row r="636" ht="17" customHeight="1" x14ac:dyDescent="0.2"/>
    <row r="637" ht="17" customHeight="1" x14ac:dyDescent="0.2"/>
    <row r="638" ht="17" customHeight="1" x14ac:dyDescent="0.2"/>
    <row r="639" ht="17" customHeight="1" x14ac:dyDescent="0.2"/>
    <row r="640" ht="17" customHeight="1" x14ac:dyDescent="0.2"/>
    <row r="641" ht="17" customHeight="1" x14ac:dyDescent="0.2"/>
    <row r="642" ht="17" customHeight="1" x14ac:dyDescent="0.2"/>
    <row r="643" ht="17" customHeight="1" x14ac:dyDescent="0.2"/>
    <row r="644" ht="17" customHeight="1" x14ac:dyDescent="0.2"/>
    <row r="645" ht="17" customHeight="1" x14ac:dyDescent="0.2"/>
    <row r="646" ht="17" customHeight="1" x14ac:dyDescent="0.2"/>
    <row r="647" ht="17" customHeight="1" x14ac:dyDescent="0.2"/>
    <row r="648" ht="17" customHeight="1" x14ac:dyDescent="0.2"/>
    <row r="649" ht="17" customHeight="1" x14ac:dyDescent="0.2"/>
    <row r="650" ht="17" customHeight="1" x14ac:dyDescent="0.2"/>
    <row r="651" ht="17" customHeight="1" x14ac:dyDescent="0.2"/>
    <row r="652" ht="17" customHeight="1" x14ac:dyDescent="0.2"/>
    <row r="653" ht="17" customHeight="1" x14ac:dyDescent="0.2"/>
    <row r="654" ht="17" customHeight="1" x14ac:dyDescent="0.2"/>
    <row r="655" ht="17" customHeight="1" x14ac:dyDescent="0.2"/>
    <row r="656" ht="17" customHeight="1" x14ac:dyDescent="0.2"/>
    <row r="657" ht="17" customHeight="1" x14ac:dyDescent="0.2"/>
    <row r="658" ht="17" customHeight="1" x14ac:dyDescent="0.2"/>
    <row r="659" ht="17" customHeight="1" x14ac:dyDescent="0.2"/>
    <row r="660" ht="17" customHeight="1" x14ac:dyDescent="0.2"/>
  </sheetData>
  <mergeCells count="254">
    <mergeCell ref="A402:K402"/>
    <mergeCell ref="A403:K403"/>
    <mergeCell ref="A404:K410"/>
    <mergeCell ref="A412:K412"/>
    <mergeCell ref="A425:K425"/>
    <mergeCell ref="A419:K419"/>
    <mergeCell ref="A488:B489"/>
    <mergeCell ref="J431:K432"/>
    <mergeCell ref="A431:I431"/>
    <mergeCell ref="A432:I432"/>
    <mergeCell ref="A434:B435"/>
    <mergeCell ref="I479:K481"/>
    <mergeCell ref="G483:K483"/>
    <mergeCell ref="H484:K484"/>
    <mergeCell ref="A485:I485"/>
    <mergeCell ref="J485:K486"/>
    <mergeCell ref="A486:I486"/>
    <mergeCell ref="A378:K378"/>
    <mergeCell ref="A379:K380"/>
    <mergeCell ref="A381:K382"/>
    <mergeCell ref="A384:K384"/>
    <mergeCell ref="A358:K358"/>
    <mergeCell ref="A368:K368"/>
    <mergeCell ref="A369:K370"/>
    <mergeCell ref="G429:K429"/>
    <mergeCell ref="H430:K430"/>
    <mergeCell ref="A385:C385"/>
    <mergeCell ref="A386:C388"/>
    <mergeCell ref="A389:C391"/>
    <mergeCell ref="A392:C394"/>
    <mergeCell ref="A395:C397"/>
    <mergeCell ref="A398:C400"/>
    <mergeCell ref="D385:K385"/>
    <mergeCell ref="D386:K388"/>
    <mergeCell ref="D389:K391"/>
    <mergeCell ref="D392:K394"/>
    <mergeCell ref="D395:K397"/>
    <mergeCell ref="D398:K400"/>
    <mergeCell ref="A426:K428"/>
    <mergeCell ref="A413:K418"/>
    <mergeCell ref="A420:K424"/>
    <mergeCell ref="F279:G280"/>
    <mergeCell ref="A279:A280"/>
    <mergeCell ref="B279:C280"/>
    <mergeCell ref="A351:K351"/>
    <mergeCell ref="H279:K280"/>
    <mergeCell ref="A301:K308"/>
    <mergeCell ref="D279:E280"/>
    <mergeCell ref="G375:K375"/>
    <mergeCell ref="H376:K376"/>
    <mergeCell ref="A359:K367"/>
    <mergeCell ref="F293:G295"/>
    <mergeCell ref="H293:K295"/>
    <mergeCell ref="F296:G298"/>
    <mergeCell ref="H296:K298"/>
    <mergeCell ref="D293:E298"/>
    <mergeCell ref="B293:C298"/>
    <mergeCell ref="A287:A298"/>
    <mergeCell ref="A300:K300"/>
    <mergeCell ref="A341:K341"/>
    <mergeCell ref="G321:K321"/>
    <mergeCell ref="H322:K322"/>
    <mergeCell ref="B287:C292"/>
    <mergeCell ref="D287:E292"/>
    <mergeCell ref="F287:G289"/>
    <mergeCell ref="A278:K278"/>
    <mergeCell ref="E251:G251"/>
    <mergeCell ref="B251:D251"/>
    <mergeCell ref="B252:D252"/>
    <mergeCell ref="B253:D253"/>
    <mergeCell ref="E252:G252"/>
    <mergeCell ref="E253:G253"/>
    <mergeCell ref="H252:J252"/>
    <mergeCell ref="H253:J253"/>
    <mergeCell ref="H254:J259"/>
    <mergeCell ref="E254:G259"/>
    <mergeCell ref="B254:D259"/>
    <mergeCell ref="H276:K276"/>
    <mergeCell ref="G275:K275"/>
    <mergeCell ref="A187:K187"/>
    <mergeCell ref="E189:F189"/>
    <mergeCell ref="G189:H189"/>
    <mergeCell ref="A189:D189"/>
    <mergeCell ref="I189:K189"/>
    <mergeCell ref="B190:D191"/>
    <mergeCell ref="B192:D193"/>
    <mergeCell ref="B194:D195"/>
    <mergeCell ref="B196:D197"/>
    <mergeCell ref="A190:A197"/>
    <mergeCell ref="E190:F191"/>
    <mergeCell ref="E192:F193"/>
    <mergeCell ref="E194:F195"/>
    <mergeCell ref="E196:F197"/>
    <mergeCell ref="G190:H191"/>
    <mergeCell ref="G192:H193"/>
    <mergeCell ref="G194:H195"/>
    <mergeCell ref="G196:H197"/>
    <mergeCell ref="I190:K191"/>
    <mergeCell ref="I192:K193"/>
    <mergeCell ref="I194:K195"/>
    <mergeCell ref="I196:K197"/>
    <mergeCell ref="A14:K15"/>
    <mergeCell ref="C56:J56"/>
    <mergeCell ref="A66:K66"/>
    <mergeCell ref="G1:K1"/>
    <mergeCell ref="H2:K2"/>
    <mergeCell ref="G48:K48"/>
    <mergeCell ref="H49:K49"/>
    <mergeCell ref="A53:B53"/>
    <mergeCell ref="C53:J53"/>
    <mergeCell ref="A54:E54"/>
    <mergeCell ref="G168:J168"/>
    <mergeCell ref="D167:E167"/>
    <mergeCell ref="D171:E171"/>
    <mergeCell ref="F173:G173"/>
    <mergeCell ref="A176:K176"/>
    <mergeCell ref="A186:K186"/>
    <mergeCell ref="G183:K183"/>
    <mergeCell ref="H184:K184"/>
    <mergeCell ref="A149:B152"/>
    <mergeCell ref="C149:E152"/>
    <mergeCell ref="F149:H152"/>
    <mergeCell ref="I149:K152"/>
    <mergeCell ref="A155:K155"/>
    <mergeCell ref="G156:J156"/>
    <mergeCell ref="G162:J162"/>
    <mergeCell ref="G164:J164"/>
    <mergeCell ref="D159:E159"/>
    <mergeCell ref="G158:K159"/>
    <mergeCell ref="G166:J166"/>
    <mergeCell ref="C112:D113"/>
    <mergeCell ref="F112:J113"/>
    <mergeCell ref="A143:B146"/>
    <mergeCell ref="A147:B148"/>
    <mergeCell ref="I143:K146"/>
    <mergeCell ref="F143:H146"/>
    <mergeCell ref="C143:E146"/>
    <mergeCell ref="C147:E148"/>
    <mergeCell ref="F147:H148"/>
    <mergeCell ref="I147:K148"/>
    <mergeCell ref="H115:K120"/>
    <mergeCell ref="C122:D123"/>
    <mergeCell ref="F122:J123"/>
    <mergeCell ref="H125:K130"/>
    <mergeCell ref="A135:K135"/>
    <mergeCell ref="G137:K137"/>
    <mergeCell ref="H138:K138"/>
    <mergeCell ref="A140:K140"/>
    <mergeCell ref="A142:B142"/>
    <mergeCell ref="C142:E142"/>
    <mergeCell ref="F142:H142"/>
    <mergeCell ref="I142:K142"/>
    <mergeCell ref="A141:K141"/>
    <mergeCell ref="H104:K109"/>
    <mergeCell ref="F103:F104"/>
    <mergeCell ref="A67:K67"/>
    <mergeCell ref="C55:J55"/>
    <mergeCell ref="A56:B56"/>
    <mergeCell ref="A16:K17"/>
    <mergeCell ref="A31:K32"/>
    <mergeCell ref="B37:J38"/>
    <mergeCell ref="B41:J42"/>
    <mergeCell ref="A59:K63"/>
    <mergeCell ref="A64:K64"/>
    <mergeCell ref="A65:K65"/>
    <mergeCell ref="A51:K51"/>
    <mergeCell ref="A68:K68"/>
    <mergeCell ref="A58:K58"/>
    <mergeCell ref="A69:K92"/>
    <mergeCell ref="G93:K93"/>
    <mergeCell ref="H94:K94"/>
    <mergeCell ref="A96:K96"/>
    <mergeCell ref="C101:D102"/>
    <mergeCell ref="F101:J102"/>
    <mergeCell ref="A98:C99"/>
    <mergeCell ref="A198:A202"/>
    <mergeCell ref="B198:D198"/>
    <mergeCell ref="B199:D199"/>
    <mergeCell ref="B200:D200"/>
    <mergeCell ref="B201:D201"/>
    <mergeCell ref="B202:D202"/>
    <mergeCell ref="E198:F198"/>
    <mergeCell ref="G198:H198"/>
    <mergeCell ref="I198:K198"/>
    <mergeCell ref="E199:F199"/>
    <mergeCell ref="G199:H199"/>
    <mergeCell ref="I199:K199"/>
    <mergeCell ref="E200:F200"/>
    <mergeCell ref="G203:H203"/>
    <mergeCell ref="G204:H204"/>
    <mergeCell ref="G205:H205"/>
    <mergeCell ref="G200:H200"/>
    <mergeCell ref="I200:K200"/>
    <mergeCell ref="E201:F201"/>
    <mergeCell ref="G201:H201"/>
    <mergeCell ref="I201:K201"/>
    <mergeCell ref="E202:F202"/>
    <mergeCell ref="G202:H202"/>
    <mergeCell ref="I202:K202"/>
    <mergeCell ref="A250:K250"/>
    <mergeCell ref="H251:J251"/>
    <mergeCell ref="B205:D205"/>
    <mergeCell ref="E205:F205"/>
    <mergeCell ref="I205:K205"/>
    <mergeCell ref="B206:D206"/>
    <mergeCell ref="E206:F206"/>
    <mergeCell ref="I206:K206"/>
    <mergeCell ref="G228:K228"/>
    <mergeCell ref="H229:K229"/>
    <mergeCell ref="B207:D207"/>
    <mergeCell ref="E207:F207"/>
    <mergeCell ref="I207:K207"/>
    <mergeCell ref="A231:K231"/>
    <mergeCell ref="A232:K233"/>
    <mergeCell ref="A235:K235"/>
    <mergeCell ref="B236:C236"/>
    <mergeCell ref="D236:K236"/>
    <mergeCell ref="B237:C241"/>
    <mergeCell ref="D237:K241"/>
    <mergeCell ref="A243:K243"/>
    <mergeCell ref="A244:K247"/>
    <mergeCell ref="A342:K350"/>
    <mergeCell ref="A352:K357"/>
    <mergeCell ref="B284:C286"/>
    <mergeCell ref="D284:E286"/>
    <mergeCell ref="F284:G286"/>
    <mergeCell ref="H284:K286"/>
    <mergeCell ref="B208:D208"/>
    <mergeCell ref="E208:F208"/>
    <mergeCell ref="G208:H208"/>
    <mergeCell ref="I208:K208"/>
    <mergeCell ref="B209:D209"/>
    <mergeCell ref="E209:F209"/>
    <mergeCell ref="G209:H209"/>
    <mergeCell ref="I209:K209"/>
    <mergeCell ref="A210:K212"/>
    <mergeCell ref="A203:A209"/>
    <mergeCell ref="G206:H206"/>
    <mergeCell ref="G207:H207"/>
    <mergeCell ref="B203:D203"/>
    <mergeCell ref="E203:F203"/>
    <mergeCell ref="I203:K203"/>
    <mergeCell ref="B204:D204"/>
    <mergeCell ref="E204:F204"/>
    <mergeCell ref="I204:K204"/>
    <mergeCell ref="B281:C283"/>
    <mergeCell ref="D281:E283"/>
    <mergeCell ref="F281:G283"/>
    <mergeCell ref="H281:K283"/>
    <mergeCell ref="A281:A286"/>
    <mergeCell ref="F290:G292"/>
    <mergeCell ref="H287:K289"/>
    <mergeCell ref="H290:K292"/>
    <mergeCell ref="A324:K340"/>
  </mergeCells>
  <phoneticPr fontId="9"/>
  <pageMargins left="0.70866141732283472" right="0.70866141732283472" top="0.74803149606299213" bottom="0.74803149606299213" header="0.31496062992125984" footer="0.31496062992125984"/>
  <pageSetup paperSize="9" scale="84" fitToHeight="0" orientation="portrait" r:id="rId1"/>
  <rowBreaks count="7" manualBreakCount="7">
    <brk id="47" max="9" man="1"/>
    <brk id="92" max="9" man="1"/>
    <brk id="136" max="9" man="1"/>
    <brk id="182" max="9" man="1"/>
    <brk id="227" max="9" man="1"/>
    <brk id="274" max="9" man="1"/>
    <brk id="320"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763"/>
  <sheetViews>
    <sheetView showGridLines="0" view="pageBreakPreview" topLeftCell="A299" zoomScale="92" zoomScaleNormal="100" zoomScaleSheetLayoutView="92" workbookViewId="0">
      <selection activeCell="A302" sqref="A302"/>
    </sheetView>
  </sheetViews>
  <sheetFormatPr defaultColWidth="9" defaultRowHeight="13" x14ac:dyDescent="0.2"/>
  <cols>
    <col min="1" max="11" width="9.6328125" style="9" customWidth="1"/>
    <col min="12" max="12" width="3" style="9" customWidth="1"/>
    <col min="13" max="13" width="18.81640625" style="9" customWidth="1"/>
    <col min="14" max="14" width="1.90625" style="9" customWidth="1"/>
    <col min="15" max="15" width="11.08984375" style="9" bestFit="1" customWidth="1"/>
    <col min="16" max="17" width="30.1796875" style="9" bestFit="1" customWidth="1"/>
    <col min="18" max="18" width="61.1796875" style="9" bestFit="1" customWidth="1"/>
    <col min="19" max="19" width="34.453125" style="9" bestFit="1" customWidth="1"/>
    <col min="20" max="16384" width="9" style="9"/>
  </cols>
  <sheetData>
    <row r="1" spans="1:12" ht="17" customHeight="1" x14ac:dyDescent="0.2">
      <c r="G1" s="528" t="s">
        <v>609</v>
      </c>
      <c r="H1" s="528"/>
      <c r="I1" s="528"/>
      <c r="J1" s="528"/>
      <c r="K1" s="528"/>
    </row>
    <row r="2" spans="1:12" ht="17" customHeight="1" x14ac:dyDescent="0.2">
      <c r="G2" s="9" t="s">
        <v>423</v>
      </c>
      <c r="H2" s="529">
        <f>避難確保計画入力シート!$E$13</f>
        <v>0</v>
      </c>
      <c r="I2" s="529"/>
      <c r="J2" s="529"/>
      <c r="K2" s="529"/>
    </row>
    <row r="3" spans="1:12" ht="17" customHeight="1" x14ac:dyDescent="0.2"/>
    <row r="4" spans="1:12" ht="17" customHeight="1" x14ac:dyDescent="0.2"/>
    <row r="5" spans="1:12" ht="17" customHeight="1" x14ac:dyDescent="0.2"/>
    <row r="6" spans="1:12" ht="17" customHeight="1" x14ac:dyDescent="0.2"/>
    <row r="7" spans="1:12" ht="17" customHeight="1" x14ac:dyDescent="0.2"/>
    <row r="8" spans="1:12" ht="17" customHeight="1" x14ac:dyDescent="0.2"/>
    <row r="9" spans="1:12" ht="17" customHeight="1" x14ac:dyDescent="0.2"/>
    <row r="10" spans="1:12" ht="17" customHeight="1" x14ac:dyDescent="0.2"/>
    <row r="11" spans="1:12" ht="17" customHeight="1" x14ac:dyDescent="0.2"/>
    <row r="12" spans="1:12" ht="17" customHeight="1" x14ac:dyDescent="0.2"/>
    <row r="13" spans="1:12" ht="17" customHeight="1" x14ac:dyDescent="0.2">
      <c r="A13" s="1"/>
      <c r="J13" s="1"/>
    </row>
    <row r="14" spans="1:12" ht="17" customHeight="1" x14ac:dyDescent="0.2">
      <c r="A14" s="545" t="s">
        <v>536</v>
      </c>
      <c r="B14" s="545"/>
      <c r="C14" s="545"/>
      <c r="D14" s="545"/>
      <c r="E14" s="545"/>
      <c r="F14" s="545"/>
      <c r="G14" s="545"/>
      <c r="H14" s="545"/>
      <c r="I14" s="545"/>
      <c r="J14" s="545"/>
      <c r="K14" s="545"/>
    </row>
    <row r="15" spans="1:12" ht="17" customHeight="1" x14ac:dyDescent="0.2">
      <c r="A15" s="545"/>
      <c r="B15" s="545"/>
      <c r="C15" s="545"/>
      <c r="D15" s="545"/>
      <c r="E15" s="545"/>
      <c r="F15" s="545"/>
      <c r="G15" s="545"/>
      <c r="H15" s="545"/>
      <c r="I15" s="545"/>
      <c r="J15" s="545"/>
      <c r="K15" s="545"/>
    </row>
    <row r="16" spans="1:12" ht="17" customHeight="1" x14ac:dyDescent="0.2">
      <c r="A16" s="545" t="s">
        <v>537</v>
      </c>
      <c r="B16" s="545"/>
      <c r="C16" s="545"/>
      <c r="D16" s="545"/>
      <c r="E16" s="545"/>
      <c r="F16" s="545"/>
      <c r="G16" s="545"/>
      <c r="H16" s="545"/>
      <c r="I16" s="545"/>
      <c r="J16" s="545"/>
      <c r="K16" s="545"/>
      <c r="L16" s="6"/>
    </row>
    <row r="17" spans="1:12" ht="17" customHeight="1" x14ac:dyDescent="0.2">
      <c r="A17" s="545"/>
      <c r="B17" s="545"/>
      <c r="C17" s="545"/>
      <c r="D17" s="545"/>
      <c r="E17" s="545"/>
      <c r="F17" s="545"/>
      <c r="G17" s="545"/>
      <c r="H17" s="545"/>
      <c r="I17" s="545"/>
      <c r="J17" s="545"/>
      <c r="K17" s="545"/>
      <c r="L17" s="6"/>
    </row>
    <row r="18" spans="1:12" ht="17" customHeight="1" x14ac:dyDescent="0.2">
      <c r="A18" s="546" t="s">
        <v>607</v>
      </c>
      <c r="B18" s="546"/>
      <c r="C18" s="546"/>
      <c r="D18" s="546"/>
      <c r="E18" s="546"/>
      <c r="F18" s="546"/>
      <c r="G18" s="546"/>
      <c r="H18" s="546"/>
      <c r="I18" s="546"/>
      <c r="J18" s="546"/>
      <c r="K18" s="546"/>
    </row>
    <row r="19" spans="1:12" ht="17" customHeight="1" x14ac:dyDescent="0.2">
      <c r="A19" s="546"/>
      <c r="B19" s="546"/>
      <c r="C19" s="546"/>
      <c r="D19" s="546"/>
      <c r="E19" s="546"/>
      <c r="F19" s="546"/>
      <c r="G19" s="546"/>
      <c r="H19" s="546"/>
      <c r="I19" s="546"/>
      <c r="J19" s="546"/>
      <c r="K19" s="546"/>
    </row>
    <row r="20" spans="1:12" ht="17" customHeight="1" x14ac:dyDescent="0.2">
      <c r="A20" s="2"/>
      <c r="J20" s="2"/>
    </row>
    <row r="21" spans="1:12" ht="17" customHeight="1" x14ac:dyDescent="0.2">
      <c r="A21" s="2"/>
      <c r="J21" s="2"/>
    </row>
    <row r="22" spans="1:12" ht="17" customHeight="1" x14ac:dyDescent="0.2">
      <c r="A22" s="2"/>
      <c r="J22" s="2"/>
    </row>
    <row r="23" spans="1:12" ht="17" customHeight="1" x14ac:dyDescent="0.2">
      <c r="A23" s="2"/>
      <c r="J23" s="2"/>
    </row>
    <row r="24" spans="1:12" ht="17" customHeight="1" x14ac:dyDescent="0.2">
      <c r="A24" s="2"/>
      <c r="J24" s="2"/>
    </row>
    <row r="25" spans="1:12" ht="17" customHeight="1" x14ac:dyDescent="0.2">
      <c r="A25" s="2"/>
      <c r="J25" s="2"/>
    </row>
    <row r="26" spans="1:12" ht="17" customHeight="1" x14ac:dyDescent="0.2">
      <c r="A26" s="2"/>
      <c r="J26" s="2"/>
    </row>
    <row r="27" spans="1:12" ht="17" customHeight="1" x14ac:dyDescent="0.2">
      <c r="A27" s="2"/>
      <c r="J27" s="2"/>
    </row>
    <row r="28" spans="1:12" ht="17" customHeight="1" x14ac:dyDescent="0.2">
      <c r="A28" s="2"/>
      <c r="J28" s="2"/>
    </row>
    <row r="29" spans="1:12" ht="17" customHeight="1" x14ac:dyDescent="0.2">
      <c r="L29" s="110"/>
    </row>
    <row r="30" spans="1:12" ht="17" customHeight="1" x14ac:dyDescent="0.2">
      <c r="L30" s="110"/>
    </row>
    <row r="31" spans="1:12" ht="17" customHeight="1" x14ac:dyDescent="0.2">
      <c r="A31" s="546" t="s">
        <v>601</v>
      </c>
      <c r="B31" s="546"/>
      <c r="C31" s="546"/>
      <c r="D31" s="546"/>
      <c r="E31" s="546"/>
      <c r="F31" s="546"/>
      <c r="G31" s="546"/>
      <c r="H31" s="546"/>
      <c r="I31" s="546"/>
      <c r="J31" s="546"/>
      <c r="K31" s="546"/>
      <c r="L31" s="111"/>
    </row>
    <row r="32" spans="1:12" ht="17" customHeight="1" x14ac:dyDescent="0.2">
      <c r="A32" s="546"/>
      <c r="B32" s="546"/>
      <c r="C32" s="546"/>
      <c r="D32" s="546"/>
      <c r="E32" s="546"/>
      <c r="F32" s="546"/>
      <c r="G32" s="546"/>
      <c r="H32" s="546"/>
      <c r="I32" s="546"/>
      <c r="J32" s="546"/>
      <c r="K32" s="546"/>
      <c r="L32" s="111"/>
    </row>
    <row r="33" spans="1:11" ht="17" customHeight="1" x14ac:dyDescent="0.2"/>
    <row r="34" spans="1:11" ht="17" customHeight="1" x14ac:dyDescent="0.2"/>
    <row r="35" spans="1:11" ht="17" customHeight="1" x14ac:dyDescent="0.2"/>
    <row r="36" spans="1:11" ht="17" customHeight="1" x14ac:dyDescent="0.2"/>
    <row r="37" spans="1:11" ht="17" customHeight="1" x14ac:dyDescent="0.2">
      <c r="A37" s="288"/>
      <c r="B37" s="547" t="str">
        <f>"作　成（更　新）："&amp;TEXT(避難確保計画入力シート!E9,"####")&amp;"年"&amp;TEXT(避難確保計画入力シート!G9,"##")&amp;"月"&amp;TEXT(避難確保計画入力シート!I9,"##")&amp;"日"</f>
        <v>作　成（更　新）：年月日</v>
      </c>
      <c r="C37" s="547"/>
      <c r="D37" s="547"/>
      <c r="E37" s="547"/>
      <c r="F37" s="547"/>
      <c r="G37" s="547"/>
      <c r="H37" s="547"/>
      <c r="I37" s="547"/>
      <c r="J37" s="547"/>
    </row>
    <row r="38" spans="1:11" ht="17" customHeight="1" x14ac:dyDescent="0.2">
      <c r="A38" s="288"/>
      <c r="B38" s="547"/>
      <c r="C38" s="547"/>
      <c r="D38" s="547"/>
      <c r="E38" s="547"/>
      <c r="F38" s="547"/>
      <c r="G38" s="547"/>
      <c r="H38" s="547"/>
      <c r="I38" s="547"/>
      <c r="J38" s="547"/>
    </row>
    <row r="39" spans="1:11" ht="17" customHeight="1" x14ac:dyDescent="0.2"/>
    <row r="40" spans="1:11" ht="17" customHeight="1" x14ac:dyDescent="0.2"/>
    <row r="41" spans="1:11" ht="17" customHeight="1" x14ac:dyDescent="0.2">
      <c r="B41" s="548">
        <f>避難確保計画入力シート!E11</f>
        <v>0</v>
      </c>
      <c r="C41" s="548"/>
      <c r="D41" s="548"/>
      <c r="E41" s="548"/>
      <c r="F41" s="548"/>
      <c r="G41" s="548"/>
      <c r="H41" s="548"/>
      <c r="I41" s="548"/>
      <c r="J41" s="548"/>
    </row>
    <row r="42" spans="1:11" ht="17" customHeight="1" x14ac:dyDescent="0.2">
      <c r="A42" s="2"/>
      <c r="B42" s="548"/>
      <c r="C42" s="548"/>
      <c r="D42" s="548"/>
      <c r="E42" s="548"/>
      <c r="F42" s="548"/>
      <c r="G42" s="548"/>
      <c r="H42" s="548"/>
      <c r="I42" s="548"/>
      <c r="J42" s="548"/>
    </row>
    <row r="43" spans="1:11" ht="17" customHeight="1" x14ac:dyDescent="0.2">
      <c r="A43" s="2"/>
      <c r="J43" s="2"/>
    </row>
    <row r="44" spans="1:11" ht="17" customHeight="1" x14ac:dyDescent="0.2">
      <c r="A44" s="2"/>
      <c r="J44" s="2"/>
    </row>
    <row r="45" spans="1:11" ht="17" customHeight="1" x14ac:dyDescent="0.2">
      <c r="A45" s="2"/>
      <c r="J45" s="2"/>
    </row>
    <row r="46" spans="1:11" ht="17" customHeight="1" x14ac:dyDescent="0.2">
      <c r="A46" s="2"/>
      <c r="J46" s="2"/>
    </row>
    <row r="47" spans="1:11" ht="17" customHeight="1" x14ac:dyDescent="0.2">
      <c r="A47" s="2"/>
      <c r="J47" s="2"/>
    </row>
    <row r="48" spans="1:11" ht="17" customHeight="1" x14ac:dyDescent="0.2">
      <c r="A48" s="2"/>
      <c r="G48" s="528" t="s">
        <v>609</v>
      </c>
      <c r="H48" s="528"/>
      <c r="I48" s="528"/>
      <c r="J48" s="528"/>
      <c r="K48" s="528"/>
    </row>
    <row r="49" spans="1:26" ht="17" customHeight="1" x14ac:dyDescent="0.2">
      <c r="A49" s="109"/>
      <c r="B49" s="109"/>
      <c r="C49" s="109"/>
      <c r="D49" s="109"/>
      <c r="E49" s="109"/>
      <c r="F49" s="109"/>
      <c r="G49" s="9" t="s">
        <v>423</v>
      </c>
      <c r="H49" s="529">
        <f>避難確保計画入力シート!$E$13</f>
        <v>0</v>
      </c>
      <c r="I49" s="529"/>
      <c r="J49" s="529"/>
      <c r="K49" s="529"/>
      <c r="L49" s="109"/>
    </row>
    <row r="50" spans="1:26" ht="17" customHeight="1" x14ac:dyDescent="0.2">
      <c r="A50" s="71"/>
      <c r="B50" s="71"/>
      <c r="C50" s="71"/>
      <c r="D50" s="71"/>
      <c r="E50" s="71"/>
      <c r="F50" s="71"/>
      <c r="G50" s="71"/>
      <c r="H50" s="71"/>
      <c r="I50" s="71"/>
      <c r="J50" s="71"/>
      <c r="K50" s="71"/>
      <c r="L50" s="108"/>
      <c r="Z50" s="9" t="s">
        <v>20</v>
      </c>
    </row>
    <row r="51" spans="1:26" ht="17" customHeight="1" x14ac:dyDescent="0.2">
      <c r="A51" s="550" t="s">
        <v>537</v>
      </c>
      <c r="B51" s="550"/>
      <c r="C51" s="550"/>
      <c r="D51" s="550"/>
      <c r="E51" s="550"/>
      <c r="F51" s="550"/>
      <c r="G51" s="550"/>
      <c r="H51" s="550"/>
      <c r="I51" s="550"/>
      <c r="J51" s="550"/>
      <c r="K51" s="550"/>
      <c r="L51" s="108"/>
    </row>
    <row r="52" spans="1:26" ht="17" customHeight="1" x14ac:dyDescent="0.2">
      <c r="A52" s="70"/>
      <c r="B52" s="70"/>
      <c r="C52" s="70"/>
      <c r="D52" s="70"/>
      <c r="E52" s="70"/>
      <c r="F52" s="70"/>
      <c r="G52" s="70"/>
      <c r="H52" s="70"/>
      <c r="I52" s="70"/>
      <c r="J52" s="70"/>
      <c r="K52" s="70"/>
      <c r="L52" s="108"/>
    </row>
    <row r="53" spans="1:26" ht="17" customHeight="1" x14ac:dyDescent="0.2">
      <c r="A53" s="457" t="s">
        <v>424</v>
      </c>
      <c r="B53" s="457"/>
      <c r="C53" s="541">
        <f>避難確保計画入力シート!E13</f>
        <v>0</v>
      </c>
      <c r="D53" s="541"/>
      <c r="E53" s="541"/>
      <c r="F53" s="541"/>
      <c r="G53" s="541"/>
      <c r="H53" s="541"/>
      <c r="I53" s="541"/>
      <c r="J53" s="541"/>
      <c r="K53" s="70"/>
      <c r="L53" s="108"/>
    </row>
    <row r="54" spans="1:26" ht="17" customHeight="1" x14ac:dyDescent="0.2">
      <c r="A54" s="457" t="s">
        <v>425</v>
      </c>
      <c r="B54" s="457"/>
      <c r="C54" s="457"/>
      <c r="D54" s="457"/>
      <c r="E54" s="457"/>
      <c r="F54" s="70"/>
      <c r="G54" s="70"/>
      <c r="H54" s="70"/>
      <c r="I54" s="70"/>
      <c r="J54" s="70"/>
      <c r="K54" s="70"/>
      <c r="L54" s="108"/>
    </row>
    <row r="55" spans="1:26" ht="17" customHeight="1" x14ac:dyDescent="0.2">
      <c r="A55" s="70"/>
      <c r="B55" s="289" t="s">
        <v>426</v>
      </c>
      <c r="C55" s="541">
        <f>避難確保計画入力シート!E11</f>
        <v>0</v>
      </c>
      <c r="D55" s="541"/>
      <c r="E55" s="541"/>
      <c r="F55" s="541"/>
      <c r="G55" s="541"/>
      <c r="H55" s="541"/>
      <c r="I55" s="541"/>
      <c r="J55" s="541"/>
      <c r="K55" s="70"/>
      <c r="L55" s="108"/>
    </row>
    <row r="56" spans="1:26" ht="17" customHeight="1" x14ac:dyDescent="0.2">
      <c r="A56" s="457" t="s">
        <v>427</v>
      </c>
      <c r="B56" s="457"/>
      <c r="C56" s="541">
        <f>避難確保計画入力シート!E15</f>
        <v>0</v>
      </c>
      <c r="D56" s="541"/>
      <c r="E56" s="541"/>
      <c r="F56" s="541"/>
      <c r="G56" s="541"/>
      <c r="H56" s="541"/>
      <c r="I56" s="541"/>
      <c r="J56" s="541"/>
      <c r="K56" s="70"/>
      <c r="L56" s="108"/>
    </row>
    <row r="57" spans="1:26" ht="17" customHeight="1" x14ac:dyDescent="0.2">
      <c r="A57" s="457" t="s">
        <v>548</v>
      </c>
      <c r="B57" s="457"/>
      <c r="C57" s="457"/>
      <c r="D57" s="457"/>
      <c r="E57" s="469">
        <f>避難確保計画入力シート!E26</f>
        <v>0</v>
      </c>
      <c r="F57" s="469"/>
      <c r="G57" s="469"/>
      <c r="H57" s="469"/>
      <c r="I57" s="469"/>
      <c r="J57" s="469"/>
      <c r="K57" s="5"/>
      <c r="L57" s="109"/>
    </row>
    <row r="58" spans="1:26" ht="17" customHeight="1" x14ac:dyDescent="0.2">
      <c r="L58" s="108"/>
    </row>
    <row r="59" spans="1:26" ht="17" customHeight="1" x14ac:dyDescent="0.2">
      <c r="A59" s="522" t="s">
        <v>428</v>
      </c>
      <c r="B59" s="522"/>
      <c r="C59" s="522"/>
      <c r="D59" s="522"/>
      <c r="E59" s="522"/>
      <c r="F59" s="522"/>
      <c r="G59" s="522"/>
      <c r="H59" s="522"/>
      <c r="I59" s="522"/>
      <c r="J59" s="522"/>
      <c r="K59" s="522"/>
      <c r="L59" s="32"/>
    </row>
    <row r="60" spans="1:26" ht="17" customHeight="1" x14ac:dyDescent="0.2">
      <c r="A60" s="522" t="str">
        <f>"　洪水に関する避難確保計画（以下、「避難確保計画」という）は、水防法第15条の３第１項に基づき、"&amp;TEXT(避難確保計画入力シート!E13,0)&amp;"近隣で洪水の発生または発生のおそれがある場合に対応すべき必要な事項を定め、洪水から円滑かつ迅速な避難の確保を図ることを目的とする。
　本避難確保計画は、"&amp;TEXT(避難確保計画入力シート!E13,0)&amp;"に勤務する職員（以下「施設職員」という）および施設の利用者または出入りする全ての者（以下「利用者等という」）に適用する。"</f>
        <v>　洪水に関する避難確保計画（以下、「避難確保計画」という）は、水防法第15条の３第１項に基づき、0近隣で洪水の発生または発生のおそれがある場合に対応すべき必要な事項を定め、洪水から円滑かつ迅速な避難の確保を図ることを目的とする。
　本避難確保計画は、0に勤務する職員（以下「施設職員」という）および施設の利用者または出入りする全ての者（以下「利用者等という」）に適用する。</v>
      </c>
      <c r="B60" s="522"/>
      <c r="C60" s="522"/>
      <c r="D60" s="522"/>
      <c r="E60" s="522"/>
      <c r="F60" s="522"/>
      <c r="G60" s="522"/>
      <c r="H60" s="522"/>
      <c r="I60" s="522"/>
      <c r="J60" s="522"/>
      <c r="K60" s="522"/>
      <c r="L60" s="32"/>
    </row>
    <row r="61" spans="1:26" ht="17" customHeight="1" x14ac:dyDescent="0.2">
      <c r="A61" s="522"/>
      <c r="B61" s="522"/>
      <c r="C61" s="522"/>
      <c r="D61" s="522"/>
      <c r="E61" s="522"/>
      <c r="F61" s="522"/>
      <c r="G61" s="522"/>
      <c r="H61" s="522"/>
      <c r="I61" s="522"/>
      <c r="J61" s="522"/>
      <c r="K61" s="522"/>
      <c r="L61" s="32"/>
    </row>
    <row r="62" spans="1:26" ht="17" customHeight="1" x14ac:dyDescent="0.2">
      <c r="A62" s="522"/>
      <c r="B62" s="522"/>
      <c r="C62" s="522"/>
      <c r="D62" s="522"/>
      <c r="E62" s="522"/>
      <c r="F62" s="522"/>
      <c r="G62" s="522"/>
      <c r="H62" s="522"/>
      <c r="I62" s="522"/>
      <c r="J62" s="522"/>
      <c r="K62" s="522"/>
      <c r="L62" s="32"/>
    </row>
    <row r="63" spans="1:26" ht="17" customHeight="1" x14ac:dyDescent="0.2">
      <c r="A63" s="522"/>
      <c r="B63" s="522"/>
      <c r="C63" s="522"/>
      <c r="D63" s="522"/>
      <c r="E63" s="522"/>
      <c r="F63" s="522"/>
      <c r="G63" s="522"/>
      <c r="H63" s="522"/>
      <c r="I63" s="522"/>
      <c r="J63" s="522"/>
      <c r="K63" s="522"/>
      <c r="L63" s="32"/>
    </row>
    <row r="64" spans="1:26" ht="17" customHeight="1" x14ac:dyDescent="0.2">
      <c r="A64" s="522"/>
      <c r="B64" s="522"/>
      <c r="C64" s="522"/>
      <c r="D64" s="522"/>
      <c r="E64" s="522"/>
      <c r="F64" s="522"/>
      <c r="G64" s="522"/>
      <c r="H64" s="522"/>
      <c r="I64" s="522"/>
      <c r="J64" s="522"/>
      <c r="K64" s="522"/>
      <c r="L64" s="32"/>
    </row>
    <row r="65" spans="1:12" ht="17" customHeight="1" x14ac:dyDescent="0.2">
      <c r="A65" s="457" t="str">
        <f>"【"&amp;TEXT(避難確保計画入力シート!E13,0)&amp;"の状況】"</f>
        <v>【0の状況】</v>
      </c>
      <c r="B65" s="457"/>
      <c r="C65" s="457"/>
      <c r="D65" s="457"/>
      <c r="E65" s="457"/>
      <c r="F65" s="457"/>
      <c r="G65" s="457"/>
      <c r="H65" s="457"/>
      <c r="I65" s="457"/>
      <c r="J65" s="457"/>
      <c r="K65" s="457"/>
      <c r="L65" s="32"/>
    </row>
    <row r="66" spans="1:12" ht="17" customHeight="1" x14ac:dyDescent="0.2">
      <c r="A66" s="549" t="str">
        <f>"　平日：利用者　"&amp;TEXT(避難確保計画入力シート!K32,0)&amp;"名、施設職員　"&amp;TEXT(避難確保計画入力シート!G32,0)&amp;"名（夜間：利用者　"&amp;TEXT(避難確保計画入力シート!K34,0)&amp;"名、施設職員　"&amp;TEXT(避難確保計画入力シート!G34,0)&amp;"名）"</f>
        <v>　平日：利用者　0名、施設職員　0名（夜間：利用者　0名、施設職員　0名）</v>
      </c>
      <c r="B66" s="549"/>
      <c r="C66" s="549"/>
      <c r="D66" s="549"/>
      <c r="E66" s="549"/>
      <c r="F66" s="549"/>
      <c r="G66" s="549"/>
      <c r="H66" s="549"/>
      <c r="I66" s="549"/>
      <c r="J66" s="549"/>
      <c r="K66" s="549"/>
      <c r="L66" s="32"/>
    </row>
    <row r="67" spans="1:12" ht="17" customHeight="1" x14ac:dyDescent="0.2">
      <c r="A67" s="549" t="str">
        <f>IF(避難確保計画入力シート!I36="平日と異なる","　休日：利用者　"&amp;TEXT(避難確保計画入力シート!K38,0)&amp;"名、施設職員　"&amp;TEXT(避難確保計画入力シート!G38,0)&amp;"名","")</f>
        <v/>
      </c>
      <c r="B67" s="549"/>
      <c r="C67" s="549"/>
      <c r="D67" s="549"/>
      <c r="E67" s="549"/>
      <c r="F67" s="549"/>
      <c r="G67" s="549"/>
      <c r="H67" s="549"/>
      <c r="I67" s="549"/>
      <c r="J67" s="549"/>
      <c r="K67" s="549"/>
      <c r="L67" s="32"/>
    </row>
    <row r="68" spans="1:12" ht="17" customHeight="1" x14ac:dyDescent="0.2">
      <c r="L68" s="32"/>
    </row>
    <row r="69" spans="1:12" ht="17" customHeight="1" x14ac:dyDescent="0.2">
      <c r="A69" s="522" t="s">
        <v>429</v>
      </c>
      <c r="B69" s="522"/>
      <c r="C69" s="522"/>
      <c r="D69" s="522"/>
      <c r="E69" s="522"/>
      <c r="F69" s="522"/>
      <c r="G69" s="522"/>
      <c r="H69" s="522"/>
      <c r="I69" s="522"/>
      <c r="J69" s="522"/>
      <c r="K69" s="522"/>
      <c r="L69" s="32"/>
    </row>
    <row r="70" spans="1:12" ht="17" customHeight="1" x14ac:dyDescent="0.2">
      <c r="A70" s="522" t="s">
        <v>549</v>
      </c>
      <c r="B70" s="522"/>
      <c r="C70" s="522"/>
      <c r="D70" s="522"/>
      <c r="E70" s="522"/>
      <c r="F70" s="522"/>
      <c r="G70" s="522"/>
      <c r="H70" s="522"/>
      <c r="I70" s="522"/>
      <c r="J70" s="522"/>
      <c r="K70" s="522"/>
      <c r="L70" s="32"/>
    </row>
    <row r="71" spans="1:12" ht="17" customHeight="1" x14ac:dyDescent="0.2">
      <c r="A71" s="522"/>
      <c r="B71" s="522"/>
      <c r="C71" s="522"/>
      <c r="D71" s="522"/>
      <c r="E71" s="522"/>
      <c r="F71" s="522"/>
      <c r="G71" s="522"/>
      <c r="H71" s="522"/>
      <c r="I71" s="522"/>
      <c r="J71" s="522"/>
      <c r="K71" s="522"/>
      <c r="L71" s="32"/>
    </row>
    <row r="72" spans="1:12" ht="17" customHeight="1" x14ac:dyDescent="0.2">
      <c r="A72" s="522"/>
      <c r="B72" s="522"/>
      <c r="C72" s="522"/>
      <c r="D72" s="522"/>
      <c r="E72" s="522"/>
      <c r="F72" s="522"/>
      <c r="G72" s="522"/>
      <c r="H72" s="522"/>
      <c r="I72" s="522"/>
      <c r="J72" s="522"/>
      <c r="K72" s="522"/>
      <c r="L72" s="32"/>
    </row>
    <row r="73" spans="1:12" ht="17" customHeight="1" x14ac:dyDescent="0.2">
      <c r="A73" s="522"/>
      <c r="B73" s="522"/>
      <c r="C73" s="522"/>
      <c r="D73" s="522"/>
      <c r="E73" s="522"/>
      <c r="F73" s="522"/>
      <c r="G73" s="522"/>
      <c r="H73" s="522"/>
      <c r="I73" s="522"/>
      <c r="J73" s="522"/>
      <c r="K73" s="522"/>
      <c r="L73" s="32"/>
    </row>
    <row r="74" spans="1:12" ht="17" customHeight="1" x14ac:dyDescent="0.2">
      <c r="A74" s="522"/>
      <c r="B74" s="522"/>
      <c r="C74" s="522"/>
      <c r="D74" s="522"/>
      <c r="E74" s="522"/>
      <c r="F74" s="522"/>
      <c r="G74" s="522"/>
      <c r="H74" s="522"/>
      <c r="I74" s="522"/>
      <c r="J74" s="522"/>
      <c r="K74" s="522"/>
      <c r="L74" s="32"/>
    </row>
    <row r="75" spans="1:12" ht="17" customHeight="1" x14ac:dyDescent="0.2">
      <c r="A75" s="522"/>
      <c r="B75" s="522"/>
      <c r="C75" s="522"/>
      <c r="D75" s="522"/>
      <c r="E75" s="522"/>
      <c r="F75" s="522"/>
      <c r="G75" s="522"/>
      <c r="H75" s="522"/>
      <c r="I75" s="522"/>
      <c r="J75" s="522"/>
      <c r="K75" s="522"/>
      <c r="L75" s="32"/>
    </row>
    <row r="76" spans="1:12" ht="17" customHeight="1" x14ac:dyDescent="0.2">
      <c r="A76" s="522"/>
      <c r="B76" s="522"/>
      <c r="C76" s="522"/>
      <c r="D76" s="522"/>
      <c r="E76" s="522"/>
      <c r="F76" s="522"/>
      <c r="G76" s="522"/>
      <c r="H76" s="522"/>
      <c r="I76" s="522"/>
      <c r="J76" s="522"/>
      <c r="K76" s="522"/>
      <c r="L76" s="32"/>
    </row>
    <row r="77" spans="1:12" ht="17" customHeight="1" x14ac:dyDescent="0.2">
      <c r="A77" s="522"/>
      <c r="B77" s="522"/>
      <c r="C77" s="522"/>
      <c r="D77" s="522"/>
      <c r="E77" s="522"/>
      <c r="F77" s="522"/>
      <c r="G77" s="522"/>
      <c r="H77" s="522"/>
      <c r="I77" s="522"/>
      <c r="J77" s="522"/>
      <c r="K77" s="522"/>
      <c r="L77" s="32"/>
    </row>
    <row r="78" spans="1:12" ht="17" customHeight="1" x14ac:dyDescent="0.2">
      <c r="A78" s="522"/>
      <c r="B78" s="522"/>
      <c r="C78" s="522"/>
      <c r="D78" s="522"/>
      <c r="E78" s="522"/>
      <c r="F78" s="522"/>
      <c r="G78" s="522"/>
      <c r="H78" s="522"/>
      <c r="I78" s="522"/>
      <c r="J78" s="522"/>
      <c r="K78" s="522"/>
      <c r="L78" s="32"/>
    </row>
    <row r="79" spans="1:12" ht="17" customHeight="1" x14ac:dyDescent="0.2">
      <c r="A79" s="522"/>
      <c r="B79" s="522"/>
      <c r="C79" s="522"/>
      <c r="D79" s="522"/>
      <c r="E79" s="522"/>
      <c r="F79" s="522"/>
      <c r="G79" s="522"/>
      <c r="H79" s="522"/>
      <c r="I79" s="522"/>
      <c r="J79" s="522"/>
      <c r="K79" s="522"/>
      <c r="L79" s="32"/>
    </row>
    <row r="80" spans="1:12" ht="17" customHeight="1" x14ac:dyDescent="0.2">
      <c r="A80" s="522"/>
      <c r="B80" s="522"/>
      <c r="C80" s="522"/>
      <c r="D80" s="522"/>
      <c r="E80" s="522"/>
      <c r="F80" s="522"/>
      <c r="G80" s="522"/>
      <c r="H80" s="522"/>
      <c r="I80" s="522"/>
      <c r="J80" s="522"/>
      <c r="K80" s="522"/>
      <c r="L80" s="32"/>
    </row>
    <row r="81" spans="1:12" ht="17" customHeight="1" x14ac:dyDescent="0.2">
      <c r="A81" s="522"/>
      <c r="B81" s="522"/>
      <c r="C81" s="522"/>
      <c r="D81" s="522"/>
      <c r="E81" s="522"/>
      <c r="F81" s="522"/>
      <c r="G81" s="522"/>
      <c r="H81" s="522"/>
      <c r="I81" s="522"/>
      <c r="J81" s="522"/>
      <c r="K81" s="522"/>
      <c r="L81" s="32"/>
    </row>
    <row r="82" spans="1:12" ht="17" customHeight="1" x14ac:dyDescent="0.2">
      <c r="A82" s="522"/>
      <c r="B82" s="522"/>
      <c r="C82" s="522"/>
      <c r="D82" s="522"/>
      <c r="E82" s="522"/>
      <c r="F82" s="522"/>
      <c r="G82" s="522"/>
      <c r="H82" s="522"/>
      <c r="I82" s="522"/>
      <c r="J82" s="522"/>
      <c r="K82" s="522"/>
      <c r="L82" s="32"/>
    </row>
    <row r="83" spans="1:12" ht="17" customHeight="1" x14ac:dyDescent="0.2">
      <c r="A83" s="522"/>
      <c r="B83" s="522"/>
      <c r="C83" s="522"/>
      <c r="D83" s="522"/>
      <c r="E83" s="522"/>
      <c r="F83" s="522"/>
      <c r="G83" s="522"/>
      <c r="H83" s="522"/>
      <c r="I83" s="522"/>
      <c r="J83" s="522"/>
      <c r="K83" s="522"/>
      <c r="L83" s="32"/>
    </row>
    <row r="84" spans="1:12" ht="17" customHeight="1" x14ac:dyDescent="0.2">
      <c r="A84" s="522"/>
      <c r="B84" s="522"/>
      <c r="C84" s="522"/>
      <c r="D84" s="522"/>
      <c r="E84" s="522"/>
      <c r="F84" s="522"/>
      <c r="G84" s="522"/>
      <c r="H84" s="522"/>
      <c r="I84" s="522"/>
      <c r="J84" s="522"/>
      <c r="K84" s="522"/>
      <c r="L84" s="32"/>
    </row>
    <row r="85" spans="1:12" ht="17" customHeight="1" x14ac:dyDescent="0.2">
      <c r="A85" s="71"/>
      <c r="B85" s="71"/>
      <c r="C85" s="71"/>
      <c r="D85" s="71"/>
      <c r="E85" s="71"/>
      <c r="F85" s="71"/>
      <c r="G85" s="71"/>
      <c r="H85" s="71"/>
      <c r="I85" s="71"/>
      <c r="J85" s="71"/>
      <c r="K85" s="71"/>
      <c r="L85" s="32"/>
    </row>
    <row r="86" spans="1:12" ht="17" customHeight="1" x14ac:dyDescent="0.2">
      <c r="A86" s="71"/>
      <c r="B86" s="71"/>
      <c r="C86" s="71"/>
      <c r="D86" s="71"/>
      <c r="E86" s="71"/>
      <c r="F86" s="71"/>
      <c r="G86" s="71"/>
      <c r="H86" s="71"/>
      <c r="I86" s="71"/>
      <c r="J86" s="71"/>
      <c r="K86" s="71"/>
      <c r="L86" s="32"/>
    </row>
    <row r="87" spans="1:12" ht="17" customHeight="1" x14ac:dyDescent="0.2">
      <c r="A87" s="71"/>
      <c r="B87" s="71"/>
      <c r="C87" s="71"/>
      <c r="D87" s="71"/>
      <c r="E87" s="71"/>
      <c r="F87" s="71"/>
      <c r="G87" s="71"/>
      <c r="H87" s="71"/>
      <c r="I87" s="71"/>
      <c r="J87" s="71"/>
      <c r="K87" s="71"/>
      <c r="L87" s="32"/>
    </row>
    <row r="88" spans="1:12" ht="17" customHeight="1" x14ac:dyDescent="0.2">
      <c r="A88" s="71"/>
      <c r="B88" s="71"/>
      <c r="C88" s="71"/>
      <c r="D88" s="71"/>
      <c r="E88" s="71"/>
      <c r="F88" s="71"/>
      <c r="G88" s="71"/>
      <c r="H88" s="71"/>
      <c r="I88" s="71"/>
      <c r="J88" s="71"/>
      <c r="K88" s="71"/>
      <c r="L88" s="32"/>
    </row>
    <row r="89" spans="1:12" ht="17" customHeight="1" x14ac:dyDescent="0.2">
      <c r="A89" s="71"/>
      <c r="B89" s="71"/>
      <c r="C89" s="71"/>
      <c r="D89" s="71"/>
      <c r="E89" s="71"/>
      <c r="F89" s="71"/>
      <c r="G89" s="71"/>
      <c r="H89" s="71"/>
      <c r="I89" s="71"/>
      <c r="J89" s="71"/>
      <c r="K89" s="71"/>
      <c r="L89" s="32"/>
    </row>
    <row r="90" spans="1:12" ht="17" customHeight="1" x14ac:dyDescent="0.2">
      <c r="A90" s="71"/>
      <c r="B90" s="71"/>
      <c r="C90" s="71"/>
      <c r="D90" s="71"/>
      <c r="E90" s="71"/>
      <c r="F90" s="71"/>
      <c r="G90" s="71"/>
      <c r="H90" s="71"/>
      <c r="I90" s="71"/>
      <c r="J90" s="71"/>
      <c r="K90" s="71"/>
      <c r="L90" s="32"/>
    </row>
    <row r="91" spans="1:12" ht="17" customHeight="1" x14ac:dyDescent="0.2">
      <c r="A91" s="71"/>
      <c r="B91" s="71"/>
      <c r="C91" s="71"/>
      <c r="D91" s="71"/>
      <c r="E91" s="71"/>
      <c r="F91" s="71"/>
      <c r="G91" s="71"/>
      <c r="H91" s="71"/>
      <c r="I91" s="71"/>
      <c r="J91" s="71"/>
      <c r="K91" s="71"/>
      <c r="L91" s="32"/>
    </row>
    <row r="92" spans="1:12" ht="17" customHeight="1" x14ac:dyDescent="0.2">
      <c r="A92" s="71"/>
      <c r="B92" s="71"/>
      <c r="C92" s="71"/>
      <c r="D92" s="71"/>
      <c r="E92" s="71"/>
      <c r="F92" s="71"/>
      <c r="G92" s="71"/>
      <c r="H92" s="71"/>
      <c r="I92" s="71"/>
      <c r="J92" s="71"/>
      <c r="K92" s="71"/>
      <c r="L92" s="32"/>
    </row>
    <row r="93" spans="1:12" ht="17" customHeight="1" x14ac:dyDescent="0.2">
      <c r="A93" s="2"/>
      <c r="G93" s="528" t="s">
        <v>609</v>
      </c>
      <c r="H93" s="528"/>
      <c r="I93" s="528"/>
      <c r="J93" s="528"/>
      <c r="K93" s="528"/>
    </row>
    <row r="94" spans="1:12" ht="17" customHeight="1" x14ac:dyDescent="0.2">
      <c r="A94" s="109"/>
      <c r="B94" s="109"/>
      <c r="C94" s="109"/>
      <c r="D94" s="109"/>
      <c r="E94" s="109"/>
      <c r="F94" s="109"/>
      <c r="G94" s="9" t="s">
        <v>423</v>
      </c>
      <c r="H94" s="529">
        <f>避難確保計画入力シート!$E$13</f>
        <v>0</v>
      </c>
      <c r="I94" s="529"/>
      <c r="J94" s="529"/>
      <c r="K94" s="529"/>
    </row>
    <row r="95" spans="1:12" ht="17" customHeight="1" x14ac:dyDescent="0.2">
      <c r="A95" s="71"/>
      <c r="B95" s="71"/>
      <c r="C95" s="71"/>
      <c r="D95" s="71"/>
      <c r="E95" s="71"/>
      <c r="F95" s="71"/>
      <c r="G95" s="71"/>
      <c r="H95" s="71"/>
      <c r="I95" s="71"/>
      <c r="J95" s="71"/>
      <c r="K95" s="71"/>
    </row>
    <row r="96" spans="1:12" ht="17" customHeight="1" x14ac:dyDescent="0.2">
      <c r="A96" s="522" t="s">
        <v>430</v>
      </c>
      <c r="B96" s="522"/>
      <c r="C96" s="522"/>
      <c r="D96" s="522"/>
      <c r="E96" s="522"/>
      <c r="F96" s="522"/>
      <c r="G96" s="522"/>
      <c r="H96" s="522"/>
      <c r="I96" s="522"/>
      <c r="J96" s="522"/>
      <c r="K96" s="522"/>
    </row>
    <row r="97" spans="1:11" ht="17" customHeight="1" x14ac:dyDescent="0.2">
      <c r="A97" s="70"/>
      <c r="B97" s="70"/>
      <c r="C97" s="70"/>
      <c r="D97" s="70"/>
      <c r="E97" s="70"/>
      <c r="F97" s="70"/>
      <c r="G97" s="70"/>
      <c r="H97" s="70"/>
      <c r="I97" s="70"/>
      <c r="J97" s="70"/>
      <c r="K97" s="70"/>
    </row>
    <row r="98" spans="1:11" ht="17" customHeight="1" x14ac:dyDescent="0.2">
      <c r="A98" s="535" t="str">
        <f>"統括指揮者
"&amp;TEXT(避難確保計画入力シート!G86,0)&amp;""</f>
        <v>統括指揮者
0</v>
      </c>
      <c r="B98" s="536"/>
      <c r="C98" s="537"/>
      <c r="D98" s="70"/>
      <c r="E98" s="71"/>
      <c r="F98" s="71"/>
      <c r="G98" s="71"/>
      <c r="H98" s="71"/>
      <c r="I98" s="71"/>
      <c r="J98" s="71"/>
      <c r="K98" s="71"/>
    </row>
    <row r="99" spans="1:11" ht="17" customHeight="1" x14ac:dyDescent="0.2">
      <c r="A99" s="540"/>
      <c r="B99" s="541"/>
      <c r="C99" s="542"/>
      <c r="D99" s="70"/>
      <c r="E99" s="71"/>
      <c r="F99" s="71"/>
      <c r="G99" s="71"/>
      <c r="H99" s="71"/>
      <c r="I99" s="71"/>
      <c r="J99" s="71"/>
      <c r="K99" s="71"/>
    </row>
    <row r="100" spans="1:11" ht="17" customHeight="1" x14ac:dyDescent="0.2">
      <c r="A100" s="71"/>
      <c r="B100" s="291"/>
      <c r="C100" s="71"/>
      <c r="D100" s="71"/>
      <c r="E100" s="71"/>
      <c r="F100" s="71"/>
      <c r="G100" s="71"/>
      <c r="H100" s="71"/>
      <c r="I100" s="71"/>
      <c r="J100" s="71"/>
    </row>
    <row r="101" spans="1:11" ht="17" customHeight="1" x14ac:dyDescent="0.2">
      <c r="A101" s="71"/>
      <c r="B101" s="293"/>
      <c r="C101" s="535" t="s">
        <v>296</v>
      </c>
      <c r="D101" s="537"/>
      <c r="E101" s="293"/>
      <c r="F101" s="551" t="str">
        <f>"指揮班長（役職名）　"&amp;TEXT(避難確保計画入力シート!G88,0)&amp;""</f>
        <v>指揮班長（役職名）　0</v>
      </c>
      <c r="G101" s="552"/>
      <c r="H101" s="552"/>
      <c r="I101" s="552"/>
      <c r="J101" s="553"/>
    </row>
    <row r="102" spans="1:11" ht="17" customHeight="1" x14ac:dyDescent="0.2">
      <c r="A102" s="71"/>
      <c r="B102" s="294"/>
      <c r="C102" s="540"/>
      <c r="D102" s="542"/>
      <c r="E102" s="71"/>
      <c r="F102" s="554"/>
      <c r="G102" s="555"/>
      <c r="H102" s="555"/>
      <c r="I102" s="555"/>
      <c r="J102" s="556"/>
    </row>
    <row r="103" spans="1:11" ht="17" customHeight="1" x14ac:dyDescent="0.2">
      <c r="A103" s="71"/>
      <c r="B103" s="292"/>
      <c r="C103" s="71"/>
      <c r="D103" s="71"/>
      <c r="E103" s="71"/>
      <c r="F103" s="543"/>
      <c r="G103" s="291"/>
      <c r="H103" s="71"/>
      <c r="I103" s="71"/>
      <c r="K103" s="71"/>
    </row>
    <row r="104" spans="1:11" ht="17" customHeight="1" x14ac:dyDescent="0.2">
      <c r="A104" s="71"/>
      <c r="B104" s="292"/>
      <c r="C104" s="71"/>
      <c r="D104" s="71"/>
      <c r="E104" s="71"/>
      <c r="F104" s="544"/>
      <c r="G104" s="293"/>
      <c r="H104" s="535">
        <f>避難確保計画入力シート!G90</f>
        <v>0</v>
      </c>
      <c r="I104" s="536"/>
      <c r="J104" s="536"/>
      <c r="K104" s="537"/>
    </row>
    <row r="105" spans="1:11" ht="17" customHeight="1" x14ac:dyDescent="0.2">
      <c r="A105" s="71"/>
      <c r="B105" s="292"/>
      <c r="C105" s="71"/>
      <c r="D105" s="71"/>
      <c r="E105" s="71"/>
      <c r="F105" s="71"/>
      <c r="G105" s="71"/>
      <c r="H105" s="538"/>
      <c r="I105" s="526"/>
      <c r="J105" s="526"/>
      <c r="K105" s="539"/>
    </row>
    <row r="106" spans="1:11" ht="17" customHeight="1" x14ac:dyDescent="0.2">
      <c r="B106" s="295"/>
      <c r="H106" s="538"/>
      <c r="I106" s="526"/>
      <c r="J106" s="526"/>
      <c r="K106" s="539"/>
    </row>
    <row r="107" spans="1:11" ht="17" customHeight="1" x14ac:dyDescent="0.2">
      <c r="B107" s="295"/>
      <c r="H107" s="538"/>
      <c r="I107" s="526"/>
      <c r="J107" s="526"/>
      <c r="K107" s="539"/>
    </row>
    <row r="108" spans="1:11" ht="17" customHeight="1" x14ac:dyDescent="0.2">
      <c r="B108" s="295"/>
      <c r="H108" s="538"/>
      <c r="I108" s="526"/>
      <c r="J108" s="526"/>
      <c r="K108" s="539"/>
    </row>
    <row r="109" spans="1:11" ht="17" customHeight="1" x14ac:dyDescent="0.2">
      <c r="A109" s="70"/>
      <c r="B109" s="45"/>
      <c r="C109" s="70"/>
      <c r="D109" s="70"/>
      <c r="E109" s="70"/>
      <c r="F109" s="70"/>
      <c r="G109" s="70"/>
      <c r="H109" s="540"/>
      <c r="I109" s="541"/>
      <c r="J109" s="541"/>
      <c r="K109" s="542"/>
    </row>
    <row r="110" spans="1:11" ht="17" customHeight="1" x14ac:dyDescent="0.2">
      <c r="A110" s="5"/>
      <c r="B110" s="255"/>
      <c r="C110" s="5"/>
      <c r="D110" s="5"/>
      <c r="E110" s="5"/>
      <c r="F110" s="5"/>
      <c r="G110" s="5"/>
      <c r="H110" s="5"/>
      <c r="I110" s="5"/>
      <c r="J110" s="5"/>
      <c r="K110" s="5"/>
    </row>
    <row r="111" spans="1:11" ht="17" customHeight="1" x14ac:dyDescent="0.2">
      <c r="A111" s="5"/>
      <c r="B111" s="292"/>
      <c r="C111" s="5"/>
      <c r="D111" s="5"/>
      <c r="E111" s="5"/>
      <c r="F111" s="5"/>
      <c r="G111" s="5"/>
      <c r="H111" s="5"/>
      <c r="I111" s="5"/>
      <c r="J111" s="5"/>
      <c r="K111" s="5"/>
    </row>
    <row r="112" spans="1:11" ht="17" customHeight="1" x14ac:dyDescent="0.2">
      <c r="A112" s="71"/>
      <c r="B112" s="293"/>
      <c r="C112" s="535" t="s">
        <v>297</v>
      </c>
      <c r="D112" s="537"/>
      <c r="E112" s="293"/>
      <c r="F112" s="551" t="str">
        <f>"情報収集班長（役職名）　"&amp;TEXT(避難確保計画入力シート!G98,0)&amp;""</f>
        <v>情報収集班長（役職名）　0</v>
      </c>
      <c r="G112" s="552"/>
      <c r="H112" s="552"/>
      <c r="I112" s="552"/>
      <c r="J112" s="553"/>
    </row>
    <row r="113" spans="1:11" ht="17" customHeight="1" x14ac:dyDescent="0.2">
      <c r="A113" s="71"/>
      <c r="B113" s="291"/>
      <c r="C113" s="540"/>
      <c r="D113" s="542"/>
      <c r="E113" s="71"/>
      <c r="F113" s="554"/>
      <c r="G113" s="555"/>
      <c r="H113" s="555"/>
      <c r="I113" s="555"/>
      <c r="J113" s="556"/>
    </row>
    <row r="114" spans="1:11" ht="17" customHeight="1" x14ac:dyDescent="0.2">
      <c r="A114" s="71"/>
      <c r="B114" s="292"/>
      <c r="C114" s="71"/>
      <c r="D114" s="71"/>
      <c r="E114" s="71"/>
      <c r="F114" s="71"/>
      <c r="G114" s="291"/>
      <c r="H114" s="71"/>
      <c r="I114" s="71"/>
      <c r="K114" s="71"/>
    </row>
    <row r="115" spans="1:11" ht="17" customHeight="1" x14ac:dyDescent="0.2">
      <c r="A115" s="71"/>
      <c r="B115" s="292"/>
      <c r="C115" s="71"/>
      <c r="D115" s="71"/>
      <c r="E115" s="71"/>
      <c r="F115" s="71"/>
      <c r="G115" s="293"/>
      <c r="H115" s="535">
        <f>避難確保計画入力シート!G100</f>
        <v>0</v>
      </c>
      <c r="I115" s="536"/>
      <c r="J115" s="536"/>
      <c r="K115" s="537"/>
    </row>
    <row r="116" spans="1:11" ht="17" customHeight="1" x14ac:dyDescent="0.2">
      <c r="A116" s="71"/>
      <c r="B116" s="292"/>
      <c r="C116" s="71"/>
      <c r="D116" s="71"/>
      <c r="E116" s="71"/>
      <c r="F116" s="71"/>
      <c r="G116" s="71"/>
      <c r="H116" s="538"/>
      <c r="I116" s="526"/>
      <c r="J116" s="526"/>
      <c r="K116" s="539"/>
    </row>
    <row r="117" spans="1:11" ht="17" customHeight="1" x14ac:dyDescent="0.2">
      <c r="A117" s="71"/>
      <c r="B117" s="295"/>
      <c r="H117" s="538"/>
      <c r="I117" s="526"/>
      <c r="J117" s="526"/>
      <c r="K117" s="539"/>
    </row>
    <row r="118" spans="1:11" ht="17" customHeight="1" x14ac:dyDescent="0.2">
      <c r="A118" s="71"/>
      <c r="B118" s="295"/>
      <c r="H118" s="538"/>
      <c r="I118" s="526"/>
      <c r="J118" s="526"/>
      <c r="K118" s="539"/>
    </row>
    <row r="119" spans="1:11" ht="17" customHeight="1" x14ac:dyDescent="0.2">
      <c r="A119" s="71"/>
      <c r="B119" s="45"/>
      <c r="H119" s="538"/>
      <c r="I119" s="526"/>
      <c r="J119" s="526"/>
      <c r="K119" s="539"/>
    </row>
    <row r="120" spans="1:11" ht="17" customHeight="1" x14ac:dyDescent="0.2">
      <c r="A120" s="71"/>
      <c r="B120" s="255"/>
      <c r="C120" s="70"/>
      <c r="D120" s="70"/>
      <c r="E120" s="70"/>
      <c r="F120" s="70"/>
      <c r="G120" s="70"/>
      <c r="H120" s="540"/>
      <c r="I120" s="541"/>
      <c r="J120" s="541"/>
      <c r="K120" s="542"/>
    </row>
    <row r="121" spans="1:11" ht="17" customHeight="1" x14ac:dyDescent="0.2">
      <c r="A121" s="71"/>
      <c r="B121" s="292"/>
      <c r="C121" s="71"/>
      <c r="D121" s="71"/>
      <c r="E121" s="71"/>
      <c r="F121" s="71"/>
      <c r="G121" s="71"/>
      <c r="H121" s="71"/>
      <c r="I121" s="71"/>
      <c r="J121" s="71"/>
      <c r="K121" s="71"/>
    </row>
    <row r="122" spans="1:11" ht="17" customHeight="1" x14ac:dyDescent="0.2">
      <c r="A122" s="71"/>
      <c r="B122" s="293"/>
      <c r="C122" s="535" t="s">
        <v>433</v>
      </c>
      <c r="D122" s="537"/>
      <c r="E122" s="293"/>
      <c r="F122" s="551" t="str">
        <f>"避難誘導班長（役職名）　"&amp;TEXT(避難確保計画入力シート!G108,0)&amp;""</f>
        <v>避難誘導班長（役職名）　0</v>
      </c>
      <c r="G122" s="552"/>
      <c r="H122" s="552"/>
      <c r="I122" s="552"/>
      <c r="J122" s="553"/>
    </row>
    <row r="123" spans="1:11" ht="17" customHeight="1" x14ac:dyDescent="0.2">
      <c r="A123" s="71"/>
      <c r="B123" s="71"/>
      <c r="C123" s="540"/>
      <c r="D123" s="542"/>
      <c r="E123" s="71"/>
      <c r="F123" s="554"/>
      <c r="G123" s="555"/>
      <c r="H123" s="555"/>
      <c r="I123" s="555"/>
      <c r="J123" s="556"/>
    </row>
    <row r="124" spans="1:11" ht="17" customHeight="1" x14ac:dyDescent="0.2">
      <c r="A124" s="71"/>
      <c r="B124" s="71"/>
      <c r="C124" s="71"/>
      <c r="D124" s="71"/>
      <c r="E124" s="71"/>
      <c r="F124" s="71"/>
      <c r="G124" s="291"/>
      <c r="H124" s="71"/>
      <c r="I124" s="71"/>
      <c r="K124" s="71"/>
    </row>
    <row r="125" spans="1:11" ht="17" customHeight="1" x14ac:dyDescent="0.2">
      <c r="A125" s="71"/>
      <c r="B125" s="71"/>
      <c r="C125" s="71"/>
      <c r="D125" s="71"/>
      <c r="E125" s="71"/>
      <c r="F125" s="71"/>
      <c r="G125" s="293"/>
      <c r="H125" s="535">
        <f>避難確保計画入力シート!G110</f>
        <v>0</v>
      </c>
      <c r="I125" s="536"/>
      <c r="J125" s="536"/>
      <c r="K125" s="537"/>
    </row>
    <row r="126" spans="1:11" ht="17" customHeight="1" x14ac:dyDescent="0.2">
      <c r="A126" s="71"/>
      <c r="B126" s="71"/>
      <c r="C126" s="71"/>
      <c r="D126" s="71"/>
      <c r="E126" s="71"/>
      <c r="F126" s="71"/>
      <c r="G126" s="71"/>
      <c r="H126" s="538"/>
      <c r="I126" s="526"/>
      <c r="J126" s="526"/>
      <c r="K126" s="539"/>
    </row>
    <row r="127" spans="1:11" ht="17" customHeight="1" x14ac:dyDescent="0.2">
      <c r="A127" s="71"/>
      <c r="B127" s="71"/>
      <c r="H127" s="538"/>
      <c r="I127" s="526"/>
      <c r="J127" s="526"/>
      <c r="K127" s="539"/>
    </row>
    <row r="128" spans="1:11" ht="17" customHeight="1" x14ac:dyDescent="0.2">
      <c r="A128" s="71"/>
      <c r="B128" s="71"/>
      <c r="H128" s="538"/>
      <c r="I128" s="526"/>
      <c r="J128" s="526"/>
      <c r="K128" s="539"/>
    </row>
    <row r="129" spans="1:12" ht="17" customHeight="1" x14ac:dyDescent="0.2">
      <c r="A129" s="71"/>
      <c r="B129" s="71"/>
      <c r="H129" s="538"/>
      <c r="I129" s="526"/>
      <c r="J129" s="526"/>
      <c r="K129" s="539"/>
    </row>
    <row r="130" spans="1:12" ht="17" customHeight="1" x14ac:dyDescent="0.2">
      <c r="A130" s="71"/>
      <c r="B130" s="71"/>
      <c r="C130" s="70"/>
      <c r="D130" s="70"/>
      <c r="E130" s="70"/>
      <c r="F130" s="70"/>
      <c r="G130" s="70"/>
      <c r="H130" s="540"/>
      <c r="I130" s="541"/>
      <c r="J130" s="541"/>
      <c r="K130" s="542"/>
    </row>
    <row r="131" spans="1:12" ht="17" customHeight="1" x14ac:dyDescent="0.2">
      <c r="A131" s="71"/>
      <c r="B131" s="71"/>
      <c r="C131" s="71"/>
      <c r="D131" s="71"/>
      <c r="E131" s="71"/>
      <c r="F131" s="71"/>
      <c r="G131" s="71"/>
      <c r="H131" s="71"/>
      <c r="I131" s="71"/>
      <c r="J131" s="71"/>
      <c r="K131" s="71"/>
    </row>
    <row r="132" spans="1:12" ht="17" customHeight="1" x14ac:dyDescent="0.2">
      <c r="A132" s="71"/>
      <c r="B132" s="71"/>
      <c r="C132" s="71"/>
      <c r="D132" s="71"/>
      <c r="E132" s="71"/>
      <c r="F132" s="71"/>
      <c r="G132" s="71"/>
      <c r="H132" s="71"/>
      <c r="I132" s="71"/>
      <c r="J132" s="71"/>
      <c r="K132" s="71"/>
    </row>
    <row r="133" spans="1:12" ht="17" customHeight="1" x14ac:dyDescent="0.2">
      <c r="A133" s="71"/>
      <c r="B133" s="71"/>
      <c r="C133" s="71"/>
      <c r="D133" s="71"/>
      <c r="E133" s="71"/>
      <c r="F133" s="71"/>
      <c r="G133" s="71"/>
      <c r="H133" s="71"/>
      <c r="I133" s="71"/>
      <c r="J133" s="71"/>
      <c r="K133" s="71"/>
    </row>
    <row r="134" spans="1:12" ht="17" customHeight="1" x14ac:dyDescent="0.2">
      <c r="A134" s="71"/>
      <c r="B134" s="71"/>
      <c r="C134" s="71"/>
      <c r="D134" s="71"/>
      <c r="E134" s="71"/>
      <c r="F134" s="71"/>
      <c r="G134" s="71"/>
      <c r="H134" s="71"/>
      <c r="I134" s="71"/>
      <c r="J134" s="71"/>
      <c r="K134" s="71"/>
    </row>
    <row r="135" spans="1:12" ht="17" customHeight="1" x14ac:dyDescent="0.2">
      <c r="A135" s="526" t="s">
        <v>434</v>
      </c>
      <c r="B135" s="526"/>
      <c r="C135" s="526"/>
      <c r="D135" s="526"/>
      <c r="E135" s="526"/>
      <c r="F135" s="526"/>
      <c r="G135" s="526"/>
      <c r="H135" s="526"/>
      <c r="I135" s="526"/>
      <c r="J135" s="526"/>
      <c r="K135" s="526"/>
    </row>
    <row r="136" spans="1:12" ht="17" customHeight="1" x14ac:dyDescent="0.2">
      <c r="A136" s="71"/>
      <c r="B136" s="71"/>
      <c r="C136" s="71"/>
      <c r="D136" s="71"/>
      <c r="E136" s="71"/>
      <c r="F136" s="71"/>
      <c r="G136" s="71"/>
      <c r="H136" s="71"/>
      <c r="I136" s="71"/>
      <c r="J136" s="71"/>
      <c r="K136" s="71"/>
    </row>
    <row r="137" spans="1:12" ht="17" customHeight="1" x14ac:dyDescent="0.2">
      <c r="A137" s="2"/>
      <c r="G137" s="528" t="s">
        <v>609</v>
      </c>
      <c r="H137" s="528"/>
      <c r="I137" s="528"/>
      <c r="J137" s="528"/>
      <c r="K137" s="528"/>
    </row>
    <row r="138" spans="1:12" ht="17" customHeight="1" x14ac:dyDescent="0.2">
      <c r="A138" s="109"/>
      <c r="B138" s="109"/>
      <c r="C138" s="109"/>
      <c r="D138" s="109"/>
      <c r="E138" s="109"/>
      <c r="F138" s="109"/>
      <c r="G138" s="9" t="s">
        <v>423</v>
      </c>
      <c r="H138" s="529">
        <f>避難確保計画入力シート!$E$13</f>
        <v>0</v>
      </c>
      <c r="I138" s="529"/>
      <c r="J138" s="529"/>
      <c r="K138" s="529"/>
      <c r="L138" s="109"/>
    </row>
    <row r="139" spans="1:12" ht="17" customHeight="1" x14ac:dyDescent="0.2">
      <c r="A139" s="71"/>
      <c r="B139" s="71"/>
      <c r="C139" s="71"/>
      <c r="D139" s="71"/>
      <c r="E139" s="71"/>
      <c r="F139" s="71"/>
      <c r="G139" s="71"/>
      <c r="H139" s="71"/>
      <c r="I139" s="71"/>
      <c r="J139" s="71"/>
      <c r="K139" s="71"/>
      <c r="L139" s="108"/>
    </row>
    <row r="140" spans="1:12" ht="17" customHeight="1" x14ac:dyDescent="0.2">
      <c r="A140" s="522" t="s">
        <v>436</v>
      </c>
      <c r="B140" s="522"/>
      <c r="C140" s="522"/>
      <c r="D140" s="522"/>
      <c r="E140" s="522"/>
      <c r="F140" s="522"/>
      <c r="G140" s="522"/>
      <c r="H140" s="522"/>
      <c r="I140" s="522"/>
      <c r="J140" s="522"/>
      <c r="K140" s="522"/>
      <c r="L140" s="108"/>
    </row>
    <row r="141" spans="1:12" ht="17" customHeight="1" x14ac:dyDescent="0.2">
      <c r="A141" s="550" t="s">
        <v>437</v>
      </c>
      <c r="B141" s="550"/>
      <c r="C141" s="550"/>
      <c r="D141" s="550"/>
      <c r="E141" s="550"/>
      <c r="F141" s="550"/>
      <c r="G141" s="550"/>
      <c r="H141" s="550"/>
      <c r="I141" s="550"/>
      <c r="J141" s="550"/>
      <c r="K141" s="550"/>
      <c r="L141" s="108"/>
    </row>
    <row r="142" spans="1:12" ht="17" customHeight="1" x14ac:dyDescent="0.2">
      <c r="A142" s="530"/>
      <c r="B142" s="530"/>
      <c r="C142" s="530" t="s">
        <v>438</v>
      </c>
      <c r="D142" s="530"/>
      <c r="E142" s="530"/>
      <c r="F142" s="530" t="s">
        <v>439</v>
      </c>
      <c r="G142" s="530"/>
      <c r="H142" s="530"/>
      <c r="I142" s="530" t="s">
        <v>440</v>
      </c>
      <c r="J142" s="530"/>
      <c r="K142" s="530"/>
    </row>
    <row r="143" spans="1:12" ht="17" customHeight="1" x14ac:dyDescent="0.2">
      <c r="A143" s="523" t="s">
        <v>441</v>
      </c>
      <c r="B143" s="523"/>
      <c r="C143" s="438" t="s">
        <v>444</v>
      </c>
      <c r="D143" s="438"/>
      <c r="E143" s="438"/>
      <c r="F143" s="438" t="s">
        <v>447</v>
      </c>
      <c r="G143" s="438"/>
      <c r="H143" s="438"/>
      <c r="I143" s="438" t="s">
        <v>450</v>
      </c>
      <c r="J143" s="438"/>
      <c r="K143" s="438"/>
      <c r="L143" s="71"/>
    </row>
    <row r="144" spans="1:12" ht="17" customHeight="1" x14ac:dyDescent="0.2">
      <c r="A144" s="523"/>
      <c r="B144" s="523"/>
      <c r="C144" s="438"/>
      <c r="D144" s="438"/>
      <c r="E144" s="438"/>
      <c r="F144" s="438"/>
      <c r="G144" s="438"/>
      <c r="H144" s="438"/>
      <c r="I144" s="438"/>
      <c r="J144" s="438"/>
      <c r="K144" s="438"/>
      <c r="L144" s="71"/>
    </row>
    <row r="145" spans="1:12" ht="17" customHeight="1" x14ac:dyDescent="0.2">
      <c r="A145" s="523"/>
      <c r="B145" s="523"/>
      <c r="C145" s="438"/>
      <c r="D145" s="438"/>
      <c r="E145" s="438"/>
      <c r="F145" s="438"/>
      <c r="G145" s="438"/>
      <c r="H145" s="438"/>
      <c r="I145" s="438"/>
      <c r="J145" s="438"/>
      <c r="K145" s="438"/>
      <c r="L145" s="71"/>
    </row>
    <row r="146" spans="1:12" ht="17" customHeight="1" x14ac:dyDescent="0.2">
      <c r="A146" s="523"/>
      <c r="B146" s="523"/>
      <c r="C146" s="438"/>
      <c r="D146" s="438"/>
      <c r="E146" s="438"/>
      <c r="F146" s="438"/>
      <c r="G146" s="438"/>
      <c r="H146" s="438"/>
      <c r="I146" s="438"/>
      <c r="J146" s="438"/>
      <c r="K146" s="438"/>
      <c r="L146" s="71"/>
    </row>
    <row r="147" spans="1:12" ht="17" customHeight="1" x14ac:dyDescent="0.2">
      <c r="A147" s="438" t="s">
        <v>442</v>
      </c>
      <c r="B147" s="438"/>
      <c r="C147" s="438" t="s">
        <v>445</v>
      </c>
      <c r="D147" s="438"/>
      <c r="E147" s="438"/>
      <c r="F147" s="438" t="s">
        <v>551</v>
      </c>
      <c r="G147" s="438"/>
      <c r="H147" s="438"/>
      <c r="I147" s="438" t="s">
        <v>553</v>
      </c>
      <c r="J147" s="438"/>
      <c r="K147" s="438"/>
      <c r="L147" s="71"/>
    </row>
    <row r="148" spans="1:12" ht="17" customHeight="1" x14ac:dyDescent="0.2">
      <c r="A148" s="438"/>
      <c r="B148" s="438"/>
      <c r="C148" s="438"/>
      <c r="D148" s="438"/>
      <c r="E148" s="438"/>
      <c r="F148" s="438"/>
      <c r="G148" s="438"/>
      <c r="H148" s="438"/>
      <c r="I148" s="438"/>
      <c r="J148" s="438"/>
      <c r="K148" s="438"/>
      <c r="L148" s="71"/>
    </row>
    <row r="149" spans="1:12" ht="17" customHeight="1" x14ac:dyDescent="0.2">
      <c r="A149" s="438"/>
      <c r="B149" s="438"/>
      <c r="C149" s="438"/>
      <c r="D149" s="438"/>
      <c r="E149" s="438"/>
      <c r="F149" s="438"/>
      <c r="G149" s="438"/>
      <c r="H149" s="438"/>
      <c r="I149" s="438"/>
      <c r="J149" s="438"/>
      <c r="K149" s="438"/>
      <c r="L149" s="71"/>
    </row>
    <row r="150" spans="1:12" ht="17" customHeight="1" x14ac:dyDescent="0.2">
      <c r="A150" s="438"/>
      <c r="B150" s="438"/>
      <c r="C150" s="438"/>
      <c r="D150" s="438"/>
      <c r="E150" s="438"/>
      <c r="F150" s="438"/>
      <c r="G150" s="438"/>
      <c r="H150" s="438"/>
      <c r="I150" s="438"/>
      <c r="J150" s="438"/>
      <c r="K150" s="438"/>
      <c r="L150" s="31"/>
    </row>
    <row r="151" spans="1:12" ht="17" customHeight="1" x14ac:dyDescent="0.2">
      <c r="A151" s="523" t="s">
        <v>443</v>
      </c>
      <c r="B151" s="523"/>
      <c r="C151" s="438" t="s">
        <v>550</v>
      </c>
      <c r="D151" s="438"/>
      <c r="E151" s="438"/>
      <c r="F151" s="438" t="s">
        <v>552</v>
      </c>
      <c r="G151" s="438"/>
      <c r="H151" s="438"/>
      <c r="I151" s="438" t="s">
        <v>450</v>
      </c>
      <c r="J151" s="438"/>
      <c r="K151" s="438"/>
      <c r="L151" s="31"/>
    </row>
    <row r="152" spans="1:12" ht="17" customHeight="1" x14ac:dyDescent="0.2">
      <c r="A152" s="523"/>
      <c r="B152" s="523"/>
      <c r="C152" s="438"/>
      <c r="D152" s="438"/>
      <c r="E152" s="438"/>
      <c r="F152" s="438"/>
      <c r="G152" s="438"/>
      <c r="H152" s="438"/>
      <c r="I152" s="438"/>
      <c r="J152" s="438"/>
      <c r="K152" s="438"/>
      <c r="L152" s="31"/>
    </row>
    <row r="153" spans="1:12" ht="17" customHeight="1" x14ac:dyDescent="0.2">
      <c r="A153" s="523"/>
      <c r="B153" s="523"/>
      <c r="C153" s="438"/>
      <c r="D153" s="438"/>
      <c r="E153" s="438"/>
      <c r="F153" s="438"/>
      <c r="G153" s="438"/>
      <c r="H153" s="438"/>
      <c r="I153" s="438"/>
      <c r="J153" s="438"/>
      <c r="K153" s="438"/>
      <c r="L153" s="31"/>
    </row>
    <row r="154" spans="1:12" ht="17" customHeight="1" x14ac:dyDescent="0.2">
      <c r="A154" s="523"/>
      <c r="B154" s="523"/>
      <c r="C154" s="438"/>
      <c r="D154" s="438"/>
      <c r="E154" s="438"/>
      <c r="F154" s="438"/>
      <c r="G154" s="438"/>
      <c r="H154" s="438"/>
      <c r="I154" s="438"/>
      <c r="J154" s="438"/>
      <c r="K154" s="438"/>
      <c r="L154" s="31"/>
    </row>
    <row r="155" spans="1:12" ht="17" customHeight="1" x14ac:dyDescent="0.2">
      <c r="A155" s="522" t="s">
        <v>453</v>
      </c>
      <c r="B155" s="522"/>
      <c r="C155" s="522"/>
      <c r="D155" s="522"/>
      <c r="E155" s="522"/>
      <c r="F155" s="522"/>
      <c r="G155" s="522"/>
      <c r="H155" s="522"/>
      <c r="I155" s="522"/>
      <c r="J155" s="522"/>
      <c r="K155" s="522"/>
      <c r="L155" s="31"/>
    </row>
    <row r="156" spans="1:12" ht="17" customHeight="1" x14ac:dyDescent="0.2">
      <c r="A156" s="71"/>
      <c r="B156" s="71"/>
      <c r="C156" s="71"/>
      <c r="D156" s="71"/>
      <c r="E156" s="71"/>
      <c r="F156" s="71"/>
      <c r="G156" s="557" t="str">
        <f>避難確保計画入力シート!C120</f>
        <v>●●区役所（防災担当）</v>
      </c>
      <c r="H156" s="558"/>
      <c r="I156" s="558"/>
      <c r="J156" s="559"/>
      <c r="K156" s="71"/>
      <c r="L156" s="31"/>
    </row>
    <row r="157" spans="1:12" ht="17" customHeight="1" x14ac:dyDescent="0.2">
      <c r="A157" s="71"/>
      <c r="B157" s="71"/>
      <c r="C157" s="71"/>
      <c r="D157" s="71"/>
      <c r="E157" s="71"/>
      <c r="F157" s="71"/>
      <c r="G157" s="71"/>
      <c r="H157" s="71"/>
      <c r="I157" s="71"/>
      <c r="J157" s="71"/>
      <c r="K157" s="71"/>
      <c r="L157" s="31"/>
    </row>
    <row r="158" spans="1:12" ht="17" customHeight="1" x14ac:dyDescent="0.2">
      <c r="A158" s="71"/>
      <c r="B158" s="71"/>
      <c r="C158" s="71"/>
      <c r="D158" s="71"/>
      <c r="E158" s="71"/>
      <c r="F158" s="71"/>
      <c r="G158" s="551" t="str">
        <f>避難確保計画入力シート!C121</f>
        <v>神戸市／兵庫県／危機管理室
（施設所管部署）</v>
      </c>
      <c r="H158" s="552"/>
      <c r="I158" s="552"/>
      <c r="J158" s="552"/>
      <c r="K158" s="553"/>
      <c r="L158" s="31"/>
    </row>
    <row r="159" spans="1:12" ht="17" customHeight="1" x14ac:dyDescent="0.2">
      <c r="A159" s="71"/>
      <c r="B159" s="297" t="s">
        <v>296</v>
      </c>
      <c r="D159" s="473" t="s">
        <v>297</v>
      </c>
      <c r="E159" s="560"/>
      <c r="F159" s="71"/>
      <c r="G159" s="554"/>
      <c r="H159" s="555"/>
      <c r="I159" s="555"/>
      <c r="J159" s="555"/>
      <c r="K159" s="556"/>
      <c r="L159" s="31"/>
    </row>
    <row r="160" spans="1:12" ht="17" customHeight="1" x14ac:dyDescent="0.2">
      <c r="A160" s="71"/>
      <c r="B160" s="71"/>
      <c r="C160" s="71"/>
      <c r="D160" s="71"/>
      <c r="E160" s="71"/>
      <c r="F160" s="71"/>
      <c r="K160" s="71"/>
      <c r="L160" s="31"/>
    </row>
    <row r="161" spans="1:12" ht="17" customHeight="1" x14ac:dyDescent="0.2">
      <c r="A161" s="71"/>
      <c r="B161" s="71"/>
      <c r="C161" s="71"/>
      <c r="D161" s="71"/>
      <c r="E161" s="71"/>
      <c r="K161" s="71"/>
      <c r="L161" s="31"/>
    </row>
    <row r="162" spans="1:12" ht="17" customHeight="1" x14ac:dyDescent="0.2">
      <c r="A162" s="71"/>
      <c r="B162" s="71"/>
      <c r="C162" s="71"/>
      <c r="D162" s="71"/>
      <c r="E162" s="71"/>
      <c r="F162" s="71"/>
      <c r="G162" s="557" t="str">
        <f>避難確保計画入力シート!C123</f>
        <v>神戸市消防局　○○消防署
※地域の消防署名に変更してください</v>
      </c>
      <c r="H162" s="558"/>
      <c r="I162" s="558"/>
      <c r="J162" s="559"/>
      <c r="K162" s="71"/>
      <c r="L162" s="31"/>
    </row>
    <row r="163" spans="1:12" ht="17" customHeight="1" x14ac:dyDescent="0.2">
      <c r="A163" s="71"/>
      <c r="B163" s="71"/>
      <c r="C163" s="71"/>
      <c r="D163" s="71"/>
      <c r="E163" s="71"/>
      <c r="F163" s="71"/>
      <c r="G163" s="71"/>
      <c r="H163" s="71"/>
      <c r="I163" s="71"/>
      <c r="J163" s="71"/>
      <c r="K163" s="71"/>
      <c r="L163" s="31"/>
    </row>
    <row r="164" spans="1:12" ht="17" customHeight="1" x14ac:dyDescent="0.2">
      <c r="A164" s="71"/>
      <c r="B164" s="71"/>
      <c r="C164" s="71"/>
      <c r="D164" s="71"/>
      <c r="E164" s="71"/>
      <c r="F164" s="71"/>
      <c r="G164" s="557" t="str">
        <f>避難確保計画入力シート!C125</f>
        <v>兵庫県警察　○○警察署
※地域の消防署名に変更してください</v>
      </c>
      <c r="H164" s="558"/>
      <c r="I164" s="558"/>
      <c r="J164" s="559"/>
      <c r="K164" s="71"/>
      <c r="L164" s="31"/>
    </row>
    <row r="165" spans="1:12" ht="17" customHeight="1" x14ac:dyDescent="0.2">
      <c r="A165" s="71"/>
      <c r="B165" s="71"/>
      <c r="C165" s="71"/>
      <c r="D165" s="71"/>
      <c r="E165" s="71"/>
      <c r="F165" s="71"/>
      <c r="G165" s="71"/>
      <c r="H165" s="71"/>
      <c r="I165" s="71"/>
      <c r="J165" s="71"/>
      <c r="K165" s="71"/>
      <c r="L165" s="31"/>
    </row>
    <row r="166" spans="1:12" ht="17" customHeight="1" x14ac:dyDescent="0.2">
      <c r="A166" s="71"/>
      <c r="B166" s="71"/>
      <c r="C166" s="71"/>
      <c r="D166" s="71"/>
      <c r="E166" s="71"/>
      <c r="F166" s="71"/>
      <c r="G166" s="557" t="str">
        <f>避難確保計画入力シート!C127</f>
        <v>○○病院</v>
      </c>
      <c r="H166" s="558"/>
      <c r="I166" s="558"/>
      <c r="J166" s="559"/>
      <c r="K166" s="71"/>
      <c r="L166" s="71"/>
    </row>
    <row r="167" spans="1:12" ht="17" customHeight="1" x14ac:dyDescent="0.2">
      <c r="A167" s="71"/>
      <c r="B167" s="71"/>
      <c r="C167" s="71"/>
      <c r="D167" s="473" t="s">
        <v>456</v>
      </c>
      <c r="E167" s="560"/>
      <c r="F167" s="71"/>
      <c r="G167" s="71"/>
      <c r="H167" s="71"/>
      <c r="I167" s="71"/>
      <c r="J167" s="71"/>
      <c r="K167" s="71"/>
      <c r="L167" s="71"/>
    </row>
    <row r="168" spans="1:12" ht="17" customHeight="1" x14ac:dyDescent="0.2">
      <c r="A168" s="71"/>
      <c r="B168" s="71"/>
      <c r="C168" s="71"/>
      <c r="D168" s="71"/>
      <c r="E168" s="71"/>
      <c r="F168" s="71"/>
      <c r="G168" s="557">
        <f>避難確保計画入力シート!C128</f>
        <v>0</v>
      </c>
      <c r="H168" s="558"/>
      <c r="I168" s="558"/>
      <c r="J168" s="559"/>
      <c r="K168" s="71"/>
      <c r="L168" s="71"/>
    </row>
    <row r="169" spans="1:12" ht="17" customHeight="1" x14ac:dyDescent="0.2">
      <c r="A169" s="71"/>
      <c r="B169" s="71"/>
      <c r="C169" s="71"/>
      <c r="D169" s="71"/>
      <c r="E169" s="71"/>
      <c r="F169" s="71"/>
      <c r="G169" s="71"/>
      <c r="H169" s="71"/>
      <c r="I169" s="71"/>
      <c r="J169" s="71"/>
      <c r="K169" s="71"/>
      <c r="L169" s="71"/>
    </row>
    <row r="170" spans="1:12" ht="17" customHeight="1" x14ac:dyDescent="0.2">
      <c r="A170" s="71"/>
      <c r="B170" s="71"/>
      <c r="C170" s="71"/>
      <c r="D170" s="71"/>
      <c r="E170" s="71"/>
      <c r="F170" s="71"/>
      <c r="G170" s="71"/>
      <c r="H170" s="71"/>
      <c r="I170" s="71"/>
      <c r="J170" s="71"/>
      <c r="K170" s="71"/>
      <c r="L170" s="71"/>
    </row>
    <row r="171" spans="1:12" ht="17" customHeight="1" x14ac:dyDescent="0.2">
      <c r="A171" s="71"/>
      <c r="B171" s="71"/>
      <c r="C171" s="71"/>
      <c r="D171" s="473" t="s">
        <v>457</v>
      </c>
      <c r="E171" s="560"/>
      <c r="F171" s="71"/>
      <c r="G171" s="71"/>
      <c r="H171" s="71"/>
      <c r="I171" s="71"/>
      <c r="J171" s="71"/>
      <c r="K171" s="71"/>
      <c r="L171" s="71"/>
    </row>
    <row r="172" spans="1:12" ht="17" customHeight="1" x14ac:dyDescent="0.2">
      <c r="A172" s="71"/>
      <c r="B172" s="71"/>
      <c r="C172" s="71"/>
      <c r="D172" s="71"/>
      <c r="E172" s="71"/>
      <c r="F172" s="71"/>
      <c r="G172" s="71"/>
      <c r="H172" s="71"/>
      <c r="I172" s="71"/>
      <c r="J172" s="71"/>
      <c r="K172" s="71"/>
      <c r="L172" s="71"/>
    </row>
    <row r="173" spans="1:12" ht="17" customHeight="1" x14ac:dyDescent="0.2">
      <c r="A173" s="71"/>
      <c r="B173" s="71"/>
      <c r="C173" s="71"/>
      <c r="D173" s="71"/>
      <c r="E173" s="71"/>
      <c r="F173" s="473" t="s">
        <v>38</v>
      </c>
      <c r="G173" s="560"/>
      <c r="H173" s="71"/>
      <c r="I173" s="71"/>
      <c r="J173" s="71"/>
      <c r="K173" s="71"/>
      <c r="L173" s="71"/>
    </row>
    <row r="174" spans="1:12" ht="17" customHeight="1" x14ac:dyDescent="0.2">
      <c r="A174" s="71"/>
      <c r="B174" s="71"/>
      <c r="C174" s="71"/>
      <c r="D174" s="71"/>
      <c r="E174" s="71"/>
      <c r="F174" s="71"/>
      <c r="G174" s="71"/>
      <c r="H174" s="71"/>
      <c r="I174" s="71"/>
      <c r="J174" s="71"/>
      <c r="K174" s="71"/>
      <c r="L174" s="71"/>
    </row>
    <row r="175" spans="1:12" ht="17" customHeight="1" x14ac:dyDescent="0.2">
      <c r="A175" s="71"/>
      <c r="B175" s="71"/>
      <c r="C175" s="71"/>
      <c r="D175" s="71"/>
      <c r="E175" s="71"/>
      <c r="F175" s="71"/>
      <c r="G175" s="71"/>
      <c r="H175" s="71"/>
      <c r="I175" s="71"/>
      <c r="J175" s="71"/>
      <c r="K175" s="71"/>
      <c r="L175" s="71"/>
    </row>
    <row r="176" spans="1:12" ht="17" customHeight="1" x14ac:dyDescent="0.2">
      <c r="A176" s="526" t="s">
        <v>459</v>
      </c>
      <c r="B176" s="526"/>
      <c r="C176" s="526"/>
      <c r="D176" s="526"/>
      <c r="E176" s="526"/>
      <c r="F176" s="526"/>
      <c r="G176" s="526"/>
      <c r="H176" s="526"/>
      <c r="I176" s="526"/>
      <c r="J176" s="526"/>
      <c r="K176" s="526"/>
      <c r="L176" s="71"/>
    </row>
    <row r="177" spans="1:12" ht="17" customHeight="1" x14ac:dyDescent="0.2">
      <c r="A177" s="71"/>
      <c r="B177" s="71"/>
      <c r="C177" s="71"/>
      <c r="D177" s="71"/>
      <c r="E177" s="71"/>
      <c r="F177" s="71"/>
      <c r="G177" s="71"/>
      <c r="H177" s="71"/>
      <c r="I177" s="71"/>
      <c r="J177" s="71"/>
      <c r="K177" s="71"/>
      <c r="L177" s="71"/>
    </row>
    <row r="178" spans="1:12" ht="17" customHeight="1" x14ac:dyDescent="0.2">
      <c r="A178" s="71"/>
      <c r="B178" s="71"/>
      <c r="C178" s="71"/>
      <c r="D178" s="71"/>
      <c r="E178" s="71"/>
      <c r="F178" s="71"/>
      <c r="G178" s="71"/>
      <c r="H178" s="71"/>
      <c r="I178" s="71"/>
      <c r="J178" s="71"/>
      <c r="K178" s="71"/>
      <c r="L178" s="71"/>
    </row>
    <row r="179" spans="1:12" ht="17" customHeight="1" x14ac:dyDescent="0.2">
      <c r="A179" s="71"/>
      <c r="B179" s="71"/>
      <c r="C179" s="71"/>
      <c r="D179" s="71"/>
      <c r="E179" s="71"/>
      <c r="F179" s="71"/>
      <c r="G179" s="71"/>
      <c r="H179" s="71"/>
      <c r="I179" s="71"/>
      <c r="J179" s="71"/>
      <c r="K179" s="71"/>
      <c r="L179" s="71"/>
    </row>
    <row r="180" spans="1:12" ht="17" customHeight="1" x14ac:dyDescent="0.2">
      <c r="A180" s="71"/>
      <c r="B180" s="71"/>
      <c r="C180" s="71"/>
      <c r="D180" s="71"/>
      <c r="E180" s="71"/>
      <c r="F180" s="71"/>
      <c r="G180" s="71"/>
      <c r="H180" s="71"/>
      <c r="I180" s="71"/>
      <c r="J180" s="71"/>
      <c r="K180" s="71"/>
      <c r="L180" s="71"/>
    </row>
    <row r="181" spans="1:12" ht="17" customHeight="1" x14ac:dyDescent="0.2">
      <c r="A181" s="71"/>
      <c r="B181" s="71"/>
      <c r="C181" s="71"/>
      <c r="D181" s="71"/>
      <c r="E181" s="71"/>
      <c r="F181" s="71"/>
      <c r="G181" s="71"/>
      <c r="H181" s="71"/>
      <c r="I181" s="71"/>
      <c r="J181" s="71"/>
      <c r="K181" s="71"/>
      <c r="L181" s="71"/>
    </row>
    <row r="182" spans="1:12" ht="17" customHeight="1" x14ac:dyDescent="0.2">
      <c r="A182" s="71"/>
      <c r="B182" s="71"/>
      <c r="C182" s="71"/>
      <c r="D182" s="71"/>
      <c r="E182" s="71"/>
      <c r="F182" s="71"/>
      <c r="G182" s="71"/>
      <c r="H182" s="71"/>
      <c r="I182" s="71"/>
      <c r="J182" s="71"/>
      <c r="K182" s="71"/>
      <c r="L182" s="71"/>
    </row>
    <row r="183" spans="1:12" ht="17" customHeight="1" x14ac:dyDescent="0.2">
      <c r="A183" s="226"/>
      <c r="B183" s="5"/>
      <c r="C183" s="5"/>
      <c r="D183" s="5"/>
      <c r="E183" s="5"/>
      <c r="F183" s="5"/>
      <c r="G183" s="528" t="s">
        <v>609</v>
      </c>
      <c r="H183" s="528"/>
      <c r="I183" s="528"/>
      <c r="J183" s="528"/>
      <c r="K183" s="528"/>
    </row>
    <row r="184" spans="1:12" ht="17" customHeight="1" x14ac:dyDescent="0.2">
      <c r="A184" s="5"/>
      <c r="B184" s="5"/>
      <c r="C184" s="5"/>
      <c r="D184" s="5"/>
      <c r="E184" s="5"/>
      <c r="F184" s="5"/>
      <c r="G184" s="9" t="s">
        <v>423</v>
      </c>
      <c r="H184" s="529">
        <f>避難確保計画入力シート!$E$13</f>
        <v>0</v>
      </c>
      <c r="I184" s="529"/>
      <c r="J184" s="529"/>
      <c r="K184" s="529"/>
      <c r="L184" s="109"/>
    </row>
    <row r="185" spans="1:12" ht="17" customHeight="1" x14ac:dyDescent="0.2">
      <c r="A185" s="70"/>
      <c r="B185" s="70"/>
      <c r="C185" s="70"/>
      <c r="D185" s="70"/>
      <c r="E185" s="70"/>
      <c r="F185" s="70"/>
      <c r="G185" s="70"/>
      <c r="H185" s="70"/>
      <c r="I185" s="70"/>
      <c r="J185" s="70"/>
      <c r="K185" s="70"/>
      <c r="L185" s="109"/>
    </row>
    <row r="186" spans="1:12" s="5" customFormat="1" ht="17" customHeight="1" x14ac:dyDescent="0.2">
      <c r="A186" s="457" t="s">
        <v>460</v>
      </c>
      <c r="B186" s="457"/>
      <c r="C186" s="457"/>
      <c r="D186" s="457"/>
      <c r="E186" s="457"/>
      <c r="F186" s="457"/>
      <c r="G186" s="457"/>
      <c r="H186" s="457"/>
      <c r="I186" s="457"/>
      <c r="J186" s="457"/>
      <c r="K186" s="457"/>
    </row>
    <row r="187" spans="1:12" s="5" customFormat="1" ht="17" customHeight="1" x14ac:dyDescent="0.2">
      <c r="A187" s="526" t="s">
        <v>538</v>
      </c>
      <c r="B187" s="526"/>
      <c r="C187" s="526"/>
      <c r="D187" s="526"/>
      <c r="E187" s="526"/>
      <c r="F187" s="526"/>
      <c r="G187" s="526"/>
      <c r="H187" s="526"/>
      <c r="I187" s="526"/>
      <c r="J187" s="526"/>
      <c r="K187" s="526"/>
    </row>
    <row r="188" spans="1:12" s="5" customFormat="1" ht="17" customHeight="1" x14ac:dyDescent="0.2">
      <c r="L188" s="30"/>
    </row>
    <row r="189" spans="1:12" s="5" customFormat="1" ht="17" customHeight="1" x14ac:dyDescent="0.2">
      <c r="A189" s="527" t="s">
        <v>304</v>
      </c>
      <c r="B189" s="527"/>
      <c r="C189" s="527"/>
      <c r="D189" s="527"/>
      <c r="E189" s="527" t="s">
        <v>305</v>
      </c>
      <c r="F189" s="527"/>
      <c r="G189" s="527" t="s">
        <v>306</v>
      </c>
      <c r="H189" s="527"/>
      <c r="I189" s="527" t="s">
        <v>308</v>
      </c>
      <c r="J189" s="527"/>
      <c r="K189" s="527"/>
    </row>
    <row r="190" spans="1:12" s="5" customFormat="1" ht="17" customHeight="1" x14ac:dyDescent="0.2">
      <c r="A190" s="525" t="s">
        <v>466</v>
      </c>
      <c r="B190" s="438" t="str">
        <f>避難確保計画入力シート!C120</f>
        <v>●●区役所（防災担当）</v>
      </c>
      <c r="C190" s="438"/>
      <c r="D190" s="438"/>
      <c r="E190" s="438">
        <f>避難確保計画入力シート!D120</f>
        <v>0</v>
      </c>
      <c r="F190" s="438"/>
      <c r="G190" s="438">
        <f>避難確保計画入力シート!H120</f>
        <v>0</v>
      </c>
      <c r="H190" s="438"/>
      <c r="I190" s="438" t="str">
        <f>避難確保計画入力シート!L120</f>
        <v>緊急避難場所に関すること</v>
      </c>
      <c r="J190" s="438"/>
      <c r="K190" s="438"/>
    </row>
    <row r="191" spans="1:12" s="5" customFormat="1" ht="17" customHeight="1" x14ac:dyDescent="0.2">
      <c r="A191" s="525"/>
      <c r="B191" s="438"/>
      <c r="C191" s="438"/>
      <c r="D191" s="438"/>
      <c r="E191" s="438"/>
      <c r="F191" s="438"/>
      <c r="G191" s="438"/>
      <c r="H191" s="438"/>
      <c r="I191" s="438"/>
      <c r="J191" s="438"/>
      <c r="K191" s="438"/>
    </row>
    <row r="192" spans="1:12" s="5" customFormat="1" ht="17" customHeight="1" x14ac:dyDescent="0.2">
      <c r="A192" s="525"/>
      <c r="B192" s="438" t="str">
        <f>避難確保計画入力シート!C121</f>
        <v>神戸市／兵庫県／危機管理室
（施設所管部署）</v>
      </c>
      <c r="C192" s="438"/>
      <c r="D192" s="438"/>
      <c r="E192" s="438">
        <f>避難確保計画入力シート!D121</f>
        <v>0</v>
      </c>
      <c r="F192" s="438"/>
      <c r="G192" s="438">
        <f>避難確保計画入力シート!H121</f>
        <v>0</v>
      </c>
      <c r="H192" s="438"/>
      <c r="I192" s="438" t="str">
        <f>避難確保計画入力シート!L121</f>
        <v>施設の運営等に関すること</v>
      </c>
      <c r="J192" s="438"/>
      <c r="K192" s="438"/>
      <c r="L192" s="71"/>
    </row>
    <row r="193" spans="1:12" s="5" customFormat="1" ht="17" customHeight="1" x14ac:dyDescent="0.2">
      <c r="A193" s="525"/>
      <c r="B193" s="438"/>
      <c r="C193" s="438"/>
      <c r="D193" s="438"/>
      <c r="E193" s="438"/>
      <c r="F193" s="438"/>
      <c r="G193" s="438"/>
      <c r="H193" s="438"/>
      <c r="I193" s="438"/>
      <c r="J193" s="438"/>
      <c r="K193" s="438"/>
      <c r="L193" s="290"/>
    </row>
    <row r="194" spans="1:12" s="5" customFormat="1" ht="17" customHeight="1" x14ac:dyDescent="0.2">
      <c r="A194" s="525"/>
      <c r="B194" s="438" t="str">
        <f>避難確保計画入力シート!C123</f>
        <v>神戸市消防局　○○消防署
※地域の消防署名に変更してください</v>
      </c>
      <c r="C194" s="438"/>
      <c r="D194" s="438"/>
      <c r="E194" s="438">
        <f>避難確保計画入力シート!D123</f>
        <v>119</v>
      </c>
      <c r="F194" s="438"/>
      <c r="G194" s="438">
        <f>避難確保計画入力シート!H123</f>
        <v>0</v>
      </c>
      <c r="H194" s="438"/>
      <c r="I194" s="438" t="str">
        <f>避難確保計画入力シート!L123</f>
        <v>災害・傷病者等に関すること</v>
      </c>
      <c r="J194" s="438"/>
      <c r="K194" s="438"/>
      <c r="L194" s="290"/>
    </row>
    <row r="195" spans="1:12" s="5" customFormat="1" ht="17" customHeight="1" x14ac:dyDescent="0.2">
      <c r="A195" s="525"/>
      <c r="B195" s="438"/>
      <c r="C195" s="438"/>
      <c r="D195" s="438"/>
      <c r="E195" s="438"/>
      <c r="F195" s="438"/>
      <c r="G195" s="438"/>
      <c r="H195" s="438"/>
      <c r="I195" s="438"/>
      <c r="J195" s="438"/>
      <c r="K195" s="438"/>
      <c r="L195" s="70"/>
    </row>
    <row r="196" spans="1:12" s="5" customFormat="1" ht="17" customHeight="1" x14ac:dyDescent="0.2">
      <c r="A196" s="525"/>
      <c r="B196" s="438" t="str">
        <f>避難確保計画入力シート!C125</f>
        <v>兵庫県警察　○○警察署
※地域の消防署名に変更してください</v>
      </c>
      <c r="C196" s="438"/>
      <c r="D196" s="438"/>
      <c r="E196" s="438">
        <f>避難確保計画入力シート!D125</f>
        <v>110</v>
      </c>
      <c r="F196" s="438"/>
      <c r="G196" s="438">
        <f>避難確保計画入力シート!H125</f>
        <v>0</v>
      </c>
      <c r="H196" s="438"/>
      <c r="I196" s="438" t="str">
        <f>避難確保計画入力シート!L125</f>
        <v>事件・事故等に関すること</v>
      </c>
      <c r="J196" s="438"/>
      <c r="K196" s="438"/>
      <c r="L196" s="70"/>
    </row>
    <row r="197" spans="1:12" s="5" customFormat="1" ht="17" customHeight="1" x14ac:dyDescent="0.2">
      <c r="A197" s="525"/>
      <c r="B197" s="438"/>
      <c r="C197" s="438"/>
      <c r="D197" s="438"/>
      <c r="E197" s="438"/>
      <c r="F197" s="438"/>
      <c r="G197" s="438"/>
      <c r="H197" s="438"/>
      <c r="I197" s="438"/>
      <c r="J197" s="438"/>
      <c r="K197" s="438"/>
      <c r="L197" s="70"/>
    </row>
    <row r="198" spans="1:12" s="5" customFormat="1" ht="17" customHeight="1" x14ac:dyDescent="0.2">
      <c r="A198" s="525" t="s">
        <v>467</v>
      </c>
      <c r="B198" s="532" t="str">
        <f>避難確保計画入力シート!C127</f>
        <v>○○病院</v>
      </c>
      <c r="C198" s="533"/>
      <c r="D198" s="534"/>
      <c r="E198" s="523">
        <f>避難確保計画入力シート!D127</f>
        <v>0</v>
      </c>
      <c r="F198" s="523"/>
      <c r="G198" s="523">
        <f>避難確保計画入力シート!H127</f>
        <v>0</v>
      </c>
      <c r="H198" s="523"/>
      <c r="I198" s="523" t="str">
        <f>避難確保計画入力シート!L127</f>
        <v>病院</v>
      </c>
      <c r="J198" s="523"/>
      <c r="K198" s="523"/>
      <c r="L198" s="70"/>
    </row>
    <row r="199" spans="1:12" s="5" customFormat="1" ht="17" customHeight="1" x14ac:dyDescent="0.2">
      <c r="A199" s="525"/>
      <c r="B199" s="532">
        <f>避難確保計画入力シート!C128</f>
        <v>0</v>
      </c>
      <c r="C199" s="533"/>
      <c r="D199" s="534"/>
      <c r="E199" s="523">
        <f>避難確保計画入力シート!D128</f>
        <v>0</v>
      </c>
      <c r="F199" s="523"/>
      <c r="G199" s="523">
        <f>避難確保計画入力シート!H128</f>
        <v>0</v>
      </c>
      <c r="H199" s="523"/>
      <c r="I199" s="523" t="str">
        <f>避難確保計画入力シート!L128</f>
        <v>施設</v>
      </c>
      <c r="J199" s="523"/>
      <c r="K199" s="523"/>
      <c r="L199" s="70"/>
    </row>
    <row r="200" spans="1:12" s="5" customFormat="1" ht="17" customHeight="1" x14ac:dyDescent="0.2">
      <c r="A200" s="525"/>
      <c r="B200" s="532">
        <f>避難確保計画入力シート!C129</f>
        <v>0</v>
      </c>
      <c r="C200" s="533"/>
      <c r="D200" s="534"/>
      <c r="E200" s="523">
        <f>避難確保計画入力シート!D129</f>
        <v>0</v>
      </c>
      <c r="F200" s="523"/>
      <c r="G200" s="523">
        <f>避難確保計画入力シート!H129</f>
        <v>0</v>
      </c>
      <c r="H200" s="523"/>
      <c r="I200" s="523">
        <f>避難確保計画入力シート!L129</f>
        <v>0</v>
      </c>
      <c r="J200" s="523"/>
      <c r="K200" s="523"/>
      <c r="L200" s="70"/>
    </row>
    <row r="201" spans="1:12" s="5" customFormat="1" ht="17" customHeight="1" x14ac:dyDescent="0.2">
      <c r="A201" s="525"/>
      <c r="B201" s="532">
        <f>避難確保計画入力シート!C130</f>
        <v>0</v>
      </c>
      <c r="C201" s="533"/>
      <c r="D201" s="534"/>
      <c r="E201" s="523">
        <f>避難確保計画入力シート!D130</f>
        <v>0</v>
      </c>
      <c r="F201" s="523"/>
      <c r="G201" s="523">
        <f>避難確保計画入力シート!H130</f>
        <v>0</v>
      </c>
      <c r="H201" s="523"/>
      <c r="I201" s="523">
        <f>避難確保計画入力シート!L130</f>
        <v>0</v>
      </c>
      <c r="J201" s="523"/>
      <c r="K201" s="523"/>
      <c r="L201" s="70"/>
    </row>
    <row r="202" spans="1:12" s="5" customFormat="1" ht="17" customHeight="1" x14ac:dyDescent="0.2">
      <c r="A202" s="525"/>
      <c r="B202" s="532"/>
      <c r="C202" s="533"/>
      <c r="D202" s="534"/>
      <c r="E202" s="523"/>
      <c r="F202" s="523"/>
      <c r="G202" s="523"/>
      <c r="H202" s="523"/>
      <c r="I202" s="523"/>
      <c r="J202" s="523"/>
      <c r="K202" s="523"/>
      <c r="L202" s="70"/>
    </row>
    <row r="203" spans="1:12" s="5" customFormat="1" ht="17" customHeight="1" x14ac:dyDescent="0.2">
      <c r="A203" s="525" t="s">
        <v>468</v>
      </c>
      <c r="B203" s="523" t="str">
        <f>避難確保計画入力シート!C131</f>
        <v>関西電力</v>
      </c>
      <c r="C203" s="523"/>
      <c r="D203" s="523"/>
      <c r="E203" s="523">
        <f>避難確保計画入力シート!D131</f>
        <v>0</v>
      </c>
      <c r="F203" s="523"/>
      <c r="G203" s="523">
        <f>避難確保計画入力シート!H131</f>
        <v>0</v>
      </c>
      <c r="H203" s="523"/>
      <c r="I203" s="523">
        <f>避難確保計画入力シート!L131</f>
        <v>0</v>
      </c>
      <c r="J203" s="523"/>
      <c r="K203" s="523"/>
    </row>
    <row r="204" spans="1:12" s="5" customFormat="1" ht="17" customHeight="1" x14ac:dyDescent="0.2">
      <c r="A204" s="525"/>
      <c r="B204" s="523" t="str">
        <f>避難確保計画入力シート!C132</f>
        <v>大阪ガス</v>
      </c>
      <c r="C204" s="523"/>
      <c r="D204" s="523"/>
      <c r="E204" s="523">
        <f>避難確保計画入力シート!D132</f>
        <v>0</v>
      </c>
      <c r="F204" s="523"/>
      <c r="G204" s="523">
        <f>避難確保計画入力シート!H132</f>
        <v>0</v>
      </c>
      <c r="H204" s="523"/>
      <c r="I204" s="523">
        <f>避難確保計画入力シート!L132</f>
        <v>0</v>
      </c>
      <c r="J204" s="523"/>
      <c r="K204" s="523"/>
    </row>
    <row r="205" spans="1:12" s="5" customFormat="1" ht="17" customHeight="1" x14ac:dyDescent="0.2">
      <c r="A205" s="525"/>
      <c r="B205" s="523" t="str">
        <f>避難確保計画入力シート!C133</f>
        <v>神戸市水道局</v>
      </c>
      <c r="C205" s="523"/>
      <c r="D205" s="523"/>
      <c r="E205" s="523">
        <f>避難確保計画入力シート!D133</f>
        <v>0</v>
      </c>
      <c r="F205" s="523"/>
      <c r="G205" s="523">
        <f>避難確保計画入力シート!H133</f>
        <v>0</v>
      </c>
      <c r="H205" s="523"/>
      <c r="I205" s="523">
        <f>避難確保計画入力シート!L133</f>
        <v>0</v>
      </c>
      <c r="J205" s="523"/>
      <c r="K205" s="523"/>
    </row>
    <row r="206" spans="1:12" s="5" customFormat="1" ht="17" customHeight="1" x14ac:dyDescent="0.2">
      <c r="A206" s="525"/>
      <c r="B206" s="523" t="str">
        <f>避難確保計画入力シート!C134</f>
        <v>ＮＴＴ西日本</v>
      </c>
      <c r="C206" s="523"/>
      <c r="D206" s="523"/>
      <c r="E206" s="523">
        <f>避難確保計画入力シート!D134</f>
        <v>0</v>
      </c>
      <c r="F206" s="523"/>
      <c r="G206" s="523">
        <f>避難確保計画入力シート!H134</f>
        <v>0</v>
      </c>
      <c r="H206" s="523"/>
      <c r="I206" s="523">
        <f>避難確保計画入力シート!L134</f>
        <v>0</v>
      </c>
      <c r="J206" s="523"/>
      <c r="K206" s="523"/>
    </row>
    <row r="207" spans="1:12" s="5" customFormat="1" ht="17" customHeight="1" x14ac:dyDescent="0.2">
      <c r="A207" s="525"/>
      <c r="B207" s="523">
        <f>避難確保計画入力シート!C135</f>
        <v>0</v>
      </c>
      <c r="C207" s="523"/>
      <c r="D207" s="523"/>
      <c r="E207" s="523">
        <f>避難確保計画入力シート!D135</f>
        <v>0</v>
      </c>
      <c r="F207" s="523"/>
      <c r="G207" s="523">
        <f>避難確保計画入力シート!H135</f>
        <v>0</v>
      </c>
      <c r="H207" s="523"/>
      <c r="I207" s="523">
        <f>避難確保計画入力シート!L135</f>
        <v>0</v>
      </c>
      <c r="J207" s="523"/>
      <c r="K207" s="523"/>
      <c r="L207" s="70"/>
    </row>
    <row r="208" spans="1:12" s="5" customFormat="1" ht="17" customHeight="1" x14ac:dyDescent="0.2">
      <c r="A208" s="525"/>
      <c r="B208" s="523">
        <f>避難確保計画入力シート!C136</f>
        <v>0</v>
      </c>
      <c r="C208" s="523"/>
      <c r="D208" s="523"/>
      <c r="E208" s="523">
        <f>避難確保計画入力シート!D136</f>
        <v>0</v>
      </c>
      <c r="F208" s="523"/>
      <c r="G208" s="523">
        <f>避難確保計画入力シート!H136</f>
        <v>0</v>
      </c>
      <c r="H208" s="523"/>
      <c r="I208" s="523">
        <f>避難確保計画入力シート!L136</f>
        <v>0</v>
      </c>
      <c r="J208" s="523"/>
      <c r="K208" s="523"/>
      <c r="L208" s="70"/>
    </row>
    <row r="209" spans="1:12" s="5" customFormat="1" ht="17" customHeight="1" x14ac:dyDescent="0.2">
      <c r="A209" s="525"/>
      <c r="B209" s="523">
        <f>避難確保計画入力シート!C137</f>
        <v>0</v>
      </c>
      <c r="C209" s="523"/>
      <c r="D209" s="523"/>
      <c r="E209" s="523">
        <f>避難確保計画入力シート!D137</f>
        <v>0</v>
      </c>
      <c r="F209" s="523"/>
      <c r="G209" s="523">
        <f>避難確保計画入力シート!H137</f>
        <v>0</v>
      </c>
      <c r="H209" s="523"/>
      <c r="I209" s="523">
        <f>避難確保計画入力シート!L137</f>
        <v>0</v>
      </c>
      <c r="J209" s="523"/>
      <c r="K209" s="523"/>
    </row>
    <row r="210" spans="1:12" s="5" customFormat="1" ht="17" customHeight="1" x14ac:dyDescent="0.2">
      <c r="A210" s="524" t="s">
        <v>469</v>
      </c>
      <c r="B210" s="524"/>
      <c r="C210" s="524"/>
      <c r="D210" s="524"/>
      <c r="E210" s="524"/>
      <c r="F210" s="524"/>
      <c r="G210" s="524"/>
      <c r="H210" s="524"/>
      <c r="I210" s="524"/>
      <c r="J210" s="524"/>
      <c r="K210" s="524"/>
      <c r="L210" s="70"/>
    </row>
    <row r="211" spans="1:12" s="5" customFormat="1" ht="17" customHeight="1" x14ac:dyDescent="0.2">
      <c r="A211" s="522"/>
      <c r="B211" s="522"/>
      <c r="C211" s="522"/>
      <c r="D211" s="522"/>
      <c r="E211" s="522"/>
      <c r="F211" s="522"/>
      <c r="G211" s="522"/>
      <c r="H211" s="522"/>
      <c r="I211" s="522"/>
      <c r="J211" s="522"/>
      <c r="K211" s="522"/>
      <c r="L211" s="70"/>
    </row>
    <row r="212" spans="1:12" ht="17" customHeight="1" x14ac:dyDescent="0.2">
      <c r="A212" s="522"/>
      <c r="B212" s="522"/>
      <c r="C212" s="522"/>
      <c r="D212" s="522"/>
      <c r="E212" s="522"/>
      <c r="F212" s="522"/>
      <c r="G212" s="522"/>
      <c r="H212" s="522"/>
      <c r="I212" s="522"/>
      <c r="J212" s="522"/>
      <c r="K212" s="522"/>
      <c r="L212" s="108"/>
    </row>
    <row r="213" spans="1:12" ht="17" customHeight="1" x14ac:dyDescent="0.2">
      <c r="A213" s="5"/>
      <c r="B213" s="5"/>
      <c r="C213" s="5"/>
      <c r="D213" s="5"/>
      <c r="E213" s="5"/>
      <c r="F213" s="5"/>
      <c r="G213" s="5"/>
      <c r="H213" s="5"/>
      <c r="I213" s="5"/>
      <c r="J213" s="5"/>
      <c r="K213" s="5"/>
      <c r="L213" s="108"/>
    </row>
    <row r="214" spans="1:12" ht="17" customHeight="1" x14ac:dyDescent="0.2">
      <c r="A214" s="5"/>
      <c r="B214" s="5"/>
      <c r="C214" s="5"/>
      <c r="D214" s="5"/>
      <c r="E214" s="5"/>
      <c r="F214" s="5"/>
      <c r="G214" s="5"/>
      <c r="H214" s="5"/>
      <c r="I214" s="5"/>
      <c r="J214" s="5"/>
      <c r="K214" s="5"/>
      <c r="L214" s="108"/>
    </row>
    <row r="215" spans="1:12" ht="17" customHeight="1" x14ac:dyDescent="0.2">
      <c r="A215" s="5"/>
      <c r="B215" s="5"/>
      <c r="C215" s="5"/>
      <c r="D215" s="5"/>
      <c r="E215" s="5"/>
      <c r="F215" s="5"/>
      <c r="G215" s="5"/>
      <c r="H215" s="5"/>
      <c r="I215" s="5"/>
      <c r="J215" s="5"/>
      <c r="K215" s="5"/>
      <c r="L215" s="109"/>
    </row>
    <row r="216" spans="1:12" ht="17" customHeight="1" x14ac:dyDescent="0.2">
      <c r="A216" s="5"/>
      <c r="B216" s="5"/>
      <c r="C216" s="5"/>
      <c r="D216" s="5"/>
      <c r="E216" s="5"/>
      <c r="F216" s="5"/>
      <c r="G216" s="5"/>
      <c r="H216" s="5"/>
      <c r="I216" s="5"/>
      <c r="J216" s="5"/>
      <c r="K216" s="5"/>
      <c r="L216" s="108"/>
    </row>
    <row r="217" spans="1:12" ht="17" customHeight="1" x14ac:dyDescent="0.2">
      <c r="A217" s="5"/>
      <c r="B217" s="5"/>
      <c r="C217" s="5"/>
      <c r="D217" s="5"/>
      <c r="E217" s="5"/>
      <c r="F217" s="5"/>
      <c r="G217" s="5"/>
      <c r="H217" s="5"/>
      <c r="I217" s="5"/>
      <c r="J217" s="5"/>
      <c r="K217" s="5"/>
      <c r="L217" s="108"/>
    </row>
    <row r="218" spans="1:12" ht="17" customHeight="1" x14ac:dyDescent="0.2">
      <c r="A218" s="5"/>
      <c r="B218" s="5"/>
      <c r="C218" s="5"/>
      <c r="D218" s="5"/>
      <c r="E218" s="5"/>
      <c r="F218" s="5"/>
      <c r="G218" s="5"/>
      <c r="H218" s="5"/>
      <c r="I218" s="5"/>
      <c r="J218" s="5"/>
      <c r="K218" s="5"/>
      <c r="L218" s="108"/>
    </row>
    <row r="219" spans="1:12" ht="17" customHeight="1" x14ac:dyDescent="0.2">
      <c r="A219" s="5"/>
      <c r="B219" s="5"/>
      <c r="C219" s="5"/>
      <c r="D219" s="5"/>
      <c r="E219" s="5"/>
      <c r="F219" s="5"/>
      <c r="G219" s="5"/>
      <c r="H219" s="5"/>
      <c r="I219" s="5"/>
      <c r="J219" s="5"/>
      <c r="K219" s="5"/>
      <c r="L219" s="108"/>
    </row>
    <row r="220" spans="1:12" ht="17" customHeight="1" x14ac:dyDescent="0.2">
      <c r="A220" s="5"/>
      <c r="B220" s="5"/>
      <c r="C220" s="5"/>
      <c r="D220" s="5"/>
      <c r="E220" s="5"/>
      <c r="F220" s="5"/>
      <c r="G220" s="5"/>
      <c r="H220" s="5"/>
      <c r="I220" s="5"/>
      <c r="J220" s="5"/>
      <c r="K220" s="5"/>
      <c r="L220" s="108"/>
    </row>
    <row r="221" spans="1:12" ht="17" customHeight="1" x14ac:dyDescent="0.2">
      <c r="A221" s="5"/>
      <c r="B221" s="5"/>
      <c r="C221" s="5"/>
      <c r="D221" s="5"/>
      <c r="E221" s="5"/>
      <c r="F221" s="5"/>
      <c r="G221" s="5"/>
      <c r="H221" s="5"/>
      <c r="I221" s="5"/>
      <c r="J221" s="5"/>
      <c r="K221" s="5"/>
      <c r="L221" s="108"/>
    </row>
    <row r="222" spans="1:12" ht="17" customHeight="1" x14ac:dyDescent="0.2">
      <c r="A222" s="5"/>
      <c r="B222" s="5"/>
      <c r="C222" s="5"/>
      <c r="D222" s="5"/>
      <c r="E222" s="5"/>
      <c r="F222" s="5"/>
      <c r="G222" s="5"/>
      <c r="H222" s="5"/>
      <c r="I222" s="5"/>
      <c r="J222" s="5"/>
      <c r="K222" s="5"/>
      <c r="L222" s="108"/>
    </row>
    <row r="223" spans="1:12" ht="17" customHeight="1" x14ac:dyDescent="0.2">
      <c r="A223" s="5"/>
      <c r="B223" s="5"/>
      <c r="C223" s="5"/>
      <c r="D223" s="5"/>
      <c r="E223" s="5"/>
      <c r="F223" s="5"/>
      <c r="G223" s="5"/>
      <c r="H223" s="5"/>
      <c r="I223" s="5"/>
      <c r="J223" s="5"/>
      <c r="K223" s="5"/>
      <c r="L223" s="108"/>
    </row>
    <row r="224" spans="1:12" ht="17" customHeight="1" x14ac:dyDescent="0.2">
      <c r="A224" s="5"/>
      <c r="B224" s="5"/>
      <c r="C224" s="5"/>
      <c r="D224" s="5"/>
      <c r="E224" s="5"/>
      <c r="F224" s="5"/>
      <c r="G224" s="5"/>
      <c r="H224" s="5"/>
      <c r="I224" s="5"/>
      <c r="J224" s="5"/>
      <c r="K224" s="5"/>
      <c r="L224" s="108"/>
    </row>
    <row r="225" spans="1:12" ht="17" customHeight="1" x14ac:dyDescent="0.2">
      <c r="A225" s="5"/>
      <c r="B225" s="5"/>
      <c r="C225" s="5"/>
      <c r="D225" s="5"/>
      <c r="E225" s="5"/>
      <c r="F225" s="5"/>
      <c r="G225" s="5"/>
      <c r="H225" s="5"/>
      <c r="I225" s="5"/>
      <c r="J225" s="5"/>
      <c r="K225" s="5"/>
      <c r="L225" s="108"/>
    </row>
    <row r="226" spans="1:12" ht="17" customHeight="1" x14ac:dyDescent="0.2">
      <c r="A226" s="5"/>
      <c r="B226" s="5"/>
      <c r="C226" s="5"/>
      <c r="D226" s="5"/>
      <c r="E226" s="5"/>
      <c r="F226" s="5"/>
      <c r="G226" s="5"/>
      <c r="H226" s="5"/>
      <c r="I226" s="5"/>
      <c r="J226" s="5"/>
      <c r="K226" s="5"/>
      <c r="L226" s="108"/>
    </row>
    <row r="227" spans="1:12" ht="17" customHeight="1" x14ac:dyDescent="0.2">
      <c r="A227" s="5"/>
      <c r="B227" s="5"/>
      <c r="C227" s="5"/>
      <c r="D227" s="5"/>
      <c r="E227" s="5"/>
      <c r="F227" s="5"/>
      <c r="G227" s="5"/>
      <c r="H227" s="5"/>
      <c r="I227" s="5"/>
      <c r="J227" s="5"/>
      <c r="K227" s="5"/>
      <c r="L227" s="108"/>
    </row>
    <row r="228" spans="1:12" ht="17" customHeight="1" x14ac:dyDescent="0.2">
      <c r="A228" s="226"/>
      <c r="B228" s="5"/>
      <c r="C228" s="5"/>
      <c r="D228" s="5"/>
      <c r="E228" s="5"/>
      <c r="F228" s="5"/>
      <c r="G228" s="528" t="s">
        <v>609</v>
      </c>
      <c r="H228" s="528"/>
      <c r="I228" s="528"/>
      <c r="J228" s="528"/>
      <c r="K228" s="528"/>
      <c r="L228" s="108"/>
    </row>
    <row r="229" spans="1:12" ht="17" customHeight="1" x14ac:dyDescent="0.2">
      <c r="A229" s="5"/>
      <c r="B229" s="5"/>
      <c r="C229" s="5"/>
      <c r="D229" s="5"/>
      <c r="E229" s="5"/>
      <c r="F229" s="5"/>
      <c r="G229" s="9" t="s">
        <v>423</v>
      </c>
      <c r="H229" s="529">
        <f>避難確保計画入力シート!$E$13</f>
        <v>0</v>
      </c>
      <c r="I229" s="529"/>
      <c r="J229" s="529"/>
      <c r="K229" s="529"/>
      <c r="L229" s="109"/>
    </row>
    <row r="230" spans="1:12" ht="17" customHeight="1" x14ac:dyDescent="0.2">
      <c r="A230" s="71"/>
      <c r="B230" s="71"/>
      <c r="C230" s="71"/>
      <c r="D230" s="71"/>
      <c r="E230" s="71"/>
      <c r="F230" s="71"/>
      <c r="G230" s="71"/>
      <c r="H230" s="71"/>
      <c r="I230" s="71"/>
      <c r="J230" s="71"/>
      <c r="K230" s="71"/>
      <c r="L230" s="109"/>
    </row>
    <row r="231" spans="1:12" ht="17" customHeight="1" x14ac:dyDescent="0.2">
      <c r="A231" s="457" t="s">
        <v>470</v>
      </c>
      <c r="B231" s="457"/>
      <c r="C231" s="457"/>
      <c r="D231" s="457"/>
      <c r="E231" s="457"/>
      <c r="F231" s="457"/>
      <c r="G231" s="457"/>
      <c r="H231" s="457"/>
      <c r="I231" s="457"/>
      <c r="J231" s="457"/>
      <c r="K231" s="457"/>
      <c r="L231" s="108"/>
    </row>
    <row r="232" spans="1:12" ht="17" customHeight="1" x14ac:dyDescent="0.2">
      <c r="A232" s="522" t="s">
        <v>539</v>
      </c>
      <c r="B232" s="522"/>
      <c r="C232" s="522"/>
      <c r="D232" s="522"/>
      <c r="E232" s="522"/>
      <c r="F232" s="522"/>
      <c r="G232" s="522"/>
      <c r="H232" s="522"/>
      <c r="I232" s="522"/>
      <c r="J232" s="522"/>
      <c r="K232" s="522"/>
      <c r="L232" s="108"/>
    </row>
    <row r="233" spans="1:12" ht="17" customHeight="1" x14ac:dyDescent="0.2">
      <c r="A233" s="522"/>
      <c r="B233" s="522"/>
      <c r="C233" s="522"/>
      <c r="D233" s="522"/>
      <c r="E233" s="522"/>
      <c r="F233" s="522"/>
      <c r="G233" s="522"/>
      <c r="H233" s="522"/>
      <c r="I233" s="522"/>
      <c r="J233" s="522"/>
      <c r="K233" s="522"/>
      <c r="L233" s="108"/>
    </row>
    <row r="234" spans="1:12" ht="17" customHeight="1" x14ac:dyDescent="0.2">
      <c r="A234" s="71"/>
      <c r="B234" s="71"/>
      <c r="C234" s="71"/>
      <c r="D234" s="71"/>
      <c r="E234" s="71"/>
      <c r="F234" s="71"/>
      <c r="G234" s="71"/>
      <c r="H234" s="71"/>
      <c r="I234" s="71"/>
      <c r="J234" s="71"/>
      <c r="K234" s="71"/>
      <c r="L234" s="108"/>
    </row>
    <row r="235" spans="1:12" ht="17" customHeight="1" x14ac:dyDescent="0.2">
      <c r="A235" s="457" t="s">
        <v>472</v>
      </c>
      <c r="B235" s="457"/>
      <c r="C235" s="457"/>
      <c r="D235" s="457"/>
      <c r="E235" s="457"/>
      <c r="F235" s="457"/>
      <c r="G235" s="457"/>
      <c r="H235" s="457"/>
      <c r="I235" s="457"/>
      <c r="J235" s="457"/>
      <c r="K235" s="457"/>
    </row>
    <row r="236" spans="1:12" ht="17" customHeight="1" x14ac:dyDescent="0.2">
      <c r="A236" s="71"/>
      <c r="B236" s="530" t="s">
        <v>309</v>
      </c>
      <c r="C236" s="530"/>
      <c r="D236" s="531" t="str">
        <f>避難確保計画入力シート!D140</f>
        <v>有</v>
      </c>
      <c r="E236" s="531"/>
      <c r="F236" s="531"/>
      <c r="G236" s="531"/>
      <c r="H236" s="531"/>
      <c r="I236" s="531"/>
      <c r="J236" s="531"/>
      <c r="K236" s="531"/>
      <c r="L236" s="109"/>
    </row>
    <row r="237" spans="1:12" ht="17" customHeight="1" x14ac:dyDescent="0.2">
      <c r="A237" s="71"/>
      <c r="B237" s="438" t="s">
        <v>474</v>
      </c>
      <c r="C237" s="438"/>
      <c r="D237" s="438">
        <f>避難確保計画入力シート!D141</f>
        <v>0</v>
      </c>
      <c r="E237" s="438"/>
      <c r="F237" s="438"/>
      <c r="G237" s="438"/>
      <c r="H237" s="438"/>
      <c r="I237" s="438"/>
      <c r="J237" s="438"/>
      <c r="K237" s="438"/>
      <c r="L237" s="108"/>
    </row>
    <row r="238" spans="1:12" ht="17" customHeight="1" x14ac:dyDescent="0.2">
      <c r="A238" s="71"/>
      <c r="B238" s="438"/>
      <c r="C238" s="438"/>
      <c r="D238" s="438"/>
      <c r="E238" s="438"/>
      <c r="F238" s="438"/>
      <c r="G238" s="438"/>
      <c r="H238" s="438"/>
      <c r="I238" s="438"/>
      <c r="J238" s="438"/>
      <c r="K238" s="438"/>
      <c r="L238" s="108"/>
    </row>
    <row r="239" spans="1:12" ht="17" customHeight="1" x14ac:dyDescent="0.2">
      <c r="A239" s="71"/>
      <c r="B239" s="438"/>
      <c r="C239" s="438"/>
      <c r="D239" s="438"/>
      <c r="E239" s="438"/>
      <c r="F239" s="438"/>
      <c r="G239" s="438"/>
      <c r="H239" s="438"/>
      <c r="I239" s="438"/>
      <c r="J239" s="438"/>
      <c r="K239" s="438"/>
    </row>
    <row r="240" spans="1:12" ht="17" customHeight="1" x14ac:dyDescent="0.2">
      <c r="A240" s="71"/>
      <c r="B240" s="438"/>
      <c r="C240" s="438"/>
      <c r="D240" s="438"/>
      <c r="E240" s="438"/>
      <c r="F240" s="438"/>
      <c r="G240" s="438"/>
      <c r="H240" s="438"/>
      <c r="I240" s="438"/>
      <c r="J240" s="438"/>
      <c r="K240" s="438"/>
      <c r="L240" s="109"/>
    </row>
    <row r="241" spans="1:12" ht="17" customHeight="1" x14ac:dyDescent="0.2">
      <c r="A241" s="71"/>
      <c r="B241" s="438"/>
      <c r="C241" s="438"/>
      <c r="D241" s="438"/>
      <c r="E241" s="438"/>
      <c r="F241" s="438"/>
      <c r="G241" s="438"/>
      <c r="H241" s="438"/>
      <c r="I241" s="438"/>
      <c r="J241" s="438"/>
      <c r="K241" s="438"/>
      <c r="L241" s="108"/>
    </row>
    <row r="242" spans="1:12" ht="17" customHeight="1" x14ac:dyDescent="0.2">
      <c r="A242" s="71"/>
      <c r="B242" s="71"/>
      <c r="C242" s="71"/>
      <c r="D242" s="71"/>
      <c r="E242" s="71"/>
      <c r="F242" s="71"/>
      <c r="G242" s="71"/>
      <c r="H242" s="71"/>
      <c r="I242" s="71"/>
      <c r="J242" s="71"/>
      <c r="K242" s="71"/>
    </row>
    <row r="243" spans="1:12" ht="17" customHeight="1" x14ac:dyDescent="0.2">
      <c r="A243" s="457" t="s">
        <v>554</v>
      </c>
      <c r="B243" s="457"/>
      <c r="C243" s="457"/>
      <c r="D243" s="457"/>
      <c r="E243" s="457"/>
      <c r="F243" s="457"/>
      <c r="G243" s="457"/>
      <c r="H243" s="457"/>
      <c r="I243" s="457"/>
      <c r="J243" s="457"/>
      <c r="K243" s="457"/>
    </row>
    <row r="244" spans="1:12" ht="17" customHeight="1" x14ac:dyDescent="0.2">
      <c r="A244" s="522" t="s">
        <v>555</v>
      </c>
      <c r="B244" s="522"/>
      <c r="C244" s="522"/>
      <c r="D244" s="522"/>
      <c r="E244" s="522"/>
      <c r="F244" s="522"/>
      <c r="G244" s="522"/>
      <c r="H244" s="522"/>
      <c r="I244" s="522"/>
      <c r="J244" s="522"/>
      <c r="K244" s="522"/>
    </row>
    <row r="245" spans="1:12" ht="17" customHeight="1" x14ac:dyDescent="0.2">
      <c r="A245" s="522"/>
      <c r="B245" s="522"/>
      <c r="C245" s="522"/>
      <c r="D245" s="522"/>
      <c r="E245" s="522"/>
      <c r="F245" s="522"/>
      <c r="G245" s="522"/>
      <c r="H245" s="522"/>
      <c r="I245" s="522"/>
      <c r="J245" s="522"/>
      <c r="K245" s="522"/>
    </row>
    <row r="246" spans="1:12" ht="17" customHeight="1" x14ac:dyDescent="0.2">
      <c r="A246" s="522"/>
      <c r="B246" s="522"/>
      <c r="C246" s="522"/>
      <c r="D246" s="522"/>
      <c r="E246" s="522"/>
      <c r="F246" s="522"/>
      <c r="G246" s="522"/>
      <c r="H246" s="522"/>
      <c r="I246" s="522"/>
      <c r="J246" s="522"/>
      <c r="K246" s="522"/>
    </row>
    <row r="247" spans="1:12" ht="17" customHeight="1" x14ac:dyDescent="0.2">
      <c r="A247" s="522"/>
      <c r="B247" s="522"/>
      <c r="C247" s="522"/>
      <c r="D247" s="522"/>
      <c r="E247" s="522"/>
      <c r="F247" s="522"/>
      <c r="G247" s="522"/>
      <c r="H247" s="522"/>
      <c r="I247" s="522"/>
      <c r="J247" s="522"/>
      <c r="K247" s="522"/>
    </row>
    <row r="248" spans="1:12" ht="17" customHeight="1" x14ac:dyDescent="0.2">
      <c r="A248" s="526" t="s">
        <v>477</v>
      </c>
      <c r="B248" s="526"/>
      <c r="C248" s="526"/>
      <c r="D248" s="526"/>
      <c r="E248" s="526"/>
      <c r="F248" s="526"/>
      <c r="G248" s="526"/>
      <c r="H248" s="526"/>
      <c r="I248" s="526"/>
      <c r="J248" s="526"/>
      <c r="K248" s="526"/>
    </row>
    <row r="249" spans="1:12" ht="17" customHeight="1" x14ac:dyDescent="0.2">
      <c r="A249" s="71"/>
      <c r="B249" s="527" t="s">
        <v>478</v>
      </c>
      <c r="C249" s="527"/>
      <c r="D249" s="527"/>
      <c r="E249" s="527" t="s">
        <v>479</v>
      </c>
      <c r="F249" s="527"/>
      <c r="G249" s="527"/>
      <c r="H249" s="527" t="s">
        <v>480</v>
      </c>
      <c r="I249" s="527"/>
      <c r="J249" s="527"/>
      <c r="K249" s="71"/>
    </row>
    <row r="250" spans="1:12" ht="17" customHeight="1" x14ac:dyDescent="0.2">
      <c r="B250" s="438" t="s">
        <v>483</v>
      </c>
      <c r="C250" s="438"/>
      <c r="D250" s="438"/>
      <c r="E250" s="438" t="s">
        <v>485</v>
      </c>
      <c r="F250" s="438"/>
      <c r="G250" s="438"/>
      <c r="H250" s="438" t="s">
        <v>482</v>
      </c>
      <c r="I250" s="438"/>
      <c r="J250" s="438"/>
    </row>
    <row r="251" spans="1:12" ht="17" customHeight="1" x14ac:dyDescent="0.2">
      <c r="A251" s="71"/>
      <c r="B251" s="531" t="s">
        <v>546</v>
      </c>
      <c r="C251" s="531"/>
      <c r="D251" s="531"/>
      <c r="E251" s="531" t="s">
        <v>547</v>
      </c>
      <c r="F251" s="531"/>
      <c r="G251" s="531"/>
      <c r="H251" s="531" t="s">
        <v>482</v>
      </c>
      <c r="I251" s="531"/>
      <c r="J251" s="531"/>
      <c r="K251" s="71"/>
    </row>
    <row r="252" spans="1:12" ht="17" customHeight="1" x14ac:dyDescent="0.2">
      <c r="A252" s="71"/>
      <c r="B252" s="531"/>
      <c r="C252" s="531"/>
      <c r="D252" s="531"/>
      <c r="E252" s="531"/>
      <c r="F252" s="531"/>
      <c r="G252" s="531"/>
      <c r="H252" s="531"/>
      <c r="I252" s="531"/>
      <c r="J252" s="531"/>
      <c r="K252" s="71"/>
    </row>
    <row r="253" spans="1:12" ht="17" customHeight="1" x14ac:dyDescent="0.2">
      <c r="A253" s="71"/>
      <c r="B253" s="531"/>
      <c r="C253" s="531"/>
      <c r="D253" s="531"/>
      <c r="E253" s="531"/>
      <c r="F253" s="531"/>
      <c r="G253" s="531"/>
      <c r="H253" s="531"/>
      <c r="I253" s="531"/>
      <c r="J253" s="531"/>
      <c r="K253" s="71"/>
    </row>
    <row r="254" spans="1:12" ht="17" customHeight="1" x14ac:dyDescent="0.2">
      <c r="A254" s="71"/>
      <c r="B254" s="531"/>
      <c r="C254" s="531"/>
      <c r="D254" s="531"/>
      <c r="E254" s="531"/>
      <c r="F254" s="531"/>
      <c r="G254" s="531"/>
      <c r="H254" s="531"/>
      <c r="I254" s="531"/>
      <c r="J254" s="531"/>
      <c r="K254" s="71"/>
    </row>
    <row r="255" spans="1:12" ht="17" customHeight="1" x14ac:dyDescent="0.2">
      <c r="A255" s="71"/>
      <c r="B255" s="531"/>
      <c r="C255" s="531"/>
      <c r="D255" s="531"/>
      <c r="E255" s="531"/>
      <c r="F255" s="531"/>
      <c r="G255" s="531"/>
      <c r="H255" s="531"/>
      <c r="I255" s="531"/>
      <c r="J255" s="531"/>
      <c r="K255" s="71"/>
    </row>
    <row r="256" spans="1:12" ht="17" customHeight="1" x14ac:dyDescent="0.2">
      <c r="A256" s="71"/>
      <c r="B256" s="531"/>
      <c r="C256" s="531"/>
      <c r="D256" s="531"/>
      <c r="E256" s="531"/>
      <c r="F256" s="531"/>
      <c r="G256" s="531"/>
      <c r="H256" s="531"/>
      <c r="I256" s="531"/>
      <c r="J256" s="531"/>
      <c r="K256" s="71"/>
    </row>
    <row r="257" spans="1:11" ht="17" customHeight="1" x14ac:dyDescent="0.2">
      <c r="A257" s="71"/>
      <c r="B257" s="531" t="s">
        <v>486</v>
      </c>
      <c r="C257" s="531"/>
      <c r="D257" s="531"/>
      <c r="E257" s="531" t="s">
        <v>487</v>
      </c>
      <c r="F257" s="531"/>
      <c r="G257" s="531"/>
      <c r="H257" s="531" t="s">
        <v>481</v>
      </c>
      <c r="I257" s="531"/>
      <c r="J257" s="531"/>
      <c r="K257" s="71"/>
    </row>
    <row r="258" spans="1:11" ht="17" customHeight="1" x14ac:dyDescent="0.2">
      <c r="A258" s="71"/>
      <c r="B258" s="531"/>
      <c r="C258" s="531"/>
      <c r="D258" s="531"/>
      <c r="E258" s="531"/>
      <c r="F258" s="531"/>
      <c r="G258" s="531"/>
      <c r="H258" s="531"/>
      <c r="I258" s="531"/>
      <c r="J258" s="531"/>
      <c r="K258" s="71"/>
    </row>
    <row r="259" spans="1:11" ht="17" customHeight="1" x14ac:dyDescent="0.2">
      <c r="A259" s="71"/>
      <c r="B259" s="531"/>
      <c r="C259" s="531"/>
      <c r="D259" s="531"/>
      <c r="E259" s="531"/>
      <c r="F259" s="531"/>
      <c r="G259" s="531"/>
      <c r="H259" s="531"/>
      <c r="I259" s="531"/>
      <c r="J259" s="531"/>
      <c r="K259" s="71"/>
    </row>
    <row r="260" spans="1:11" ht="17" customHeight="1" x14ac:dyDescent="0.2">
      <c r="A260" s="71"/>
      <c r="B260" s="531"/>
      <c r="C260" s="531"/>
      <c r="D260" s="531"/>
      <c r="E260" s="531"/>
      <c r="F260" s="531"/>
      <c r="G260" s="531"/>
      <c r="H260" s="531"/>
      <c r="I260" s="531"/>
      <c r="J260" s="531"/>
      <c r="K260" s="71"/>
    </row>
    <row r="261" spans="1:11" ht="17" customHeight="1" x14ac:dyDescent="0.2">
      <c r="A261" s="71"/>
      <c r="B261" s="531"/>
      <c r="C261" s="531"/>
      <c r="D261" s="531"/>
      <c r="E261" s="531"/>
      <c r="F261" s="531"/>
      <c r="G261" s="531"/>
      <c r="H261" s="531"/>
      <c r="I261" s="531"/>
      <c r="J261" s="531"/>
      <c r="K261" s="71"/>
    </row>
    <row r="262" spans="1:11" ht="17" customHeight="1" x14ac:dyDescent="0.2">
      <c r="A262" s="71"/>
      <c r="B262" s="531"/>
      <c r="C262" s="531"/>
      <c r="D262" s="531"/>
      <c r="E262" s="531"/>
      <c r="F262" s="531"/>
      <c r="G262" s="531"/>
      <c r="H262" s="531"/>
      <c r="I262" s="531"/>
      <c r="J262" s="531"/>
      <c r="K262" s="71"/>
    </row>
    <row r="263" spans="1:11" ht="17" customHeight="1" x14ac:dyDescent="0.2">
      <c r="A263" s="71"/>
      <c r="B263" s="71"/>
      <c r="C263" s="71"/>
      <c r="D263" s="71"/>
      <c r="E263" s="71"/>
      <c r="F263" s="71"/>
      <c r="J263" s="71"/>
      <c r="K263" s="71"/>
    </row>
    <row r="264" spans="1:11" ht="17" customHeight="1" x14ac:dyDescent="0.2">
      <c r="A264" s="71"/>
      <c r="B264" s="71"/>
      <c r="C264" s="71"/>
      <c r="D264" s="71"/>
      <c r="E264" s="71"/>
      <c r="F264" s="71"/>
      <c r="J264" s="71"/>
      <c r="K264" s="71"/>
    </row>
    <row r="265" spans="1:11" ht="17" customHeight="1" x14ac:dyDescent="0.2">
      <c r="A265" s="71"/>
      <c r="B265" s="71"/>
      <c r="C265" s="71"/>
      <c r="D265" s="71"/>
      <c r="E265" s="71"/>
      <c r="F265" s="71"/>
      <c r="J265" s="71"/>
      <c r="K265" s="71"/>
    </row>
    <row r="266" spans="1:11" ht="17" customHeight="1" x14ac:dyDescent="0.2">
      <c r="A266" s="71"/>
      <c r="B266" s="71"/>
      <c r="C266" s="71"/>
      <c r="D266" s="71"/>
      <c r="E266" s="71"/>
      <c r="F266" s="71"/>
      <c r="J266" s="71"/>
      <c r="K266" s="71"/>
    </row>
    <row r="267" spans="1:11" ht="17" customHeight="1" x14ac:dyDescent="0.2">
      <c r="A267" s="71"/>
      <c r="B267" s="71"/>
      <c r="C267" s="71"/>
      <c r="D267" s="71"/>
      <c r="E267" s="71"/>
      <c r="F267" s="71"/>
      <c r="J267" s="71"/>
      <c r="K267" s="71"/>
    </row>
    <row r="268" spans="1:11" ht="17" customHeight="1" x14ac:dyDescent="0.2">
      <c r="A268" s="71"/>
      <c r="B268" s="71"/>
      <c r="C268" s="71"/>
      <c r="D268" s="71"/>
      <c r="E268" s="71"/>
      <c r="F268" s="71"/>
      <c r="J268" s="71"/>
      <c r="K268" s="71"/>
    </row>
    <row r="269" spans="1:11" ht="17" customHeight="1" x14ac:dyDescent="0.2">
      <c r="A269" s="71"/>
      <c r="B269" s="71"/>
      <c r="C269" s="71"/>
      <c r="D269" s="71"/>
      <c r="E269" s="71"/>
      <c r="F269" s="71"/>
      <c r="G269" s="71"/>
      <c r="H269" s="71"/>
      <c r="I269" s="71"/>
      <c r="J269" s="71"/>
      <c r="K269" s="71"/>
    </row>
    <row r="270" spans="1:11" ht="17" customHeight="1" x14ac:dyDescent="0.2">
      <c r="A270" s="71"/>
      <c r="B270" s="71"/>
      <c r="C270" s="71"/>
      <c r="D270" s="71"/>
      <c r="E270" s="71"/>
      <c r="F270" s="71"/>
      <c r="G270" s="71"/>
      <c r="H270" s="71"/>
      <c r="I270" s="71"/>
      <c r="J270" s="71"/>
      <c r="K270" s="71"/>
    </row>
    <row r="271" spans="1:11" ht="17" customHeight="1" x14ac:dyDescent="0.2">
      <c r="A271" s="71"/>
      <c r="B271" s="71"/>
      <c r="C271" s="71"/>
      <c r="D271" s="71"/>
      <c r="E271" s="71"/>
      <c r="F271" s="71"/>
      <c r="G271" s="71"/>
      <c r="H271" s="71"/>
      <c r="I271" s="71"/>
      <c r="J271" s="71"/>
      <c r="K271" s="71"/>
    </row>
    <row r="272" spans="1:11" ht="17" customHeight="1" x14ac:dyDescent="0.2">
      <c r="A272" s="71"/>
      <c r="B272" s="71"/>
      <c r="C272" s="71"/>
      <c r="D272" s="71" t="s">
        <v>488</v>
      </c>
      <c r="E272" s="71"/>
      <c r="F272" s="71"/>
      <c r="G272" s="71"/>
      <c r="H272" s="71"/>
      <c r="I272" s="71"/>
      <c r="J272" s="71"/>
      <c r="K272" s="71"/>
    </row>
    <row r="273" spans="1:13" ht="17" customHeight="1" x14ac:dyDescent="0.2">
      <c r="A273" s="71"/>
      <c r="B273" s="71"/>
      <c r="C273" s="71"/>
      <c r="D273" s="71"/>
      <c r="E273" s="71"/>
      <c r="F273" s="71"/>
      <c r="G273" s="71"/>
      <c r="H273" s="71"/>
      <c r="I273" s="71"/>
      <c r="J273" s="71"/>
      <c r="K273" s="71"/>
    </row>
    <row r="274" spans="1:13" ht="17" customHeight="1" x14ac:dyDescent="0.2">
      <c r="A274" s="71"/>
      <c r="B274" s="71"/>
      <c r="C274" s="71"/>
      <c r="D274" s="71"/>
      <c r="E274" s="71"/>
      <c r="F274" s="71"/>
      <c r="G274" s="71"/>
      <c r="H274" s="71"/>
      <c r="I274" s="71"/>
      <c r="J274" s="71"/>
      <c r="K274" s="71"/>
    </row>
    <row r="275" spans="1:13" ht="17" customHeight="1" x14ac:dyDescent="0.2">
      <c r="A275" s="226"/>
      <c r="B275" s="5"/>
      <c r="C275" s="5"/>
      <c r="D275" s="5"/>
      <c r="E275" s="5"/>
      <c r="F275" s="5"/>
      <c r="G275" s="528" t="s">
        <v>609</v>
      </c>
      <c r="H275" s="528"/>
      <c r="I275" s="528"/>
      <c r="J275" s="528"/>
      <c r="K275" s="528"/>
    </row>
    <row r="276" spans="1:13" ht="17" customHeight="1" x14ac:dyDescent="0.2">
      <c r="A276" s="5"/>
      <c r="B276" s="5"/>
      <c r="C276" s="5"/>
      <c r="D276" s="5"/>
      <c r="E276" s="5"/>
      <c r="F276" s="5"/>
      <c r="G276" s="9" t="s">
        <v>423</v>
      </c>
      <c r="H276" s="529">
        <f>避難確保計画入力シート!$E$13</f>
        <v>0</v>
      </c>
      <c r="I276" s="529"/>
      <c r="J276" s="529"/>
      <c r="K276" s="529"/>
      <c r="L276" s="109"/>
    </row>
    <row r="277" spans="1:13" ht="17" customHeight="1" x14ac:dyDescent="0.2">
      <c r="A277" s="71"/>
      <c r="B277" s="71"/>
      <c r="C277" s="71"/>
      <c r="D277" s="71"/>
      <c r="E277" s="71"/>
      <c r="F277" s="71"/>
      <c r="G277" s="71"/>
      <c r="H277" s="71"/>
      <c r="I277" s="71"/>
      <c r="J277" s="71"/>
      <c r="K277" s="71"/>
      <c r="L277" s="108"/>
    </row>
    <row r="278" spans="1:13" ht="17" customHeight="1" x14ac:dyDescent="0.2">
      <c r="A278" s="526" t="s">
        <v>489</v>
      </c>
      <c r="B278" s="526"/>
      <c r="C278" s="526"/>
      <c r="D278" s="526"/>
      <c r="E278" s="526"/>
      <c r="F278" s="526"/>
      <c r="G278" s="526"/>
      <c r="H278" s="526"/>
      <c r="I278" s="526"/>
      <c r="J278" s="526"/>
      <c r="K278" s="526"/>
      <c r="L278" s="108"/>
    </row>
    <row r="279" spans="1:13" ht="17" customHeight="1" x14ac:dyDescent="0.2">
      <c r="B279" s="481" t="s">
        <v>542</v>
      </c>
      <c r="C279" s="568"/>
      <c r="D279" s="568" t="s">
        <v>496</v>
      </c>
      <c r="E279" s="568"/>
      <c r="F279" s="481" t="s">
        <v>541</v>
      </c>
      <c r="G279" s="481" t="s">
        <v>503</v>
      </c>
      <c r="H279" s="481"/>
      <c r="I279" s="481"/>
      <c r="J279" s="481"/>
      <c r="K279" s="305"/>
      <c r="L279" s="108"/>
    </row>
    <row r="280" spans="1:13" ht="17" customHeight="1" x14ac:dyDescent="0.2">
      <c r="B280" s="568"/>
      <c r="C280" s="568"/>
      <c r="D280" s="568"/>
      <c r="E280" s="568"/>
      <c r="F280" s="481"/>
      <c r="G280" s="481"/>
      <c r="H280" s="481"/>
      <c r="I280" s="481"/>
      <c r="J280" s="481"/>
      <c r="K280" s="305"/>
      <c r="L280" s="108"/>
    </row>
    <row r="281" spans="1:13" ht="17" customHeight="1" x14ac:dyDescent="0.2">
      <c r="A281" s="306"/>
      <c r="B281" s="519" t="s">
        <v>491</v>
      </c>
      <c r="C281" s="519"/>
      <c r="D281" s="519" t="s">
        <v>297</v>
      </c>
      <c r="E281" s="519"/>
      <c r="F281" s="519" t="s">
        <v>500</v>
      </c>
      <c r="G281" s="520" t="str">
        <f>避難確保計画入力シート!C123&amp;避難確保計画入力シート!C120</f>
        <v>神戸市消防局　○○消防署
※地域の消防署名に変更してください●●区役所（防災担当）</v>
      </c>
      <c r="H281" s="520"/>
      <c r="I281" s="520"/>
      <c r="J281" s="520"/>
      <c r="K281" s="305"/>
    </row>
    <row r="282" spans="1:13" ht="17" customHeight="1" x14ac:dyDescent="0.2">
      <c r="A282" s="306"/>
      <c r="B282" s="519"/>
      <c r="C282" s="519"/>
      <c r="D282" s="519"/>
      <c r="E282" s="519"/>
      <c r="F282" s="519"/>
      <c r="G282" s="520"/>
      <c r="H282" s="520"/>
      <c r="I282" s="520"/>
      <c r="J282" s="520"/>
      <c r="K282" s="305"/>
      <c r="L282" s="109"/>
    </row>
    <row r="283" spans="1:13" ht="17" customHeight="1" x14ac:dyDescent="0.2">
      <c r="A283" s="306"/>
      <c r="B283" s="519"/>
      <c r="C283" s="519"/>
      <c r="D283" s="519"/>
      <c r="E283" s="519"/>
      <c r="F283" s="519"/>
      <c r="G283" s="520"/>
      <c r="H283" s="520"/>
      <c r="I283" s="520"/>
      <c r="J283" s="520"/>
      <c r="K283" s="305"/>
      <c r="L283" s="30"/>
    </row>
    <row r="284" spans="1:13" ht="17" customHeight="1" x14ac:dyDescent="0.2">
      <c r="A284" s="306"/>
      <c r="B284" s="519"/>
      <c r="C284" s="519"/>
      <c r="D284" s="519"/>
      <c r="E284" s="519"/>
      <c r="F284" s="519"/>
      <c r="G284" s="520"/>
      <c r="H284" s="520"/>
      <c r="I284" s="520"/>
      <c r="J284" s="520"/>
      <c r="K284" s="305"/>
      <c r="L284" s="70"/>
      <c r="M284" s="296" t="s">
        <v>601</v>
      </c>
    </row>
    <row r="285" spans="1:13" ht="17" customHeight="1" x14ac:dyDescent="0.2">
      <c r="A285" s="306"/>
      <c r="B285" s="519" t="s">
        <v>492</v>
      </c>
      <c r="C285" s="519"/>
      <c r="D285" s="519" t="s">
        <v>297</v>
      </c>
      <c r="E285" s="519"/>
      <c r="F285" s="519" t="s">
        <v>544</v>
      </c>
      <c r="G285" s="520" t="str">
        <f>避難確保計画入力シート!C123&amp;避難確保計画入力シート!C121</f>
        <v>神戸市消防局　○○消防署
※地域の消防署名に変更してください神戸市／兵庫県／危機管理室
（施設所管部署）</v>
      </c>
      <c r="H285" s="520"/>
      <c r="I285" s="520"/>
      <c r="J285" s="520"/>
      <c r="K285" s="305"/>
      <c r="L285" s="70"/>
    </row>
    <row r="286" spans="1:13" ht="17" customHeight="1" x14ac:dyDescent="0.2">
      <c r="A286" s="306"/>
      <c r="B286" s="519"/>
      <c r="C286" s="519"/>
      <c r="D286" s="519"/>
      <c r="E286" s="519"/>
      <c r="F286" s="519"/>
      <c r="G286" s="520"/>
      <c r="H286" s="520"/>
      <c r="I286" s="520"/>
      <c r="J286" s="520"/>
      <c r="K286" s="305"/>
      <c r="L286" s="70"/>
    </row>
    <row r="287" spans="1:13" ht="17" customHeight="1" x14ac:dyDescent="0.2">
      <c r="A287" s="306"/>
      <c r="B287" s="519"/>
      <c r="C287" s="519"/>
      <c r="D287" s="519"/>
      <c r="E287" s="519"/>
      <c r="F287" s="519"/>
      <c r="G287" s="520"/>
      <c r="H287" s="520"/>
      <c r="I287" s="520"/>
      <c r="J287" s="520"/>
      <c r="K287" s="305"/>
      <c r="L287" s="70"/>
      <c r="M287" s="296" t="s">
        <v>601</v>
      </c>
    </row>
    <row r="288" spans="1:13" ht="17" customHeight="1" x14ac:dyDescent="0.2">
      <c r="B288" s="519"/>
      <c r="C288" s="519"/>
      <c r="D288" s="519"/>
      <c r="E288" s="519"/>
      <c r="F288" s="519"/>
      <c r="G288" s="520"/>
      <c r="H288" s="520"/>
      <c r="I288" s="520"/>
      <c r="J288" s="520"/>
      <c r="L288" s="70"/>
    </row>
    <row r="289" spans="1:13" ht="17" customHeight="1" x14ac:dyDescent="0.2">
      <c r="B289" s="520" t="s">
        <v>543</v>
      </c>
      <c r="C289" s="520"/>
      <c r="D289" s="520" t="s">
        <v>456</v>
      </c>
      <c r="E289" s="520"/>
      <c r="F289" s="520" t="s">
        <v>501</v>
      </c>
      <c r="G289" s="520" t="s">
        <v>38</v>
      </c>
      <c r="H289" s="520"/>
      <c r="I289" s="520"/>
      <c r="J289" s="520"/>
      <c r="L289" s="70"/>
    </row>
    <row r="290" spans="1:13" ht="17" customHeight="1" x14ac:dyDescent="0.2">
      <c r="B290" s="520"/>
      <c r="C290" s="520"/>
      <c r="D290" s="520"/>
      <c r="E290" s="520"/>
      <c r="F290" s="520"/>
      <c r="G290" s="520"/>
      <c r="H290" s="520"/>
      <c r="I290" s="520"/>
      <c r="J290" s="520"/>
      <c r="L290" s="70"/>
    </row>
    <row r="291" spans="1:13" ht="17" customHeight="1" x14ac:dyDescent="0.2">
      <c r="B291" s="520"/>
      <c r="C291" s="520"/>
      <c r="D291" s="520"/>
      <c r="E291" s="520"/>
      <c r="F291" s="520"/>
      <c r="G291" s="520"/>
      <c r="H291" s="520"/>
      <c r="I291" s="520"/>
      <c r="J291" s="520"/>
      <c r="L291" s="70"/>
      <c r="M291" s="296" t="s">
        <v>601</v>
      </c>
    </row>
    <row r="292" spans="1:13" ht="17" customHeight="1" x14ac:dyDescent="0.2">
      <c r="B292" s="520"/>
      <c r="C292" s="520"/>
      <c r="D292" s="520"/>
      <c r="E292" s="520"/>
      <c r="F292" s="520"/>
      <c r="G292" s="520"/>
      <c r="H292" s="520"/>
      <c r="I292" s="520"/>
      <c r="J292" s="520"/>
      <c r="L292" s="70"/>
    </row>
    <row r="293" spans="1:13" ht="17" customHeight="1" x14ac:dyDescent="0.2">
      <c r="L293" s="70"/>
      <c r="M293" s="296" t="s">
        <v>601</v>
      </c>
    </row>
    <row r="294" spans="1:13" ht="17" customHeight="1" x14ac:dyDescent="0.2">
      <c r="A294" s="522" t="s">
        <v>545</v>
      </c>
      <c r="B294" s="522"/>
      <c r="C294" s="522"/>
      <c r="D294" s="522"/>
      <c r="E294" s="522"/>
      <c r="F294" s="522"/>
      <c r="G294" s="522"/>
      <c r="H294" s="522"/>
      <c r="I294" s="522"/>
      <c r="J294" s="522"/>
      <c r="K294" s="522"/>
      <c r="L294" s="70"/>
    </row>
    <row r="295" spans="1:13" ht="17" customHeight="1" x14ac:dyDescent="0.2">
      <c r="A295" s="522" t="str">
        <f>"1）避難誘導等
・指定緊急避難場所である"&amp;TEXT(避難確保計画入力シート!E148,0)&amp;"（"&amp;TEXT(避難確保計画入力シート!E150,0)&amp;"）へ避難誘導する。
　なお、指定緊急避難場所へ避難開始する前に、あらかじめ"&amp;TEXT(避難確保計画入力シート!C120,0)&amp;"へ架電し、避難者の受け入れの可否について確認しておく。
・指定緊急避難場所まで立ち退き避難が困難な場合は、近隣の退避場所である"&amp;TEXT(避難確保計画入力シート!E152,0)&amp;"（"&amp;TEXT(避難確保計画入力シート!E154,0)&amp;"）に待避する。
・屋外への立ち退き避難が危険又は困難な場合は、"&amp;TEXT(避難確保計画入力シート!E162,0)&amp;"（"&amp;TEXT(避難確保計画入力シート!E164,0)&amp;"）へ避難誘導する。"</f>
        <v>1）避難誘導等
・指定緊急避難場所である0（0）へ避難誘導する。
　なお、指定緊急避難場所へ避難開始する前に、あらかじめ●●区役所（防災担当）へ架電し、避難者の受け入れの可否について確認しておく。
・指定緊急避難場所まで立ち退き避難が困難な場合は、近隣の退避場所である0（0）に待避する。
・屋外への立ち退き避難が危険又は困難な場合は、0（0）へ避難誘導する。</v>
      </c>
      <c r="B295" s="522"/>
      <c r="C295" s="522"/>
      <c r="D295" s="522"/>
      <c r="E295" s="522"/>
      <c r="F295" s="522"/>
      <c r="G295" s="522"/>
      <c r="H295" s="522"/>
      <c r="I295" s="522"/>
      <c r="J295" s="522"/>
      <c r="K295" s="522"/>
      <c r="L295" s="70"/>
      <c r="M295" s="296" t="s">
        <v>601</v>
      </c>
    </row>
    <row r="296" spans="1:13" ht="17" customHeight="1" x14ac:dyDescent="0.2">
      <c r="A296" s="522"/>
      <c r="B296" s="522"/>
      <c r="C296" s="522"/>
      <c r="D296" s="522"/>
      <c r="E296" s="522"/>
      <c r="F296" s="522"/>
      <c r="G296" s="522"/>
      <c r="H296" s="522"/>
      <c r="I296" s="522"/>
      <c r="J296" s="522"/>
      <c r="K296" s="522"/>
      <c r="L296" s="70"/>
    </row>
    <row r="297" spans="1:13" ht="17" customHeight="1" x14ac:dyDescent="0.2">
      <c r="A297" s="522"/>
      <c r="B297" s="522"/>
      <c r="C297" s="522"/>
      <c r="D297" s="522"/>
      <c r="E297" s="522"/>
      <c r="F297" s="522"/>
      <c r="G297" s="522"/>
      <c r="H297" s="522"/>
      <c r="I297" s="522"/>
      <c r="J297" s="522"/>
      <c r="K297" s="522"/>
      <c r="L297" s="5"/>
    </row>
    <row r="298" spans="1:13" ht="17" customHeight="1" x14ac:dyDescent="0.2">
      <c r="A298" s="522"/>
      <c r="B298" s="522"/>
      <c r="C298" s="522"/>
      <c r="D298" s="522"/>
      <c r="E298" s="522"/>
      <c r="F298" s="522"/>
      <c r="G298" s="522"/>
      <c r="H298" s="522"/>
      <c r="I298" s="522"/>
      <c r="J298" s="522"/>
      <c r="K298" s="522"/>
      <c r="L298" s="30"/>
    </row>
    <row r="299" spans="1:13" ht="17" customHeight="1" x14ac:dyDescent="0.2">
      <c r="A299" s="522"/>
      <c r="B299" s="522"/>
      <c r="C299" s="522"/>
      <c r="D299" s="522"/>
      <c r="E299" s="522"/>
      <c r="F299" s="522"/>
      <c r="G299" s="522"/>
      <c r="H299" s="522"/>
      <c r="I299" s="522"/>
      <c r="J299" s="522"/>
      <c r="K299" s="522"/>
      <c r="L299" s="70"/>
      <c r="M299" s="296" t="s">
        <v>601</v>
      </c>
    </row>
    <row r="300" spans="1:13" ht="17" customHeight="1" x14ac:dyDescent="0.2">
      <c r="A300" s="522"/>
      <c r="B300" s="522"/>
      <c r="C300" s="522"/>
      <c r="D300" s="522"/>
      <c r="E300" s="522"/>
      <c r="F300" s="522"/>
      <c r="G300" s="522"/>
      <c r="H300" s="522"/>
      <c r="I300" s="522"/>
      <c r="J300" s="522"/>
      <c r="K300" s="522"/>
      <c r="L300" s="70"/>
    </row>
    <row r="301" spans="1:13" ht="17" customHeight="1" x14ac:dyDescent="0.2">
      <c r="A301" s="522"/>
      <c r="B301" s="522"/>
      <c r="C301" s="522"/>
      <c r="D301" s="522"/>
      <c r="E301" s="522"/>
      <c r="F301" s="522"/>
      <c r="G301" s="522"/>
      <c r="H301" s="522"/>
      <c r="I301" s="522"/>
      <c r="J301" s="522"/>
      <c r="K301" s="522"/>
      <c r="L301" s="108"/>
    </row>
    <row r="302" spans="1:13" ht="17" customHeight="1" x14ac:dyDescent="0.2">
      <c r="A302" s="71"/>
      <c r="B302" s="71"/>
      <c r="C302" s="71"/>
      <c r="D302" s="71"/>
      <c r="E302" s="71"/>
      <c r="F302" s="71"/>
      <c r="G302" s="71"/>
      <c r="H302" s="71"/>
      <c r="I302" s="71"/>
      <c r="J302" s="71"/>
      <c r="K302" s="71"/>
      <c r="L302" s="108"/>
    </row>
    <row r="303" spans="1:13" ht="17" customHeight="1" x14ac:dyDescent="0.2">
      <c r="A303" s="522" t="s">
        <v>557</v>
      </c>
      <c r="B303" s="522"/>
      <c r="C303" s="522"/>
      <c r="D303" s="522"/>
      <c r="E303" s="522"/>
      <c r="F303" s="522"/>
      <c r="G303" s="522"/>
      <c r="H303" s="522"/>
      <c r="I303" s="522"/>
      <c r="J303" s="522"/>
      <c r="K303" s="522"/>
      <c r="L303" s="108"/>
    </row>
    <row r="304" spans="1:13" ht="17" customHeight="1" x14ac:dyDescent="0.2">
      <c r="A304" s="522"/>
      <c r="B304" s="522"/>
      <c r="C304" s="522"/>
      <c r="D304" s="522"/>
      <c r="E304" s="522"/>
      <c r="F304" s="522"/>
      <c r="G304" s="522"/>
      <c r="H304" s="522"/>
      <c r="I304" s="522"/>
      <c r="J304" s="522"/>
      <c r="K304" s="522"/>
      <c r="L304" s="108"/>
    </row>
    <row r="305" spans="1:12" ht="17" customHeight="1" x14ac:dyDescent="0.2">
      <c r="A305" s="522"/>
      <c r="B305" s="522"/>
      <c r="C305" s="522"/>
      <c r="D305" s="522"/>
      <c r="E305" s="522"/>
      <c r="F305" s="522"/>
      <c r="G305" s="522"/>
      <c r="H305" s="522"/>
      <c r="I305" s="522"/>
      <c r="J305" s="522"/>
      <c r="K305" s="522"/>
      <c r="L305" s="108"/>
    </row>
    <row r="306" spans="1:12" ht="17" customHeight="1" x14ac:dyDescent="0.2">
      <c r="A306" s="522"/>
      <c r="B306" s="522"/>
      <c r="C306" s="522"/>
      <c r="D306" s="522"/>
      <c r="E306" s="522"/>
      <c r="F306" s="522"/>
      <c r="G306" s="522"/>
      <c r="H306" s="522"/>
      <c r="I306" s="522"/>
      <c r="J306" s="522"/>
      <c r="K306" s="522"/>
      <c r="L306" s="108"/>
    </row>
    <row r="307" spans="1:12" ht="17" customHeight="1" x14ac:dyDescent="0.2">
      <c r="A307" s="522"/>
      <c r="B307" s="522"/>
      <c r="C307" s="522"/>
      <c r="D307" s="522"/>
      <c r="E307" s="522"/>
      <c r="F307" s="522"/>
      <c r="G307" s="522"/>
      <c r="H307" s="522"/>
      <c r="I307" s="522"/>
      <c r="J307" s="522"/>
      <c r="K307" s="522"/>
      <c r="L307" s="108"/>
    </row>
    <row r="308" spans="1:12" ht="17" customHeight="1" x14ac:dyDescent="0.2">
      <c r="A308" s="522"/>
      <c r="B308" s="522"/>
      <c r="C308" s="522"/>
      <c r="D308" s="522"/>
      <c r="E308" s="522"/>
      <c r="F308" s="522"/>
      <c r="G308" s="522"/>
      <c r="H308" s="522"/>
      <c r="I308" s="522"/>
      <c r="J308" s="522"/>
      <c r="K308" s="522"/>
      <c r="L308" s="108"/>
    </row>
    <row r="309" spans="1:12" ht="17" customHeight="1" x14ac:dyDescent="0.2">
      <c r="A309" s="522"/>
      <c r="B309" s="522"/>
      <c r="C309" s="522"/>
      <c r="D309" s="522"/>
      <c r="E309" s="522"/>
      <c r="F309" s="522"/>
      <c r="G309" s="522"/>
      <c r="H309" s="522"/>
      <c r="I309" s="522"/>
      <c r="J309" s="522"/>
      <c r="K309" s="522"/>
      <c r="L309" s="108"/>
    </row>
    <row r="310" spans="1:12" ht="17" customHeight="1" x14ac:dyDescent="0.2">
      <c r="A310" s="522"/>
      <c r="B310" s="522"/>
      <c r="C310" s="522"/>
      <c r="D310" s="522"/>
      <c r="E310" s="522"/>
      <c r="F310" s="522"/>
      <c r="G310" s="522"/>
      <c r="H310" s="522"/>
      <c r="I310" s="522"/>
      <c r="J310" s="522"/>
      <c r="K310" s="522"/>
      <c r="L310" s="108"/>
    </row>
    <row r="311" spans="1:12" ht="17" customHeight="1" x14ac:dyDescent="0.2">
      <c r="A311" s="522"/>
      <c r="B311" s="522"/>
      <c r="C311" s="522"/>
      <c r="D311" s="522"/>
      <c r="E311" s="522"/>
      <c r="F311" s="522"/>
      <c r="G311" s="522"/>
      <c r="H311" s="522"/>
      <c r="I311" s="522"/>
      <c r="J311" s="522"/>
      <c r="K311" s="522"/>
      <c r="L311" s="108"/>
    </row>
    <row r="312" spans="1:12" ht="17" customHeight="1" x14ac:dyDescent="0.2">
      <c r="A312" s="522"/>
      <c r="B312" s="522"/>
      <c r="C312" s="522"/>
      <c r="D312" s="522"/>
      <c r="E312" s="522"/>
      <c r="F312" s="522"/>
      <c r="G312" s="522"/>
      <c r="H312" s="522"/>
      <c r="I312" s="522"/>
      <c r="J312" s="522"/>
      <c r="K312" s="522"/>
      <c r="L312" s="108"/>
    </row>
    <row r="313" spans="1:12" ht="17" customHeight="1" x14ac:dyDescent="0.2">
      <c r="A313" s="522"/>
      <c r="B313" s="522"/>
      <c r="C313" s="522"/>
      <c r="D313" s="522"/>
      <c r="E313" s="522"/>
      <c r="F313" s="522"/>
      <c r="G313" s="522"/>
      <c r="H313" s="522"/>
      <c r="I313" s="522"/>
      <c r="J313" s="522"/>
      <c r="K313" s="522"/>
      <c r="L313" s="108"/>
    </row>
    <row r="314" spans="1:12" ht="17" customHeight="1" x14ac:dyDescent="0.2">
      <c r="A314" s="71"/>
      <c r="B314" s="71"/>
      <c r="C314" s="71"/>
      <c r="D314" s="71"/>
      <c r="E314" s="71"/>
      <c r="F314" s="71"/>
      <c r="G314" s="71"/>
      <c r="H314" s="71"/>
      <c r="I314" s="71"/>
      <c r="J314" s="71"/>
      <c r="K314" s="71"/>
      <c r="L314" s="108"/>
    </row>
    <row r="315" spans="1:12" ht="17" customHeight="1" x14ac:dyDescent="0.2">
      <c r="A315" s="71"/>
      <c r="B315" s="71"/>
      <c r="C315" s="71"/>
      <c r="D315" s="71"/>
      <c r="E315" s="71"/>
      <c r="F315" s="71"/>
      <c r="G315" s="71"/>
      <c r="H315" s="71"/>
      <c r="I315" s="71"/>
      <c r="J315" s="71"/>
      <c r="K315" s="71"/>
      <c r="L315" s="108"/>
    </row>
    <row r="316" spans="1:12" ht="17" customHeight="1" x14ac:dyDescent="0.2">
      <c r="A316" s="71"/>
      <c r="B316" s="71"/>
      <c r="C316" s="71"/>
      <c r="D316" s="71"/>
      <c r="E316" s="71"/>
      <c r="F316" s="71"/>
      <c r="G316" s="71"/>
      <c r="H316" s="71"/>
      <c r="I316" s="71"/>
      <c r="J316" s="71"/>
      <c r="K316" s="71"/>
      <c r="L316" s="108"/>
    </row>
    <row r="317" spans="1:12" ht="17" customHeight="1" x14ac:dyDescent="0.2">
      <c r="A317" s="71"/>
      <c r="B317" s="71"/>
      <c r="C317" s="71"/>
      <c r="D317" s="71"/>
      <c r="E317" s="71"/>
      <c r="F317" s="71"/>
      <c r="G317" s="71"/>
      <c r="H317" s="71"/>
      <c r="I317" s="71"/>
      <c r="J317" s="71"/>
      <c r="K317" s="71"/>
      <c r="L317" s="108"/>
    </row>
    <row r="318" spans="1:12" ht="17" customHeight="1" x14ac:dyDescent="0.2">
      <c r="A318" s="71"/>
      <c r="B318" s="71"/>
      <c r="C318" s="71"/>
      <c r="D318" s="71"/>
      <c r="E318" s="71"/>
      <c r="F318" s="71"/>
      <c r="G318" s="71"/>
      <c r="H318" s="71"/>
      <c r="I318" s="71"/>
      <c r="J318" s="71"/>
      <c r="K318" s="71"/>
      <c r="L318" s="108"/>
    </row>
    <row r="319" spans="1:12" ht="17" customHeight="1" x14ac:dyDescent="0.2">
      <c r="A319" s="71"/>
      <c r="B319" s="71"/>
      <c r="C319" s="71"/>
      <c r="D319" s="71"/>
      <c r="E319" s="71"/>
      <c r="F319" s="71"/>
      <c r="G319" s="71"/>
      <c r="H319" s="71"/>
      <c r="I319" s="71"/>
      <c r="J319" s="71"/>
      <c r="K319" s="71"/>
      <c r="L319" s="108"/>
    </row>
    <row r="320" spans="1:12" ht="17" customHeight="1" x14ac:dyDescent="0.2">
      <c r="A320" s="226"/>
      <c r="B320" s="5"/>
      <c r="C320" s="5"/>
      <c r="D320" s="5"/>
      <c r="E320" s="5"/>
      <c r="F320" s="5"/>
      <c r="G320" s="528" t="s">
        <v>609</v>
      </c>
      <c r="H320" s="528"/>
      <c r="I320" s="528"/>
      <c r="J320" s="528"/>
      <c r="K320" s="528"/>
      <c r="L320" s="108"/>
    </row>
    <row r="321" spans="1:12" ht="17" customHeight="1" x14ac:dyDescent="0.2">
      <c r="A321" s="5"/>
      <c r="B321" s="5"/>
      <c r="C321" s="5"/>
      <c r="D321" s="5"/>
      <c r="E321" s="5"/>
      <c r="F321" s="5"/>
      <c r="G321" s="9" t="s">
        <v>423</v>
      </c>
      <c r="H321" s="529">
        <f>避難確保計画入力シート!$E$13</f>
        <v>0</v>
      </c>
      <c r="I321" s="529"/>
      <c r="J321" s="529"/>
      <c r="K321" s="529"/>
      <c r="L321" s="108"/>
    </row>
    <row r="322" spans="1:12" ht="17" customHeight="1" x14ac:dyDescent="0.2">
      <c r="A322" s="71"/>
      <c r="B322" s="71"/>
      <c r="C322" s="71"/>
      <c r="D322" s="71"/>
      <c r="E322" s="71"/>
      <c r="F322" s="71"/>
      <c r="G322" s="71"/>
      <c r="H322" s="71"/>
      <c r="I322" s="71"/>
      <c r="J322" s="71"/>
      <c r="K322" s="71"/>
      <c r="L322" s="108"/>
    </row>
    <row r="323" spans="1:12" ht="17" customHeight="1" x14ac:dyDescent="0.2">
      <c r="A323" s="522" t="s">
        <v>507</v>
      </c>
      <c r="B323" s="522"/>
      <c r="C323" s="522"/>
      <c r="D323" s="522"/>
      <c r="E323" s="522"/>
      <c r="F323" s="522"/>
      <c r="G323" s="522"/>
      <c r="H323" s="522"/>
      <c r="I323" s="522"/>
      <c r="J323" s="522"/>
      <c r="K323" s="522"/>
      <c r="L323" s="108"/>
    </row>
    <row r="324" spans="1:12" ht="17" customHeight="1" x14ac:dyDescent="0.2">
      <c r="A324" s="522" t="str">
        <f>"①指定緊急避難場所へ避難する場合
・指定緊急避難場所までの移動は、"&amp;TEXT(避難確保計画入力シート!E208,0)&amp;"によるものとする。
　車両による移動の場合："&amp;TEXT(避難確保計画入力シート!K156,0)&amp;"台
・施設からの避難完了確認のため、未避難者の有無を確認する。
②施設内避難する場合
・施設の"&amp;TEXT(避難確保計画入力シート!E162,0)&amp;"への避難は、徒歩、車いすによるものとし、エレベーターの使用は車いす利用者を優先する。
・施設内の各部屋より避難完了確認のため、未避難者の有無を確認する。
③急激に災害が切迫することにより、上記①,②による避難が過酷な事象に遭遇した場合は、「"&amp;TEXT(避難確保計画入力シート!E168,0)&amp;"」に緊急的に移動する。"</f>
        <v>①指定緊急避難場所へ避難する場合
・指定緊急避難場所までの移動は、0によるものとする。
　車両による移動の場合：0台
・施設からの避難完了確認のため、未避難者の有無を確認する。
②施設内避難する場合
・施設の0への避難は、徒歩、車いすによるものとし、エレベーターの使用は車いす利用者を優先する。
・施設内の各部屋より避難完了確認のため、未避難者の有無を確認する。
③急激に災害が切迫することにより、上記①,②による避難が過酷な事象に遭遇した場合は、「0」に緊急的に移動する。</v>
      </c>
      <c r="B324" s="522"/>
      <c r="C324" s="522"/>
      <c r="D324" s="522"/>
      <c r="E324" s="522"/>
      <c r="F324" s="522"/>
      <c r="G324" s="522"/>
      <c r="H324" s="522"/>
      <c r="I324" s="522"/>
      <c r="J324" s="522"/>
      <c r="K324" s="522"/>
      <c r="L324" s="108"/>
    </row>
    <row r="325" spans="1:12" ht="17" customHeight="1" x14ac:dyDescent="0.2">
      <c r="A325" s="522"/>
      <c r="B325" s="522"/>
      <c r="C325" s="522"/>
      <c r="D325" s="522"/>
      <c r="E325" s="522"/>
      <c r="F325" s="522"/>
      <c r="G325" s="522"/>
      <c r="H325" s="522"/>
      <c r="I325" s="522"/>
      <c r="J325" s="522"/>
      <c r="K325" s="522"/>
      <c r="L325" s="108"/>
    </row>
    <row r="326" spans="1:12" ht="17" customHeight="1" x14ac:dyDescent="0.2">
      <c r="A326" s="522"/>
      <c r="B326" s="522"/>
      <c r="C326" s="522"/>
      <c r="D326" s="522"/>
      <c r="E326" s="522"/>
      <c r="F326" s="522"/>
      <c r="G326" s="522"/>
      <c r="H326" s="522"/>
      <c r="I326" s="522"/>
      <c r="J326" s="522"/>
      <c r="K326" s="522"/>
      <c r="L326" s="108"/>
    </row>
    <row r="327" spans="1:12" ht="17" customHeight="1" x14ac:dyDescent="0.2">
      <c r="A327" s="522"/>
      <c r="B327" s="522"/>
      <c r="C327" s="522"/>
      <c r="D327" s="522"/>
      <c r="E327" s="522"/>
      <c r="F327" s="522"/>
      <c r="G327" s="522"/>
      <c r="H327" s="522"/>
      <c r="I327" s="522"/>
      <c r="J327" s="522"/>
      <c r="K327" s="522"/>
      <c r="L327" s="108"/>
    </row>
    <row r="328" spans="1:12" ht="17" customHeight="1" x14ac:dyDescent="0.2">
      <c r="A328" s="522"/>
      <c r="B328" s="522"/>
      <c r="C328" s="522"/>
      <c r="D328" s="522"/>
      <c r="E328" s="522"/>
      <c r="F328" s="522"/>
      <c r="G328" s="522"/>
      <c r="H328" s="522"/>
      <c r="I328" s="522"/>
      <c r="J328" s="522"/>
      <c r="K328" s="522"/>
      <c r="L328" s="108"/>
    </row>
    <row r="329" spans="1:12" ht="17" customHeight="1" x14ac:dyDescent="0.2">
      <c r="A329" s="522"/>
      <c r="B329" s="522"/>
      <c r="C329" s="522"/>
      <c r="D329" s="522"/>
      <c r="E329" s="522"/>
      <c r="F329" s="522"/>
      <c r="G329" s="522"/>
      <c r="H329" s="522"/>
      <c r="I329" s="522"/>
      <c r="J329" s="522"/>
      <c r="K329" s="522"/>
      <c r="L329" s="108"/>
    </row>
    <row r="330" spans="1:12" ht="17" customHeight="1" x14ac:dyDescent="0.2">
      <c r="A330" s="522"/>
      <c r="B330" s="522"/>
      <c r="C330" s="522"/>
      <c r="D330" s="522"/>
      <c r="E330" s="522"/>
      <c r="F330" s="522"/>
      <c r="G330" s="522"/>
      <c r="H330" s="522"/>
      <c r="I330" s="522"/>
      <c r="J330" s="522"/>
      <c r="K330" s="522"/>
      <c r="L330" s="108"/>
    </row>
    <row r="331" spans="1:12" ht="17" customHeight="1" x14ac:dyDescent="0.2">
      <c r="A331" s="522"/>
      <c r="B331" s="522"/>
      <c r="C331" s="522"/>
      <c r="D331" s="522"/>
      <c r="E331" s="522"/>
      <c r="F331" s="522"/>
      <c r="G331" s="522"/>
      <c r="H331" s="522"/>
      <c r="I331" s="522"/>
      <c r="J331" s="522"/>
      <c r="K331" s="522"/>
      <c r="L331" s="108"/>
    </row>
    <row r="332" spans="1:12" ht="17" customHeight="1" x14ac:dyDescent="0.2">
      <c r="A332" s="522"/>
      <c r="B332" s="522"/>
      <c r="C332" s="522"/>
      <c r="D332" s="522"/>
      <c r="E332" s="522"/>
      <c r="F332" s="522"/>
      <c r="G332" s="522"/>
      <c r="H332" s="522"/>
      <c r="I332" s="522"/>
      <c r="J332" s="522"/>
      <c r="K332" s="522"/>
      <c r="L332" s="108"/>
    </row>
    <row r="333" spans="1:12" ht="17" customHeight="1" x14ac:dyDescent="0.2">
      <c r="A333" s="522" t="s">
        <v>508</v>
      </c>
      <c r="B333" s="522"/>
      <c r="C333" s="522"/>
      <c r="D333" s="522"/>
      <c r="E333" s="522"/>
      <c r="F333" s="522"/>
      <c r="G333" s="522"/>
      <c r="H333" s="522"/>
      <c r="I333" s="522"/>
      <c r="J333" s="522"/>
      <c r="K333" s="522"/>
      <c r="L333" s="108"/>
    </row>
    <row r="334" spans="1:12" ht="17" customHeight="1" x14ac:dyDescent="0.2">
      <c r="A334" s="522" t="s">
        <v>509</v>
      </c>
      <c r="B334" s="522"/>
      <c r="C334" s="522"/>
      <c r="D334" s="522"/>
      <c r="E334" s="522"/>
      <c r="F334" s="522"/>
      <c r="G334" s="522"/>
      <c r="H334" s="522"/>
      <c r="I334" s="522"/>
      <c r="J334" s="522"/>
      <c r="K334" s="522"/>
      <c r="L334" s="108"/>
    </row>
    <row r="335" spans="1:12" ht="17" customHeight="1" x14ac:dyDescent="0.2">
      <c r="A335" s="522"/>
      <c r="B335" s="522"/>
      <c r="C335" s="522"/>
      <c r="D335" s="522"/>
      <c r="E335" s="522"/>
      <c r="F335" s="522"/>
      <c r="G335" s="522"/>
      <c r="H335" s="522"/>
      <c r="I335" s="522"/>
      <c r="J335" s="522"/>
      <c r="K335" s="522"/>
      <c r="L335" s="108"/>
    </row>
    <row r="336" spans="1:12" ht="17" customHeight="1" x14ac:dyDescent="0.2">
      <c r="A336" s="522"/>
      <c r="B336" s="522"/>
      <c r="C336" s="522"/>
      <c r="D336" s="522"/>
      <c r="E336" s="522"/>
      <c r="F336" s="522"/>
      <c r="G336" s="522"/>
      <c r="H336" s="522"/>
      <c r="I336" s="522"/>
      <c r="J336" s="522"/>
      <c r="K336" s="522"/>
      <c r="L336" s="108"/>
    </row>
    <row r="337" spans="1:12" ht="17" customHeight="1" x14ac:dyDescent="0.2">
      <c r="A337" s="522"/>
      <c r="B337" s="522"/>
      <c r="C337" s="522"/>
      <c r="D337" s="522"/>
      <c r="E337" s="522"/>
      <c r="F337" s="522"/>
      <c r="G337" s="522"/>
      <c r="H337" s="522"/>
      <c r="I337" s="522"/>
      <c r="J337" s="522"/>
      <c r="K337" s="522"/>
      <c r="L337" s="108"/>
    </row>
    <row r="338" spans="1:12" ht="17" customHeight="1" x14ac:dyDescent="0.2">
      <c r="A338" s="522"/>
      <c r="B338" s="522"/>
      <c r="C338" s="522"/>
      <c r="D338" s="522"/>
      <c r="E338" s="522"/>
      <c r="F338" s="522"/>
      <c r="G338" s="522"/>
      <c r="H338" s="522"/>
      <c r="I338" s="522"/>
      <c r="J338" s="522"/>
      <c r="K338" s="522"/>
      <c r="L338" s="108"/>
    </row>
    <row r="339" spans="1:12" ht="17" customHeight="1" x14ac:dyDescent="0.2">
      <c r="A339" s="71"/>
      <c r="B339" s="71"/>
      <c r="C339" s="71"/>
      <c r="D339" s="71"/>
      <c r="E339" s="71"/>
      <c r="F339" s="71"/>
      <c r="G339" s="71"/>
      <c r="H339" s="71"/>
      <c r="I339" s="71"/>
      <c r="J339" s="71"/>
      <c r="K339" s="71"/>
      <c r="L339" s="108"/>
    </row>
    <row r="340" spans="1:12" ht="17" customHeight="1" x14ac:dyDescent="0.2">
      <c r="A340" s="522" t="s">
        <v>510</v>
      </c>
      <c r="B340" s="522"/>
      <c r="C340" s="522"/>
      <c r="D340" s="522"/>
      <c r="E340" s="522"/>
      <c r="F340" s="522"/>
      <c r="G340" s="522"/>
      <c r="H340" s="522"/>
      <c r="I340" s="522"/>
      <c r="J340" s="522"/>
      <c r="K340" s="522"/>
      <c r="L340" s="108"/>
    </row>
    <row r="341" spans="1:12" ht="17" customHeight="1" x14ac:dyDescent="0.2">
      <c r="A341" s="522" t="s">
        <v>511</v>
      </c>
      <c r="B341" s="522"/>
      <c r="C341" s="522"/>
      <c r="D341" s="522"/>
      <c r="E341" s="522"/>
      <c r="F341" s="522"/>
      <c r="G341" s="522"/>
      <c r="H341" s="522"/>
      <c r="I341" s="522"/>
      <c r="J341" s="522"/>
      <c r="K341" s="522"/>
      <c r="L341" s="108"/>
    </row>
    <row r="342" spans="1:12" ht="17" customHeight="1" x14ac:dyDescent="0.2">
      <c r="A342" s="522"/>
      <c r="B342" s="522"/>
      <c r="C342" s="522"/>
      <c r="D342" s="522"/>
      <c r="E342" s="522"/>
      <c r="F342" s="522"/>
      <c r="G342" s="522"/>
      <c r="H342" s="522"/>
      <c r="I342" s="522"/>
      <c r="J342" s="522"/>
      <c r="K342" s="522"/>
      <c r="L342" s="108"/>
    </row>
    <row r="343" spans="1:12" ht="17" customHeight="1" x14ac:dyDescent="0.2">
      <c r="A343" s="522"/>
      <c r="B343" s="522"/>
      <c r="C343" s="522"/>
      <c r="D343" s="522"/>
      <c r="E343" s="522"/>
      <c r="F343" s="522"/>
      <c r="G343" s="522"/>
      <c r="H343" s="522"/>
      <c r="I343" s="522"/>
      <c r="J343" s="522"/>
      <c r="K343" s="522"/>
      <c r="L343" s="108"/>
    </row>
    <row r="344" spans="1:12" ht="17" customHeight="1" x14ac:dyDescent="0.2">
      <c r="A344" s="522"/>
      <c r="B344" s="522"/>
      <c r="C344" s="522"/>
      <c r="D344" s="522"/>
      <c r="E344" s="522"/>
      <c r="F344" s="522"/>
      <c r="G344" s="522"/>
      <c r="H344" s="522"/>
      <c r="I344" s="522"/>
      <c r="J344" s="522"/>
      <c r="K344" s="522"/>
      <c r="L344" s="108"/>
    </row>
    <row r="345" spans="1:12" ht="17" customHeight="1" x14ac:dyDescent="0.2">
      <c r="A345" s="522"/>
      <c r="B345" s="522"/>
      <c r="C345" s="522"/>
      <c r="D345" s="522"/>
      <c r="E345" s="522"/>
      <c r="F345" s="522"/>
      <c r="G345" s="522"/>
      <c r="H345" s="522"/>
      <c r="I345" s="522"/>
      <c r="J345" s="522"/>
      <c r="K345" s="522"/>
      <c r="L345" s="108"/>
    </row>
    <row r="346" spans="1:12" ht="17" customHeight="1" x14ac:dyDescent="0.2">
      <c r="A346" s="522"/>
      <c r="B346" s="522"/>
      <c r="C346" s="522"/>
      <c r="D346" s="522"/>
      <c r="E346" s="522"/>
      <c r="F346" s="522"/>
      <c r="G346" s="522"/>
      <c r="H346" s="522"/>
      <c r="I346" s="522"/>
      <c r="J346" s="522"/>
      <c r="K346" s="522"/>
      <c r="L346" s="108"/>
    </row>
    <row r="347" spans="1:12" ht="17" customHeight="1" x14ac:dyDescent="0.2">
      <c r="A347" s="522"/>
      <c r="B347" s="522"/>
      <c r="C347" s="522"/>
      <c r="D347" s="522"/>
      <c r="E347" s="522"/>
      <c r="F347" s="522"/>
      <c r="G347" s="522"/>
      <c r="H347" s="522"/>
      <c r="I347" s="522"/>
      <c r="J347" s="522"/>
      <c r="K347" s="522"/>
      <c r="L347" s="108"/>
    </row>
    <row r="348" spans="1:12" ht="17" customHeight="1" x14ac:dyDescent="0.2">
      <c r="A348" s="522"/>
      <c r="B348" s="522"/>
      <c r="C348" s="522"/>
      <c r="D348" s="522"/>
      <c r="E348" s="522"/>
      <c r="F348" s="522"/>
      <c r="G348" s="522"/>
      <c r="H348" s="522"/>
      <c r="I348" s="522"/>
      <c r="J348" s="522"/>
      <c r="K348" s="522"/>
      <c r="L348" s="108"/>
    </row>
    <row r="349" spans="1:12" ht="17" customHeight="1" x14ac:dyDescent="0.2">
      <c r="A349" s="522"/>
      <c r="B349" s="522"/>
      <c r="C349" s="522"/>
      <c r="D349" s="522"/>
      <c r="E349" s="522"/>
      <c r="F349" s="522"/>
      <c r="G349" s="522"/>
      <c r="H349" s="522"/>
      <c r="I349" s="522"/>
      <c r="J349" s="522"/>
      <c r="K349" s="522"/>
      <c r="L349" s="108"/>
    </row>
    <row r="350" spans="1:12" ht="17" customHeight="1" x14ac:dyDescent="0.2">
      <c r="A350" s="522" t="s">
        <v>512</v>
      </c>
      <c r="B350" s="522"/>
      <c r="C350" s="522"/>
      <c r="D350" s="522"/>
      <c r="E350" s="522"/>
      <c r="F350" s="522"/>
      <c r="G350" s="522"/>
      <c r="H350" s="522"/>
      <c r="I350" s="522"/>
      <c r="J350" s="522"/>
      <c r="K350" s="522"/>
      <c r="L350" s="108"/>
    </row>
    <row r="351" spans="1:12" ht="17" customHeight="1" x14ac:dyDescent="0.2">
      <c r="A351" s="522" t="s">
        <v>513</v>
      </c>
      <c r="B351" s="522"/>
      <c r="C351" s="522"/>
      <c r="D351" s="522"/>
      <c r="E351" s="522"/>
      <c r="F351" s="522"/>
      <c r="G351" s="522"/>
      <c r="H351" s="522"/>
      <c r="I351" s="522"/>
      <c r="J351" s="522"/>
      <c r="K351" s="522"/>
      <c r="L351" s="108"/>
    </row>
    <row r="352" spans="1:12" ht="17" customHeight="1" x14ac:dyDescent="0.2">
      <c r="A352" s="522"/>
      <c r="B352" s="522"/>
      <c r="C352" s="522"/>
      <c r="D352" s="522"/>
      <c r="E352" s="522"/>
      <c r="F352" s="522"/>
      <c r="G352" s="522"/>
      <c r="H352" s="522"/>
      <c r="I352" s="522"/>
      <c r="J352" s="522"/>
      <c r="K352" s="522"/>
      <c r="L352" s="108"/>
    </row>
    <row r="353" spans="1:12" ht="17" customHeight="1" x14ac:dyDescent="0.2">
      <c r="A353" s="522"/>
      <c r="B353" s="522"/>
      <c r="C353" s="522"/>
      <c r="D353" s="522"/>
      <c r="E353" s="522"/>
      <c r="F353" s="522"/>
      <c r="G353" s="522"/>
      <c r="H353" s="522"/>
      <c r="I353" s="522"/>
      <c r="J353" s="522"/>
      <c r="K353" s="522"/>
      <c r="L353" s="108"/>
    </row>
    <row r="354" spans="1:12" ht="17" customHeight="1" x14ac:dyDescent="0.2">
      <c r="A354" s="71"/>
      <c r="B354" s="71"/>
      <c r="C354" s="71"/>
      <c r="D354" s="71"/>
      <c r="E354" s="71"/>
      <c r="F354" s="71"/>
      <c r="G354" s="71"/>
      <c r="H354" s="71"/>
      <c r="I354" s="71"/>
      <c r="J354" s="71"/>
      <c r="K354" s="71"/>
      <c r="L354" s="108"/>
    </row>
    <row r="355" spans="1:12" ht="17" customHeight="1" x14ac:dyDescent="0.2">
      <c r="A355" s="71"/>
      <c r="B355" s="71"/>
      <c r="C355" s="71"/>
      <c r="D355" s="71"/>
      <c r="E355" s="71"/>
      <c r="F355" s="71"/>
      <c r="G355" s="71"/>
      <c r="H355" s="71"/>
      <c r="I355" s="71"/>
      <c r="J355" s="71"/>
      <c r="K355" s="71"/>
      <c r="L355" s="108"/>
    </row>
    <row r="356" spans="1:12" ht="17" customHeight="1" x14ac:dyDescent="0.2">
      <c r="A356" s="71"/>
      <c r="B356" s="71"/>
      <c r="C356" s="71"/>
      <c r="D356" s="71"/>
      <c r="E356" s="71"/>
      <c r="F356" s="71"/>
      <c r="G356" s="71"/>
      <c r="H356" s="71"/>
      <c r="I356" s="71"/>
      <c r="J356" s="71"/>
      <c r="K356" s="71"/>
      <c r="L356" s="108"/>
    </row>
    <row r="357" spans="1:12" ht="17" customHeight="1" x14ac:dyDescent="0.2">
      <c r="A357" s="71"/>
      <c r="B357" s="71"/>
      <c r="C357" s="71"/>
      <c r="D357" s="71"/>
      <c r="E357" s="71"/>
      <c r="F357" s="71"/>
      <c r="G357" s="71"/>
      <c r="H357" s="71"/>
      <c r="I357" s="71"/>
      <c r="J357" s="71"/>
      <c r="K357" s="71"/>
      <c r="L357" s="108"/>
    </row>
    <row r="358" spans="1:12" ht="17" customHeight="1" x14ac:dyDescent="0.2">
      <c r="A358" s="71"/>
      <c r="B358" s="71"/>
      <c r="C358" s="71"/>
      <c r="D358" s="71"/>
      <c r="E358" s="71"/>
      <c r="F358" s="71"/>
      <c r="G358" s="71"/>
      <c r="H358" s="71"/>
      <c r="I358" s="71"/>
      <c r="J358" s="71"/>
      <c r="K358" s="71"/>
      <c r="L358" s="108"/>
    </row>
    <row r="359" spans="1:12" ht="17" customHeight="1" x14ac:dyDescent="0.2">
      <c r="A359" s="71"/>
      <c r="B359" s="71"/>
      <c r="C359" s="71"/>
      <c r="D359" s="71"/>
      <c r="E359" s="71"/>
      <c r="F359" s="71"/>
      <c r="G359" s="71"/>
      <c r="H359" s="71"/>
      <c r="I359" s="71"/>
      <c r="J359" s="71"/>
      <c r="K359" s="71"/>
      <c r="L359" s="108"/>
    </row>
    <row r="360" spans="1:12" ht="17" customHeight="1" x14ac:dyDescent="0.2">
      <c r="A360" s="71"/>
      <c r="B360" s="71"/>
      <c r="C360" s="71"/>
      <c r="D360" s="71"/>
      <c r="E360" s="71"/>
      <c r="F360" s="71"/>
      <c r="G360" s="71"/>
      <c r="H360" s="71"/>
      <c r="I360" s="71"/>
      <c r="J360" s="71"/>
      <c r="K360" s="71"/>
      <c r="L360" s="108"/>
    </row>
    <row r="361" spans="1:12" ht="17" customHeight="1" x14ac:dyDescent="0.2">
      <c r="A361" s="71"/>
      <c r="B361" s="71"/>
      <c r="C361" s="71"/>
      <c r="D361" s="71"/>
      <c r="E361" s="71"/>
      <c r="F361" s="71"/>
      <c r="G361" s="71"/>
      <c r="H361" s="71"/>
      <c r="I361" s="71"/>
      <c r="J361" s="71"/>
      <c r="K361" s="71"/>
      <c r="L361" s="108"/>
    </row>
    <row r="362" spans="1:12" ht="17" customHeight="1" x14ac:dyDescent="0.2">
      <c r="A362" s="71"/>
      <c r="B362" s="71"/>
      <c r="C362" s="71"/>
      <c r="D362" s="71"/>
      <c r="E362" s="71"/>
      <c r="F362" s="71"/>
      <c r="G362" s="71"/>
      <c r="H362" s="71"/>
      <c r="I362" s="71"/>
      <c r="J362" s="71"/>
      <c r="K362" s="71"/>
      <c r="L362" s="108"/>
    </row>
    <row r="363" spans="1:12" ht="17" customHeight="1" x14ac:dyDescent="0.2">
      <c r="A363" s="71"/>
      <c r="B363" s="71"/>
      <c r="C363" s="71"/>
      <c r="D363" s="71"/>
      <c r="E363" s="71"/>
      <c r="F363" s="71"/>
      <c r="G363" s="71"/>
      <c r="H363" s="71"/>
      <c r="I363" s="71"/>
      <c r="J363" s="71"/>
      <c r="K363" s="71"/>
      <c r="L363" s="108"/>
    </row>
    <row r="364" spans="1:12" ht="17" customHeight="1" x14ac:dyDescent="0.2">
      <c r="A364" s="71"/>
      <c r="B364" s="71"/>
      <c r="C364" s="71"/>
      <c r="D364" s="71"/>
      <c r="E364" s="71"/>
      <c r="F364" s="71"/>
      <c r="G364" s="71"/>
      <c r="H364" s="71"/>
      <c r="I364" s="71"/>
      <c r="J364" s="71"/>
      <c r="K364" s="71"/>
      <c r="L364" s="108"/>
    </row>
    <row r="365" spans="1:12" ht="17" customHeight="1" x14ac:dyDescent="0.2">
      <c r="A365" s="71"/>
      <c r="B365" s="71"/>
      <c r="C365" s="71"/>
      <c r="D365" s="71"/>
      <c r="E365" s="71"/>
      <c r="F365" s="71"/>
      <c r="G365" s="71"/>
      <c r="H365" s="71"/>
      <c r="I365" s="71"/>
      <c r="J365" s="71"/>
      <c r="K365" s="71"/>
      <c r="L365" s="108"/>
    </row>
    <row r="366" spans="1:12" ht="17" customHeight="1" x14ac:dyDescent="0.2">
      <c r="A366" s="71"/>
      <c r="B366" s="71"/>
      <c r="C366" s="71"/>
      <c r="D366" s="71"/>
      <c r="E366" s="71"/>
      <c r="F366" s="71"/>
      <c r="G366" s="71"/>
      <c r="H366" s="71"/>
      <c r="I366" s="71"/>
      <c r="J366" s="71"/>
      <c r="K366" s="71"/>
    </row>
    <row r="367" spans="1:12" ht="17" customHeight="1" x14ac:dyDescent="0.2">
      <c r="A367" s="71"/>
      <c r="B367" s="71"/>
      <c r="C367" s="71"/>
      <c r="D367" s="71"/>
      <c r="E367" s="71"/>
      <c r="F367" s="71"/>
      <c r="G367" s="71"/>
      <c r="H367" s="71"/>
      <c r="I367" s="71"/>
      <c r="J367" s="71"/>
      <c r="K367" s="71"/>
    </row>
    <row r="368" spans="1:12" ht="17" customHeight="1" x14ac:dyDescent="0.2">
      <c r="A368" s="71"/>
      <c r="B368" s="71"/>
      <c r="C368" s="71"/>
      <c r="D368" s="71"/>
      <c r="E368" s="71"/>
      <c r="F368" s="71"/>
      <c r="G368" s="71"/>
      <c r="H368" s="71"/>
      <c r="I368" s="71"/>
      <c r="J368" s="71"/>
      <c r="K368" s="71"/>
    </row>
    <row r="369" spans="1:11" ht="17" customHeight="1" x14ac:dyDescent="0.2">
      <c r="A369" s="71"/>
      <c r="B369" s="71"/>
      <c r="C369" s="71"/>
      <c r="D369" s="71"/>
      <c r="E369" s="71"/>
      <c r="F369" s="71"/>
      <c r="G369" s="71"/>
      <c r="H369" s="71"/>
      <c r="I369" s="71"/>
      <c r="J369" s="71"/>
      <c r="K369" s="71"/>
    </row>
    <row r="370" spans="1:11" ht="17" customHeight="1" x14ac:dyDescent="0.2">
      <c r="A370" s="71"/>
      <c r="B370" s="71"/>
      <c r="C370" s="71"/>
      <c r="D370" s="71"/>
      <c r="E370" s="71"/>
      <c r="F370" s="71"/>
      <c r="G370" s="71"/>
      <c r="H370" s="71"/>
      <c r="I370" s="71"/>
      <c r="J370" s="71"/>
      <c r="K370" s="71"/>
    </row>
    <row r="371" spans="1:11" ht="17" customHeight="1" x14ac:dyDescent="0.2">
      <c r="A371" s="71"/>
      <c r="B371" s="71"/>
      <c r="C371" s="71"/>
      <c r="D371" s="71"/>
      <c r="E371" s="71"/>
      <c r="F371" s="71"/>
      <c r="G371" s="71"/>
      <c r="H371" s="71"/>
      <c r="I371" s="71"/>
      <c r="J371" s="71"/>
      <c r="K371" s="71"/>
    </row>
    <row r="372" spans="1:11" ht="17" customHeight="1" x14ac:dyDescent="0.2">
      <c r="A372" s="71"/>
      <c r="B372" s="71"/>
      <c r="C372" s="71"/>
      <c r="D372" s="71"/>
      <c r="E372" s="71"/>
      <c r="F372" s="71"/>
      <c r="G372" s="71"/>
      <c r="H372" s="71"/>
      <c r="I372" s="71"/>
      <c r="J372" s="71"/>
      <c r="K372" s="71"/>
    </row>
    <row r="373" spans="1:11" ht="17" customHeight="1" x14ac:dyDescent="0.2">
      <c r="A373" s="71"/>
      <c r="B373" s="71"/>
      <c r="C373" s="71"/>
      <c r="D373" s="71"/>
      <c r="E373" s="71"/>
      <c r="F373" s="71"/>
      <c r="G373" s="71"/>
      <c r="H373" s="71"/>
      <c r="I373" s="71"/>
      <c r="J373" s="71"/>
      <c r="K373" s="71"/>
    </row>
    <row r="374" spans="1:11" ht="17" customHeight="1" x14ac:dyDescent="0.2">
      <c r="A374" s="226"/>
      <c r="B374" s="5"/>
      <c r="C374" s="5"/>
      <c r="D374" s="5"/>
      <c r="E374" s="5"/>
      <c r="F374" s="5"/>
      <c r="G374" s="528" t="s">
        <v>609</v>
      </c>
      <c r="H374" s="528"/>
      <c r="I374" s="528"/>
      <c r="J374" s="528"/>
      <c r="K374" s="528"/>
    </row>
    <row r="375" spans="1:11" ht="17" customHeight="1" x14ac:dyDescent="0.2">
      <c r="A375" s="5"/>
      <c r="B375" s="5"/>
      <c r="C375" s="5"/>
      <c r="D375" s="5"/>
      <c r="E375" s="5"/>
      <c r="F375" s="5"/>
      <c r="G375" s="9" t="s">
        <v>423</v>
      </c>
      <c r="H375" s="529">
        <f>避難確保計画入力シート!$E$13</f>
        <v>0</v>
      </c>
      <c r="I375" s="529"/>
      <c r="J375" s="529"/>
      <c r="K375" s="529"/>
    </row>
    <row r="376" spans="1:11" ht="17" customHeight="1" x14ac:dyDescent="0.2">
      <c r="A376" s="71"/>
      <c r="B376" s="71"/>
      <c r="C376" s="71"/>
      <c r="D376" s="71"/>
      <c r="E376" s="71"/>
      <c r="F376" s="71"/>
      <c r="G376" s="71"/>
      <c r="H376" s="71"/>
      <c r="I376" s="71"/>
      <c r="J376" s="71"/>
      <c r="K376" s="71"/>
    </row>
    <row r="377" spans="1:11" ht="17" customHeight="1" x14ac:dyDescent="0.2">
      <c r="A377" s="522" t="s">
        <v>519</v>
      </c>
      <c r="B377" s="522"/>
      <c r="C377" s="522"/>
      <c r="D377" s="522"/>
      <c r="E377" s="522"/>
      <c r="F377" s="522"/>
      <c r="G377" s="522"/>
      <c r="H377" s="522"/>
      <c r="I377" s="522"/>
      <c r="J377" s="522"/>
      <c r="K377" s="522"/>
    </row>
    <row r="378" spans="1:11" ht="17" customHeight="1" x14ac:dyDescent="0.2">
      <c r="A378" s="522" t="s">
        <v>595</v>
      </c>
      <c r="B378" s="522"/>
      <c r="C378" s="522"/>
      <c r="D378" s="522"/>
      <c r="E378" s="522"/>
      <c r="F378" s="522"/>
      <c r="G378" s="522"/>
      <c r="H378" s="522"/>
      <c r="I378" s="522"/>
      <c r="J378" s="522"/>
      <c r="K378" s="522"/>
    </row>
    <row r="379" spans="1:11" ht="17" customHeight="1" x14ac:dyDescent="0.2">
      <c r="A379" s="522"/>
      <c r="B379" s="522"/>
      <c r="C379" s="522"/>
      <c r="D379" s="522"/>
      <c r="E379" s="522"/>
      <c r="F379" s="522"/>
      <c r="G379" s="522"/>
      <c r="H379" s="522"/>
      <c r="I379" s="522"/>
      <c r="J379" s="522"/>
      <c r="K379" s="522"/>
    </row>
    <row r="380" spans="1:11" ht="17" customHeight="1" x14ac:dyDescent="0.2">
      <c r="A380" s="522" t="s">
        <v>514</v>
      </c>
      <c r="B380" s="522"/>
      <c r="C380" s="522"/>
      <c r="D380" s="522"/>
      <c r="E380" s="522"/>
      <c r="F380" s="522"/>
      <c r="G380" s="522"/>
      <c r="H380" s="522"/>
      <c r="I380" s="522"/>
      <c r="J380" s="522"/>
      <c r="K380" s="522"/>
    </row>
    <row r="381" spans="1:11" ht="17" customHeight="1" x14ac:dyDescent="0.2">
      <c r="A381" s="522"/>
      <c r="B381" s="522"/>
      <c r="C381" s="522"/>
      <c r="D381" s="522"/>
      <c r="E381" s="522"/>
      <c r="F381" s="522"/>
      <c r="G381" s="522"/>
      <c r="H381" s="522"/>
      <c r="I381" s="522"/>
      <c r="J381" s="522"/>
      <c r="K381" s="522"/>
    </row>
    <row r="382" spans="1:11" ht="17" customHeight="1" x14ac:dyDescent="0.2">
      <c r="A382" s="5"/>
      <c r="B382" s="5"/>
      <c r="C382" s="5"/>
      <c r="D382" s="5"/>
      <c r="E382" s="5"/>
      <c r="F382" s="5"/>
      <c r="G382" s="5"/>
      <c r="H382" s="5"/>
      <c r="I382" s="5"/>
      <c r="J382" s="5"/>
      <c r="K382" s="5"/>
    </row>
    <row r="383" spans="1:11" ht="17" customHeight="1" x14ac:dyDescent="0.2">
      <c r="A383" s="526" t="s">
        <v>515</v>
      </c>
      <c r="B383" s="526"/>
      <c r="C383" s="526"/>
      <c r="D383" s="526"/>
      <c r="E383" s="526"/>
      <c r="F383" s="526"/>
      <c r="G383" s="526"/>
      <c r="H383" s="526"/>
      <c r="I383" s="526"/>
      <c r="J383" s="526"/>
      <c r="K383" s="526"/>
    </row>
    <row r="384" spans="1:11" ht="17" customHeight="1" x14ac:dyDescent="0.2">
      <c r="A384" s="570" t="s">
        <v>516</v>
      </c>
      <c r="B384" s="570"/>
      <c r="C384" s="570"/>
      <c r="D384" s="570" t="s">
        <v>518</v>
      </c>
      <c r="E384" s="570"/>
      <c r="F384" s="570"/>
      <c r="G384" s="570"/>
      <c r="H384" s="570"/>
      <c r="I384" s="570"/>
      <c r="J384" s="570"/>
      <c r="K384" s="570"/>
    </row>
    <row r="385" spans="1:13" ht="17" customHeight="1" x14ac:dyDescent="0.2">
      <c r="A385" s="571" t="s">
        <v>517</v>
      </c>
      <c r="B385" s="571"/>
      <c r="C385" s="571"/>
      <c r="D385" s="563" t="str">
        <f>IF($M$385&lt;&gt;"",RIGHT($M$385,LEN($M$385)-1),"")</f>
        <v>テレビ、ラジオ、タブレット端末、ファックス、携帯電話、携帯電話用バッテリー、乾電池</v>
      </c>
      <c r="E385" s="522"/>
      <c r="F385" s="522"/>
      <c r="G385" s="522"/>
      <c r="H385" s="522"/>
      <c r="I385" s="522"/>
      <c r="J385" s="522"/>
      <c r="K385" s="564"/>
      <c r="M385" s="296" t="str">
        <f>IF(避難確保計画入力シート!E243="有","、"&amp;避難確保計画入力シート!C243&amp;IF(避難確保計画入力シート!I243&lt;&gt;"",避難確保計画入力シート!I243&amp;避難確保計画入力シート!K243,""),"")&amp;IF(避難確保計画入力シート!E245="有","、"&amp;避難確保計画入力シート!C245&amp;IF(避難確保計画入力シート!I245&lt;&gt;"",避難確保計画入力シート!I245&amp;避難確保計画入力シート!K245,""),"")&amp;IF(避難確保計画入力シート!E247="有","、"&amp;避難確保計画入力シート!C247&amp;IF(避難確保計画入力シート!I247&lt;&gt;"",避難確保計画入力シート!I247&amp;避難確保計画入力シート!K247,""),"")&amp;IF(避難確保計画入力シート!E249="有","、"&amp;避難確保計画入力シート!C249&amp;IF(避難確保計画入力シート!I249&lt;&gt;"",避難確保計画入力シート!I249&amp;避難確保計画入力シート!K249,""),"")&amp;IF(避難確保計画入力シート!E251="有","、"&amp;避難確保計画入力シート!C251&amp;IF(避難確保計画入力シート!I251&lt;&gt;"",避難確保計画入力シート!I251&amp;避難確保計画入力シート!K251,""),"")&amp;IF(避難確保計画入力シート!E253="有","、"&amp;避難確保計画入力シート!C253&amp;IF(避難確保計画入力シート!I253&lt;&gt;"",避難確保計画入力シート!I253&amp;避難確保計画入力シート!K253,""),"")&amp;IF(避難確保計画入力シート!E255="有","、"&amp;避難確保計画入力シート!C255&amp;IF(避難確保計画入力シート!I255&lt;&gt;"",避難確保計画入力シート!I255&amp;避難確保計画入力シート!K255,""),"")&amp;IF(避難確保計画入力シート!E257&lt;&gt;"","、"&amp;避難確保計画入力シート!E257,"")</f>
        <v>、テレビ、ラジオ、タブレット端末、ファックス、携帯電話、携帯電話用バッテリー、乾電池</v>
      </c>
    </row>
    <row r="386" spans="1:13" ht="17" customHeight="1" x14ac:dyDescent="0.2">
      <c r="A386" s="571"/>
      <c r="B386" s="571"/>
      <c r="C386" s="571"/>
      <c r="D386" s="563"/>
      <c r="E386" s="522"/>
      <c r="F386" s="522"/>
      <c r="G386" s="522"/>
      <c r="H386" s="522"/>
      <c r="I386" s="522"/>
      <c r="J386" s="522"/>
      <c r="K386" s="564"/>
      <c r="M386" s="296"/>
    </row>
    <row r="387" spans="1:13" ht="17" customHeight="1" x14ac:dyDescent="0.2">
      <c r="A387" s="571"/>
      <c r="B387" s="571"/>
      <c r="C387" s="571"/>
      <c r="D387" s="565"/>
      <c r="E387" s="566"/>
      <c r="F387" s="566"/>
      <c r="G387" s="566"/>
      <c r="H387" s="566"/>
      <c r="I387" s="566"/>
      <c r="J387" s="566"/>
      <c r="K387" s="567"/>
      <c r="M387" s="296"/>
    </row>
    <row r="388" spans="1:13" ht="17" customHeight="1" x14ac:dyDescent="0.2">
      <c r="A388" s="571" t="s">
        <v>520</v>
      </c>
      <c r="B388" s="571"/>
      <c r="C388" s="571"/>
      <c r="D388" s="563" t="str">
        <f>IF($M$388&lt;&gt;"",RIGHT($M$388,LEN($M$388)-1),"")</f>
        <v>従業員名簿、利用者名簿、案内旗、携帯電話、携帯電話用バッテリー、懐中電灯、乾電池、ライフジャケット、蛍光塗料</v>
      </c>
      <c r="E388" s="522"/>
      <c r="F388" s="522"/>
      <c r="G388" s="522"/>
      <c r="H388" s="522"/>
      <c r="I388" s="522"/>
      <c r="J388" s="522"/>
      <c r="K388" s="564"/>
      <c r="M388" s="296" t="str">
        <f>IF(避難確保計画入力シート!E262="有","、"&amp;避難確保計画入力シート!C262,"")&amp;IF(避難確保計画入力シート!E264="有","、"&amp;避難確保計画入力シート!C264,"")&amp;IF(避難確保計画入力シート!E266="有","、"&amp;避難確保計画入力シート!C266&amp;IF(避難確保計画入力シート!I266&lt;&gt;"",避難確保計画入力シート!I266&amp;避難確保計画入力シート!K266,""),"")&amp;IF(避難確保計画入力シート!E268="有","、"&amp;避難確保計画入力シート!C268&amp;IF(避難確保計画入力シート!I268&lt;&gt;"",避難確保計画入力シート!I268&amp;避難確保計画入力シート!K268,""),"")&amp;IF(避難確保計画入力シート!E270="有","、"&amp;避難確保計画入力シート!C270&amp;IF(避難確保計画入力シート!I210&lt;&gt;"",避難確保計画入力シート!I270&amp;避難確保計画入力シート!K270,""),"")&amp;IF(避難確保計画入力シート!E272="有","、"&amp;避難確保計画入力シート!C272&amp;IF(避難確保計画入力シート!I272&lt;&gt;"",避難確保計画入力シート!I272&amp;避難確保計画入力シート!K272,""),"")&amp;IF(避難確保計画入力シート!E274="有","、"&amp;避難確保計画入力シート!C274&amp;IF(避難確保計画入力シート!I274&lt;&gt;"",避難確保計画入力シート!I214&amp;避難確保計画入力シート!K274,""),"")&amp;IF(避難確保計画入力シート!E276="有","、"&amp;避難確保計画入力シート!C276&amp;IF(避難確保計画入力シート!I276&lt;&gt;"",避難確保計画入力シート!I276&amp;避難確保計画入力シート!K276,""),"")&amp;IF(避難確保計画入力シート!E278="有","、"&amp;避難確保計画入力シート!C278&amp;IF(避難確保計画入力シート!I278&lt;&gt;"",避難確保計画入力シート!I278&amp;避難確保計画入力シート!K278,""),"")&amp;IF(避難確保計画入力シート!E280="有","、"&amp;避難確保計画入力シート!C280&amp;IF(避難確保計画入力シート!I280&lt;&gt;"",避難確保計画入力シート!I280&amp;避難確保計画入力シート!K280,""),"")&amp;IF(避難確保計画入力シート!E282="有","、"&amp;避難確保計画入力シート!C282&amp;IF(避難確保計画入力シート!I282&lt;&gt;"",避難確保計画入力シート!I282&amp;避難確保計画入力シート!K282,""),"")&amp;IF(避難確保計画入力シート!E284&lt;&gt;"","、"&amp;避難確保計画入力シート!E284,"")</f>
        <v>、従業員名簿、利用者名簿、案内旗、携帯電話、携帯電話用バッテリー、懐中電灯、乾電池、ライフジャケット、蛍光塗料</v>
      </c>
    </row>
    <row r="389" spans="1:13" ht="17" customHeight="1" x14ac:dyDescent="0.2">
      <c r="A389" s="571"/>
      <c r="B389" s="571"/>
      <c r="C389" s="571"/>
      <c r="D389" s="563"/>
      <c r="E389" s="522"/>
      <c r="F389" s="522"/>
      <c r="G389" s="522"/>
      <c r="H389" s="522"/>
      <c r="I389" s="522"/>
      <c r="J389" s="522"/>
      <c r="K389" s="564"/>
      <c r="M389" s="296"/>
    </row>
    <row r="390" spans="1:13" ht="17" customHeight="1" x14ac:dyDescent="0.2">
      <c r="A390" s="571"/>
      <c r="B390" s="571"/>
      <c r="C390" s="571"/>
      <c r="D390" s="565"/>
      <c r="E390" s="566"/>
      <c r="F390" s="566"/>
      <c r="G390" s="566"/>
      <c r="H390" s="566"/>
      <c r="I390" s="566"/>
      <c r="J390" s="566"/>
      <c r="K390" s="567"/>
      <c r="M390" s="296"/>
    </row>
    <row r="391" spans="1:13" ht="17" customHeight="1" x14ac:dyDescent="0.2">
      <c r="A391" s="571" t="s">
        <v>521</v>
      </c>
      <c r="B391" s="571"/>
      <c r="C391" s="571"/>
      <c r="D391" s="563" t="str">
        <f>IF(M391&lt;&gt;"",RIGHT(M391,LEN(M391)-1),"")</f>
        <v>水、食料、寝具、防寒具</v>
      </c>
      <c r="E391" s="522"/>
      <c r="F391" s="522"/>
      <c r="G391" s="522"/>
      <c r="H391" s="522"/>
      <c r="I391" s="522"/>
      <c r="J391" s="522"/>
      <c r="K391" s="564"/>
      <c r="M391" s="296" t="str">
        <f>IF(避難確保計画入力シート!E289="有","、"&amp;避難確保計画入力シート!C289&amp;IF(避難確保計画入力シート!I289&lt;&gt;"",避難確保計画入力シート!I289&amp;避難確保計画入力シート!K289,""),"")&amp;IF(避難確保計画入力シート!E291="有","、"&amp;避難確保計画入力シート!C291&amp;IF(避難確保計画入力シート!I291&lt;&gt;"",避難確保計画入力シート!I291&amp;避難確保計画入力シート!K291,""),"")&amp;IF(避難確保計画入力シート!E293="有","、"&amp;避難確保計画入力シート!C293&amp;IF(避難確保計画入力シート!I293&lt;&gt;"",避難確保計画入力シート!I293&amp;避難確保計画入力シート!K293,""),"")&amp;IF(避難確保計画入力シート!E295="有","、"&amp;避難確保計画入力シート!C295&amp;IF(避難確保計画入力シート!I295&lt;&gt;"",避難確保計画入力シート!I295&amp;避難確保計画入力シート!K295,""),"")&amp;IF(避難確保計画入力シート!E297="有","、"&amp;避難確保計画入力シート!C297&amp;IF(避難確保計画入力シート!I297&lt;&gt;"",避難確保計画入力シート!I297&amp;避難確保計画入力シート!K297,""),"")&amp;IF(避難確保計画入力シート!E297&lt;&gt;"","、"&amp;避難確保計画入力シート!E297,"")</f>
        <v>、水、食料、寝具、防寒具</v>
      </c>
    </row>
    <row r="392" spans="1:13" ht="17" customHeight="1" x14ac:dyDescent="0.2">
      <c r="A392" s="571"/>
      <c r="B392" s="571"/>
      <c r="C392" s="571"/>
      <c r="D392" s="563"/>
      <c r="E392" s="522"/>
      <c r="F392" s="522"/>
      <c r="G392" s="522"/>
      <c r="H392" s="522"/>
      <c r="I392" s="522"/>
      <c r="J392" s="522"/>
      <c r="K392" s="564"/>
      <c r="M392" s="296"/>
    </row>
    <row r="393" spans="1:13" ht="17" customHeight="1" x14ac:dyDescent="0.2">
      <c r="A393" s="571"/>
      <c r="B393" s="571"/>
      <c r="C393" s="571"/>
      <c r="D393" s="565"/>
      <c r="E393" s="566"/>
      <c r="F393" s="566"/>
      <c r="G393" s="566"/>
      <c r="H393" s="566"/>
      <c r="I393" s="566"/>
      <c r="J393" s="566"/>
      <c r="K393" s="567"/>
      <c r="M393" s="296"/>
    </row>
    <row r="394" spans="1:13" ht="17" customHeight="1" x14ac:dyDescent="0.2">
      <c r="A394" s="571" t="s">
        <v>522</v>
      </c>
      <c r="B394" s="571"/>
      <c r="C394" s="571"/>
      <c r="D394" s="563" t="str">
        <f>IF(M394&lt;&gt;"",RIGHT(M394,LEN(M394)-1),"")</f>
        <v>おむつ、おしりふき、おやつ、おんぶひも、車いす、常備薬</v>
      </c>
      <c r="E394" s="522"/>
      <c r="F394" s="522"/>
      <c r="G394" s="522"/>
      <c r="H394" s="522"/>
      <c r="I394" s="522"/>
      <c r="J394" s="522"/>
      <c r="K394" s="564"/>
      <c r="M394" s="296" t="str">
        <f>IF(避難確保計画入力シート!E302="有","、"&amp;避難確保計画入力シート!C302&amp;IF(避難確保計画入力シート!I302&lt;&gt;"",避難確保計画入力シート!I302&amp;避難確保計画入力シート!K302,""),"")&amp;IF(避難確保計画入力シート!E304="有","、"&amp;避難確保計画入力シート!C304&amp;IF(避難確保計画入力シート!I304&lt;&gt;"",避難確保計画入力シート!I304&amp;避難確保計画入力シート!K304,""),"")&amp;IF(避難確保計画入力シート!E306="有","、"&amp;避難確保計画入力シート!C306&amp;IF(避難確保計画入力シート!I306&lt;&gt;"",避難確保計画入力シート!I306&amp;避難確保計画入力シート!K306,""),"")&amp;IF(避難確保計画入力シート!E308="有","、"&amp;避難確保計画入力シート!C308&amp;IF(避難確保計画入力シート!I308&lt;&gt;"",避難確保計画入力シート!I308&amp;避難確保計画入力シート!K308,""),"")&amp;IF(避難確保計画入力シート!E310="有","、"&amp;避難確保計画入力シート!C310&amp;IF(避難確保計画入力シート!I310&lt;&gt;"",避難確保計画入力シート!I310&amp;避難確保計画入力シート!K310,""),"")&amp;IF(避難確保計画入力シート!E312="有","、"&amp;避難確保計画入力シート!C312&amp;IF(避難確保計画入力シート!I312&lt;&gt;"",避難確保計画入力シート!I312&amp;避難確保計画入力シート!K312,""),"")&amp;IF(避難確保計画入力シート!E314&lt;&gt;"","、"&amp;避難確保計画入力シート!E314,"")</f>
        <v>、おむつ、おしりふき、おやつ、おんぶひも、車いす、常備薬</v>
      </c>
    </row>
    <row r="395" spans="1:13" ht="17" customHeight="1" x14ac:dyDescent="0.2">
      <c r="A395" s="571"/>
      <c r="B395" s="571"/>
      <c r="C395" s="571"/>
      <c r="D395" s="563"/>
      <c r="E395" s="522"/>
      <c r="F395" s="522"/>
      <c r="G395" s="522"/>
      <c r="H395" s="522"/>
      <c r="I395" s="522"/>
      <c r="J395" s="522"/>
      <c r="K395" s="564"/>
      <c r="M395" s="296"/>
    </row>
    <row r="396" spans="1:13" ht="17" customHeight="1" x14ac:dyDescent="0.2">
      <c r="A396" s="571"/>
      <c r="B396" s="571"/>
      <c r="C396" s="571"/>
      <c r="D396" s="565"/>
      <c r="E396" s="566"/>
      <c r="F396" s="566"/>
      <c r="G396" s="566"/>
      <c r="H396" s="566"/>
      <c r="I396" s="566"/>
      <c r="J396" s="566"/>
      <c r="K396" s="567"/>
      <c r="M396" s="296"/>
    </row>
    <row r="397" spans="1:13" ht="17" customHeight="1" x14ac:dyDescent="0.2">
      <c r="A397" s="571" t="s">
        <v>55</v>
      </c>
      <c r="B397" s="571"/>
      <c r="C397" s="571"/>
      <c r="D397" s="563" t="str">
        <f>IF(M397&lt;&gt;"",RIGHT(M397,LEN(M397)-1),"")</f>
        <v>ウエットティッシュ、ゴミ袋、タオル</v>
      </c>
      <c r="E397" s="522"/>
      <c r="F397" s="522"/>
      <c r="G397" s="522"/>
      <c r="H397" s="522"/>
      <c r="I397" s="522"/>
      <c r="J397" s="522"/>
      <c r="K397" s="564"/>
      <c r="M397" s="296" t="str">
        <f>IF(避難確保計画入力シート!E318="有","、"&amp;避難確保計画入力シート!C318&amp;IF(避難確保計画入力シート!I318&lt;&gt;"",避難確保計画入力シート!I318&amp;避難確保計画入力シート!K318,""),"")&amp;IF(避難確保計画入力シート!E320="有","、"&amp;避難確保計画入力シート!C320&amp;IF(避難確保計画入力シート!I320&lt;&gt;"",避難確保計画入力シート!I320&amp;避難確保計画入力シート!K320,""),"")&amp;IF(避難確保計画入力シート!E322="有","、"&amp;避難確保計画入力シート!C322&amp;IF(避難確保計画入力シート!I322&lt;&gt;"",避難確保計画入力シート!I322&amp;避難確保計画入力シート!K322,""),"")&amp;IF(避難確保計画入力シート!E324="有","、"&amp;避難確保計画入力シート!C324&amp;IF(避難確保計画入力シート!I324&lt;&gt;"",避難確保計画入力シート!I324&amp;避難確保計画入力シート!K324,""),"")&amp;IF(避難確保計画入力シート!E324&lt;&gt;"","、"&amp;避難確保計画入力シート!E324,"")</f>
        <v>、ウエットティッシュ、ゴミ袋、タオル</v>
      </c>
    </row>
    <row r="398" spans="1:13" ht="17" customHeight="1" x14ac:dyDescent="0.2">
      <c r="A398" s="571"/>
      <c r="B398" s="571"/>
      <c r="C398" s="571"/>
      <c r="D398" s="563"/>
      <c r="E398" s="522"/>
      <c r="F398" s="522"/>
      <c r="G398" s="522"/>
      <c r="H398" s="522"/>
      <c r="I398" s="522"/>
      <c r="J398" s="522"/>
      <c r="K398" s="564"/>
      <c r="M398" s="296"/>
    </row>
    <row r="399" spans="1:13" ht="17" customHeight="1" x14ac:dyDescent="0.2">
      <c r="A399" s="571"/>
      <c r="B399" s="571"/>
      <c r="C399" s="571"/>
      <c r="D399" s="565"/>
      <c r="E399" s="566"/>
      <c r="F399" s="566"/>
      <c r="G399" s="566"/>
      <c r="H399" s="566"/>
      <c r="I399" s="566"/>
      <c r="J399" s="566"/>
      <c r="K399" s="567"/>
    </row>
    <row r="400" spans="1:13" ht="17" customHeight="1" x14ac:dyDescent="0.2">
      <c r="A400" s="5"/>
      <c r="B400" s="5"/>
      <c r="C400" s="5"/>
      <c r="D400" s="5"/>
      <c r="E400" s="5"/>
      <c r="F400" s="5"/>
      <c r="G400" s="5"/>
      <c r="H400" s="5"/>
      <c r="I400" s="5"/>
      <c r="J400" s="5"/>
      <c r="K400" s="5"/>
    </row>
    <row r="401" spans="1:13" ht="17" customHeight="1" x14ac:dyDescent="0.2">
      <c r="A401" s="639" t="s">
        <v>561</v>
      </c>
      <c r="B401" s="640"/>
      <c r="C401" s="640"/>
      <c r="D401" s="640"/>
      <c r="E401" s="640"/>
      <c r="F401" s="640"/>
      <c r="G401" s="640"/>
      <c r="H401" s="640"/>
      <c r="I401" s="640"/>
      <c r="J401" s="640"/>
      <c r="K401" s="641"/>
    </row>
    <row r="402" spans="1:13" ht="17" customHeight="1" x14ac:dyDescent="0.2">
      <c r="A402" s="561" t="str">
        <f>IF(M402&lt;&gt;"",RIGHT(M402,LEN(M402)-1),"")</f>
        <v>土のう、止水板</v>
      </c>
      <c r="B402" s="524"/>
      <c r="C402" s="524"/>
      <c r="D402" s="524"/>
      <c r="E402" s="524"/>
      <c r="F402" s="524"/>
      <c r="G402" s="524"/>
      <c r="H402" s="524"/>
      <c r="I402" s="524"/>
      <c r="J402" s="524"/>
      <c r="K402" s="562"/>
      <c r="M402" s="296" t="str">
        <f>IF(避難確保計画入力シート!E329="有","、"&amp;避難確保計画入力シート!C329&amp;IF(避難確保計画入力シート!I329&lt;&gt;"",避難確保計画入力シート!I329&amp;避難確保計画入力シート!K329,""),"")&amp;IF(避難確保計画入力シート!E331="有","、"&amp;避難確保計画入力シート!C331&amp;IF(避難確保計画入力シート!I331&lt;&gt;"",避難確保計画入力シート!I331&amp;避難確保計画入力シート!K331,""),"")&amp;IF(避難確保計画入力シート!E333&lt;&gt;"","、"&amp;避難確保計画入力シート!E333,"")</f>
        <v>、土のう、止水板</v>
      </c>
    </row>
    <row r="403" spans="1:13" ht="17" customHeight="1" x14ac:dyDescent="0.2">
      <c r="A403" s="563"/>
      <c r="B403" s="522"/>
      <c r="C403" s="522"/>
      <c r="D403" s="522"/>
      <c r="E403" s="522"/>
      <c r="F403" s="522"/>
      <c r="G403" s="522"/>
      <c r="H403" s="522"/>
      <c r="I403" s="522"/>
      <c r="J403" s="522"/>
      <c r="K403" s="564"/>
    </row>
    <row r="404" spans="1:13" ht="17" customHeight="1" x14ac:dyDescent="0.2">
      <c r="A404" s="565"/>
      <c r="B404" s="566"/>
      <c r="C404" s="566"/>
      <c r="D404" s="566"/>
      <c r="E404" s="566"/>
      <c r="F404" s="566"/>
      <c r="G404" s="566"/>
      <c r="H404" s="566"/>
      <c r="I404" s="566"/>
      <c r="J404" s="566"/>
      <c r="K404" s="567"/>
    </row>
    <row r="405" spans="1:13" ht="17" customHeight="1" x14ac:dyDescent="0.2">
      <c r="A405" s="71"/>
      <c r="B405" s="71"/>
      <c r="C405" s="71"/>
      <c r="D405" s="71"/>
      <c r="E405" s="71"/>
      <c r="F405" s="71"/>
      <c r="G405" s="71"/>
      <c r="H405" s="71"/>
      <c r="I405" s="71"/>
      <c r="J405" s="71"/>
      <c r="K405" s="71"/>
    </row>
    <row r="406" spans="1:13" ht="17" customHeight="1" x14ac:dyDescent="0.2">
      <c r="A406" s="522" t="s">
        <v>523</v>
      </c>
      <c r="B406" s="522"/>
      <c r="C406" s="522"/>
      <c r="D406" s="522"/>
      <c r="E406" s="522"/>
      <c r="F406" s="522"/>
      <c r="G406" s="522"/>
      <c r="H406" s="522"/>
      <c r="I406" s="522"/>
      <c r="J406" s="522"/>
      <c r="K406" s="522"/>
    </row>
    <row r="407" spans="1:13" ht="17" customHeight="1" x14ac:dyDescent="0.2">
      <c r="A407" s="522" t="s">
        <v>524</v>
      </c>
      <c r="B407" s="522"/>
      <c r="C407" s="522"/>
      <c r="D407" s="522"/>
      <c r="E407" s="522"/>
      <c r="F407" s="522"/>
      <c r="G407" s="522"/>
      <c r="H407" s="522"/>
      <c r="I407" s="522"/>
      <c r="J407" s="522"/>
      <c r="K407" s="522"/>
    </row>
    <row r="408" spans="1:13" ht="17" customHeight="1" x14ac:dyDescent="0.2">
      <c r="A408" s="522" t="s">
        <v>559</v>
      </c>
      <c r="B408" s="522"/>
      <c r="C408" s="522"/>
      <c r="D408" s="522"/>
      <c r="E408" s="522"/>
      <c r="F408" s="522"/>
      <c r="G408" s="522"/>
      <c r="H408" s="522"/>
      <c r="I408" s="522"/>
      <c r="J408" s="522"/>
      <c r="K408" s="522"/>
    </row>
    <row r="409" spans="1:13" ht="17" customHeight="1" x14ac:dyDescent="0.2">
      <c r="A409" s="522"/>
      <c r="B409" s="522"/>
      <c r="C409" s="522"/>
      <c r="D409" s="522"/>
      <c r="E409" s="522"/>
      <c r="F409" s="522"/>
      <c r="G409" s="522"/>
      <c r="H409" s="522"/>
      <c r="I409" s="522"/>
      <c r="J409" s="522"/>
      <c r="K409" s="522"/>
    </row>
    <row r="410" spans="1:13" ht="17" customHeight="1" x14ac:dyDescent="0.2">
      <c r="A410" s="522"/>
      <c r="B410" s="522"/>
      <c r="C410" s="522"/>
      <c r="D410" s="522"/>
      <c r="E410" s="522"/>
      <c r="F410" s="522"/>
      <c r="G410" s="522"/>
      <c r="H410" s="522"/>
      <c r="I410" s="522"/>
      <c r="J410" s="522"/>
      <c r="K410" s="522"/>
    </row>
    <row r="411" spans="1:13" ht="17" customHeight="1" x14ac:dyDescent="0.2">
      <c r="A411" s="522"/>
      <c r="B411" s="522"/>
      <c r="C411" s="522"/>
      <c r="D411" s="522"/>
      <c r="E411" s="522"/>
      <c r="F411" s="522"/>
      <c r="G411" s="522"/>
      <c r="H411" s="522"/>
      <c r="I411" s="522"/>
      <c r="J411" s="522"/>
      <c r="K411" s="522"/>
    </row>
    <row r="412" spans="1:13" ht="17" customHeight="1" x14ac:dyDescent="0.2">
      <c r="A412" s="522"/>
      <c r="B412" s="522"/>
      <c r="C412" s="522"/>
      <c r="D412" s="522"/>
      <c r="E412" s="522"/>
      <c r="F412" s="522"/>
      <c r="G412" s="522"/>
      <c r="H412" s="522"/>
      <c r="I412" s="522"/>
      <c r="J412" s="522"/>
      <c r="K412" s="522"/>
    </row>
    <row r="413" spans="1:13" ht="17" customHeight="1" x14ac:dyDescent="0.2">
      <c r="A413" s="522"/>
      <c r="B413" s="522"/>
      <c r="C413" s="522"/>
      <c r="D413" s="522"/>
      <c r="E413" s="522"/>
      <c r="F413" s="522"/>
      <c r="G413" s="522"/>
      <c r="H413" s="522"/>
      <c r="I413" s="522"/>
      <c r="J413" s="522"/>
      <c r="K413" s="522"/>
    </row>
    <row r="414" spans="1:13" ht="17" customHeight="1" x14ac:dyDescent="0.2">
      <c r="A414" s="522"/>
      <c r="B414" s="522"/>
      <c r="C414" s="522"/>
      <c r="D414" s="522"/>
      <c r="E414" s="522"/>
      <c r="F414" s="522"/>
      <c r="G414" s="522"/>
      <c r="H414" s="522"/>
      <c r="I414" s="522"/>
      <c r="J414" s="522"/>
      <c r="K414" s="522"/>
    </row>
    <row r="415" spans="1:13" ht="17" customHeight="1" x14ac:dyDescent="0.2">
      <c r="A415" s="522" t="s">
        <v>526</v>
      </c>
      <c r="B415" s="522"/>
      <c r="C415" s="522"/>
      <c r="D415" s="522"/>
      <c r="E415" s="522"/>
      <c r="F415" s="522"/>
      <c r="G415" s="522"/>
      <c r="H415" s="522"/>
      <c r="I415" s="522"/>
      <c r="J415" s="522"/>
      <c r="K415" s="522"/>
    </row>
    <row r="416" spans="1:13" ht="17" customHeight="1" x14ac:dyDescent="0.2">
      <c r="A416" s="522" t="s">
        <v>558</v>
      </c>
      <c r="B416" s="522"/>
      <c r="C416" s="522"/>
      <c r="D416" s="522"/>
      <c r="E416" s="522"/>
      <c r="F416" s="522"/>
      <c r="G416" s="522"/>
      <c r="H416" s="522"/>
      <c r="I416" s="522"/>
      <c r="J416" s="522"/>
      <c r="K416" s="522"/>
    </row>
    <row r="417" spans="1:11" ht="17" customHeight="1" x14ac:dyDescent="0.2">
      <c r="A417" s="522"/>
      <c r="B417" s="522"/>
      <c r="C417" s="522"/>
      <c r="D417" s="522"/>
      <c r="E417" s="522"/>
      <c r="F417" s="522"/>
      <c r="G417" s="522"/>
      <c r="H417" s="522"/>
      <c r="I417" s="522"/>
      <c r="J417" s="522"/>
      <c r="K417" s="522"/>
    </row>
    <row r="418" spans="1:11" ht="17" customHeight="1" x14ac:dyDescent="0.2">
      <c r="A418" s="522"/>
      <c r="B418" s="522"/>
      <c r="C418" s="522"/>
      <c r="D418" s="522"/>
      <c r="E418" s="522"/>
      <c r="F418" s="522"/>
      <c r="G418" s="522"/>
      <c r="H418" s="522"/>
      <c r="I418" s="522"/>
      <c r="J418" s="522"/>
      <c r="K418" s="522"/>
    </row>
    <row r="419" spans="1:11" ht="17" customHeight="1" x14ac:dyDescent="0.2">
      <c r="A419" s="522"/>
      <c r="B419" s="522"/>
      <c r="C419" s="522"/>
      <c r="D419" s="522"/>
      <c r="E419" s="522"/>
      <c r="F419" s="522"/>
      <c r="G419" s="522"/>
      <c r="H419" s="522"/>
      <c r="I419" s="522"/>
      <c r="J419" s="522"/>
      <c r="K419" s="522"/>
    </row>
    <row r="420" spans="1:11" ht="17" customHeight="1" x14ac:dyDescent="0.2">
      <c r="A420" s="522"/>
      <c r="B420" s="522"/>
      <c r="C420" s="522"/>
      <c r="D420" s="522"/>
      <c r="E420" s="522"/>
      <c r="F420" s="522"/>
      <c r="G420" s="522"/>
      <c r="H420" s="522"/>
      <c r="I420" s="522"/>
      <c r="J420" s="522"/>
      <c r="K420" s="522"/>
    </row>
    <row r="421" spans="1:11" ht="17" customHeight="1" x14ac:dyDescent="0.2">
      <c r="A421" s="522"/>
      <c r="B421" s="522"/>
      <c r="C421" s="522"/>
      <c r="D421" s="522"/>
      <c r="E421" s="522"/>
      <c r="F421" s="522"/>
      <c r="G421" s="522"/>
      <c r="H421" s="522"/>
      <c r="I421" s="522"/>
      <c r="J421" s="522"/>
      <c r="K421" s="522"/>
    </row>
    <row r="422" spans="1:11" ht="17" customHeight="1" x14ac:dyDescent="0.2">
      <c r="A422" s="71"/>
      <c r="B422" s="71"/>
      <c r="C422" s="71"/>
      <c r="D422" s="71"/>
      <c r="E422" s="71"/>
      <c r="F422" s="71"/>
      <c r="G422" s="71"/>
      <c r="H422" s="71"/>
      <c r="I422" s="71"/>
      <c r="J422" s="71"/>
      <c r="K422" s="71"/>
    </row>
    <row r="423" spans="1:11" ht="17" customHeight="1" x14ac:dyDescent="0.2">
      <c r="A423" s="522"/>
      <c r="B423" s="522"/>
      <c r="C423" s="522"/>
      <c r="D423" s="522"/>
      <c r="E423" s="522"/>
      <c r="F423" s="522"/>
      <c r="G423" s="522"/>
      <c r="H423" s="522"/>
      <c r="I423" s="522"/>
      <c r="J423" s="522"/>
      <c r="K423" s="522"/>
    </row>
    <row r="424" spans="1:11" ht="17" customHeight="1" x14ac:dyDescent="0.2">
      <c r="A424" s="522"/>
      <c r="B424" s="522"/>
      <c r="C424" s="522"/>
      <c r="D424" s="522"/>
      <c r="E424" s="522"/>
      <c r="F424" s="522"/>
      <c r="G424" s="522"/>
      <c r="H424" s="522"/>
      <c r="I424" s="522"/>
      <c r="J424" s="522"/>
      <c r="K424" s="522"/>
    </row>
    <row r="425" spans="1:11" ht="17" customHeight="1" x14ac:dyDescent="0.2">
      <c r="A425" s="522"/>
      <c r="B425" s="522"/>
      <c r="C425" s="522"/>
      <c r="D425" s="522"/>
      <c r="E425" s="522"/>
      <c r="F425" s="522"/>
      <c r="G425" s="522"/>
      <c r="H425" s="522"/>
      <c r="I425" s="522"/>
      <c r="J425" s="522"/>
      <c r="K425" s="522"/>
    </row>
    <row r="426" spans="1:11" ht="17" customHeight="1" x14ac:dyDescent="0.2">
      <c r="A426" s="522"/>
      <c r="B426" s="522"/>
      <c r="C426" s="522"/>
      <c r="D426" s="522"/>
      <c r="E426" s="522"/>
      <c r="F426" s="522"/>
      <c r="G426" s="522"/>
      <c r="H426" s="522"/>
      <c r="I426" s="522"/>
      <c r="J426" s="522"/>
      <c r="K426" s="522"/>
    </row>
    <row r="427" spans="1:11" ht="17" customHeight="1" x14ac:dyDescent="0.2">
      <c r="A427" s="522"/>
      <c r="B427" s="522"/>
      <c r="C427" s="522"/>
      <c r="D427" s="522"/>
      <c r="E427" s="522"/>
      <c r="F427" s="522"/>
      <c r="G427" s="522"/>
      <c r="H427" s="522"/>
      <c r="I427" s="522"/>
      <c r="J427" s="522"/>
      <c r="K427" s="522"/>
    </row>
    <row r="428" spans="1:11" ht="17" customHeight="1" x14ac:dyDescent="0.2">
      <c r="A428" s="226"/>
      <c r="B428" s="5"/>
      <c r="C428" s="5"/>
      <c r="D428" s="5"/>
      <c r="E428" s="5"/>
      <c r="F428" s="5"/>
      <c r="G428" s="528" t="s">
        <v>609</v>
      </c>
      <c r="H428" s="528"/>
      <c r="I428" s="528"/>
      <c r="J428" s="528"/>
      <c r="K428" s="528"/>
    </row>
    <row r="429" spans="1:11" ht="17" customHeight="1" x14ac:dyDescent="0.2">
      <c r="A429" s="5"/>
      <c r="B429" s="5"/>
      <c r="C429" s="5"/>
      <c r="D429" s="5"/>
      <c r="E429" s="5"/>
      <c r="F429" s="5"/>
      <c r="G429" s="9" t="s">
        <v>423</v>
      </c>
      <c r="H429" s="529">
        <f>避難確保計画入力シート!$E$13</f>
        <v>0</v>
      </c>
      <c r="I429" s="529"/>
      <c r="J429" s="529"/>
      <c r="K429" s="529"/>
    </row>
    <row r="430" spans="1:11" ht="17" customHeight="1" x14ac:dyDescent="0.2">
      <c r="A430" s="522" t="s">
        <v>527</v>
      </c>
      <c r="B430" s="522"/>
      <c r="C430" s="522"/>
      <c r="D430" s="522"/>
      <c r="E430" s="522"/>
      <c r="F430" s="522"/>
      <c r="G430" s="522"/>
      <c r="H430" s="522"/>
      <c r="I430" s="522"/>
      <c r="J430" s="522"/>
      <c r="K430" s="522"/>
    </row>
    <row r="431" spans="1:11" ht="17" customHeight="1" x14ac:dyDescent="0.2">
      <c r="A431" s="572" t="str">
        <f>"　訓練は出水期前（６月まで）に行うとともに、下記も含め年間概ね"&amp;TEXT(避難確保計画入力シート!G338,0)&amp;"回行う。
　①新規採用職員の研修及び訓練を実施する。新規採用職員の訓練は全職員を対象とした訓練と同
　　時に実施することを基本とし、年度途中で新規採用者がある場合は、別途研修を計画し、机上
　　訓練等を実施する。
　②全職員を対象とした情報収集・伝達及び避難誘導訓練を出水期前（６月まで）に実施する。"</f>
        <v>　訓練は出水期前（６月まで）に行うとともに、下記も含め年間概ね0回行う。
　①新規採用職員の研修及び訓練を実施する。新規採用職員の訓練は全職員を対象とした訓練と同
　　時に実施することを基本とし、年度途中で新規採用者がある場合は、別途研修を計画し、机上
　　訓練等を実施する。
　②全職員を対象とした情報収集・伝達及び避難誘導訓練を出水期前（６月まで）に実施する。</v>
      </c>
      <c r="B431" s="572"/>
      <c r="C431" s="572"/>
      <c r="D431" s="572"/>
      <c r="E431" s="572"/>
      <c r="F431" s="572"/>
      <c r="G431" s="572"/>
      <c r="H431" s="572"/>
      <c r="I431" s="572"/>
      <c r="J431" s="572"/>
      <c r="K431" s="572"/>
    </row>
    <row r="432" spans="1:11" ht="17" customHeight="1" x14ac:dyDescent="0.2">
      <c r="A432" s="572"/>
      <c r="B432" s="572"/>
      <c r="C432" s="572"/>
      <c r="D432" s="572"/>
      <c r="E432" s="572"/>
      <c r="F432" s="572"/>
      <c r="G432" s="572"/>
      <c r="H432" s="572"/>
      <c r="I432" s="572"/>
      <c r="J432" s="572"/>
      <c r="K432" s="572"/>
    </row>
    <row r="433" spans="1:11" ht="17" customHeight="1" x14ac:dyDescent="0.2">
      <c r="A433" s="572"/>
      <c r="B433" s="572"/>
      <c r="C433" s="572"/>
      <c r="D433" s="572"/>
      <c r="E433" s="572"/>
      <c r="F433" s="572"/>
      <c r="G433" s="572"/>
      <c r="H433" s="572"/>
      <c r="I433" s="572"/>
      <c r="J433" s="572"/>
      <c r="K433" s="572"/>
    </row>
    <row r="434" spans="1:11" ht="17" customHeight="1" x14ac:dyDescent="0.2">
      <c r="A434" s="572"/>
      <c r="B434" s="572"/>
      <c r="C434" s="572"/>
      <c r="D434" s="572"/>
      <c r="E434" s="572"/>
      <c r="F434" s="572"/>
      <c r="G434" s="572"/>
      <c r="H434" s="572"/>
      <c r="I434" s="572"/>
      <c r="J434" s="572"/>
      <c r="K434" s="572"/>
    </row>
    <row r="435" spans="1:11" ht="17" customHeight="1" x14ac:dyDescent="0.2">
      <c r="A435" s="572"/>
      <c r="B435" s="572"/>
      <c r="C435" s="572"/>
      <c r="D435" s="572"/>
      <c r="E435" s="572"/>
      <c r="F435" s="572"/>
      <c r="G435" s="572"/>
      <c r="H435" s="572"/>
      <c r="I435" s="572"/>
      <c r="J435" s="572"/>
      <c r="K435" s="572"/>
    </row>
    <row r="436" spans="1:11" ht="17" customHeight="1" x14ac:dyDescent="0.2">
      <c r="A436" s="522" t="s">
        <v>528</v>
      </c>
      <c r="B436" s="522"/>
      <c r="C436" s="522"/>
      <c r="D436" s="522"/>
      <c r="E436" s="522"/>
      <c r="F436" s="522"/>
      <c r="G436" s="522"/>
      <c r="H436" s="522"/>
      <c r="I436" s="522"/>
      <c r="J436" s="522"/>
      <c r="K436" s="522"/>
    </row>
    <row r="437" spans="1:11" ht="17" customHeight="1" x14ac:dyDescent="0.2">
      <c r="A437" s="522" t="s">
        <v>529</v>
      </c>
      <c r="B437" s="522"/>
      <c r="C437" s="522"/>
      <c r="D437" s="522"/>
      <c r="E437" s="522"/>
      <c r="F437" s="522"/>
      <c r="G437" s="522"/>
      <c r="H437" s="522"/>
      <c r="I437" s="522"/>
      <c r="J437" s="522"/>
      <c r="K437" s="522"/>
    </row>
    <row r="438" spans="1:11" ht="17" customHeight="1" x14ac:dyDescent="0.2">
      <c r="A438" s="522"/>
      <c r="B438" s="522"/>
      <c r="C438" s="522"/>
      <c r="D438" s="522"/>
      <c r="E438" s="522"/>
      <c r="F438" s="522"/>
      <c r="G438" s="522"/>
      <c r="H438" s="522"/>
      <c r="I438" s="522"/>
      <c r="J438" s="522"/>
      <c r="K438" s="522"/>
    </row>
    <row r="439" spans="1:11" ht="17" customHeight="1" x14ac:dyDescent="0.2">
      <c r="A439" s="522"/>
      <c r="B439" s="522"/>
      <c r="C439" s="522"/>
      <c r="D439" s="522"/>
      <c r="E439" s="522"/>
      <c r="F439" s="522"/>
      <c r="G439" s="522"/>
      <c r="H439" s="522"/>
      <c r="I439" s="522"/>
      <c r="J439" s="522"/>
      <c r="K439" s="522"/>
    </row>
    <row r="440" spans="1:11" ht="17" customHeight="1" x14ac:dyDescent="0.2">
      <c r="A440" s="522"/>
      <c r="B440" s="522"/>
      <c r="C440" s="522"/>
      <c r="D440" s="522"/>
      <c r="E440" s="522"/>
      <c r="F440" s="522"/>
      <c r="G440" s="522"/>
      <c r="H440" s="522"/>
      <c r="I440" s="522"/>
      <c r="J440" s="522"/>
      <c r="K440" s="522"/>
    </row>
    <row r="441" spans="1:11" ht="17" customHeight="1" x14ac:dyDescent="0.2">
      <c r="A441" s="70"/>
      <c r="B441" s="70"/>
      <c r="C441" s="70"/>
      <c r="D441" s="307"/>
      <c r="E441" s="307"/>
      <c r="F441" s="307"/>
      <c r="G441" s="307"/>
      <c r="H441" s="307"/>
      <c r="I441" s="307"/>
      <c r="J441" s="307"/>
      <c r="K441" s="307"/>
    </row>
    <row r="442" spans="1:11" ht="17" customHeight="1" x14ac:dyDescent="0.2">
      <c r="A442" s="70"/>
      <c r="B442" s="70"/>
      <c r="C442" s="70"/>
      <c r="D442" s="307"/>
      <c r="E442" s="307"/>
      <c r="F442" s="307"/>
      <c r="G442" s="307"/>
      <c r="H442" s="307"/>
      <c r="I442" s="307"/>
      <c r="J442" s="307"/>
      <c r="K442" s="307"/>
    </row>
    <row r="443" spans="1:11" ht="17" customHeight="1" x14ac:dyDescent="0.2">
      <c r="A443" s="70"/>
      <c r="B443" s="70"/>
      <c r="C443" s="70"/>
      <c r="D443" s="307"/>
      <c r="E443" s="307"/>
      <c r="F443" s="307"/>
      <c r="G443" s="307"/>
      <c r="H443" s="307"/>
      <c r="I443" s="307"/>
      <c r="J443" s="307"/>
      <c r="K443" s="307"/>
    </row>
    <row r="444" spans="1:11" ht="17" customHeight="1" x14ac:dyDescent="0.2">
      <c r="A444" s="70"/>
      <c r="B444" s="70"/>
      <c r="C444" s="70"/>
      <c r="D444" s="307"/>
      <c r="E444" s="307"/>
      <c r="F444" s="307"/>
      <c r="G444" s="307"/>
      <c r="H444" s="307"/>
      <c r="I444" s="307"/>
      <c r="J444" s="307"/>
      <c r="K444" s="307"/>
    </row>
    <row r="445" spans="1:11" ht="17" customHeight="1" x14ac:dyDescent="0.2">
      <c r="A445" s="70"/>
      <c r="B445" s="70"/>
      <c r="C445" s="70"/>
      <c r="D445" s="307"/>
      <c r="E445" s="307"/>
      <c r="F445" s="307"/>
      <c r="G445" s="307"/>
      <c r="H445" s="307"/>
      <c r="I445" s="307"/>
      <c r="J445" s="307"/>
      <c r="K445" s="307"/>
    </row>
    <row r="446" spans="1:11" ht="17" customHeight="1" x14ac:dyDescent="0.2">
      <c r="A446" s="70"/>
      <c r="B446" s="70"/>
      <c r="C446" s="70"/>
      <c r="D446" s="307"/>
      <c r="E446" s="307"/>
      <c r="F446" s="307"/>
      <c r="G446" s="307"/>
      <c r="H446" s="307"/>
      <c r="I446" s="307"/>
      <c r="J446" s="307"/>
      <c r="K446" s="307"/>
    </row>
    <row r="447" spans="1:11" ht="17" customHeight="1" x14ac:dyDescent="0.2">
      <c r="A447" s="70"/>
      <c r="B447" s="70"/>
      <c r="C447" s="70"/>
      <c r="D447" s="307"/>
      <c r="E447" s="307"/>
      <c r="F447" s="307"/>
      <c r="G447" s="307"/>
      <c r="H447" s="307"/>
      <c r="I447" s="307"/>
      <c r="J447" s="307"/>
      <c r="K447" s="307"/>
    </row>
    <row r="448" spans="1:11" ht="17" customHeight="1" x14ac:dyDescent="0.2">
      <c r="A448" s="70"/>
      <c r="B448" s="70"/>
      <c r="C448" s="70"/>
      <c r="D448" s="307"/>
      <c r="E448" s="307"/>
      <c r="F448" s="307"/>
      <c r="G448" s="307"/>
      <c r="H448" s="307"/>
      <c r="I448" s="307"/>
      <c r="J448" s="307"/>
      <c r="K448" s="307"/>
    </row>
    <row r="449" spans="1:11" ht="17" customHeight="1" x14ac:dyDescent="0.2">
      <c r="A449" s="70"/>
      <c r="B449" s="70"/>
      <c r="C449" s="70"/>
      <c r="D449" s="307"/>
      <c r="E449" s="307"/>
      <c r="F449" s="307"/>
      <c r="G449" s="307"/>
      <c r="H449" s="307"/>
      <c r="I449" s="307"/>
      <c r="J449" s="307"/>
      <c r="K449" s="307"/>
    </row>
    <row r="450" spans="1:11" ht="17" customHeight="1" x14ac:dyDescent="0.2">
      <c r="A450" s="70"/>
      <c r="B450" s="70"/>
      <c r="C450" s="70"/>
      <c r="D450" s="307"/>
      <c r="E450" s="307"/>
      <c r="F450" s="307"/>
      <c r="G450" s="307"/>
      <c r="H450" s="307"/>
      <c r="I450" s="307"/>
      <c r="J450" s="307"/>
      <c r="K450" s="307"/>
    </row>
    <row r="451" spans="1:11" ht="17" customHeight="1" x14ac:dyDescent="0.2">
      <c r="A451" s="70"/>
      <c r="B451" s="70"/>
      <c r="C451" s="70"/>
      <c r="D451" s="307"/>
      <c r="E451" s="307"/>
      <c r="F451" s="307"/>
      <c r="G451" s="307"/>
      <c r="H451" s="307"/>
      <c r="I451" s="307"/>
      <c r="J451" s="307"/>
      <c r="K451" s="307"/>
    </row>
    <row r="452" spans="1:11" ht="17" customHeight="1" x14ac:dyDescent="0.2">
      <c r="A452" s="70"/>
      <c r="B452" s="70"/>
      <c r="C452" s="70"/>
      <c r="D452" s="307"/>
      <c r="E452" s="307"/>
      <c r="F452" s="307"/>
      <c r="G452" s="307"/>
      <c r="H452" s="307"/>
      <c r="I452" s="307"/>
      <c r="J452" s="307"/>
      <c r="K452" s="307"/>
    </row>
    <row r="453" spans="1:11" ht="17" customHeight="1" x14ac:dyDescent="0.2">
      <c r="A453" s="70"/>
      <c r="B453" s="70"/>
      <c r="C453" s="70"/>
      <c r="D453" s="307"/>
      <c r="E453" s="307"/>
      <c r="F453" s="307"/>
      <c r="G453" s="307"/>
      <c r="H453" s="307"/>
      <c r="I453" s="307"/>
      <c r="J453" s="307"/>
      <c r="K453" s="307"/>
    </row>
    <row r="454" spans="1:11" ht="17" customHeight="1" x14ac:dyDescent="0.2">
      <c r="A454" s="5"/>
      <c r="B454" s="5"/>
      <c r="C454" s="5"/>
      <c r="D454" s="5"/>
      <c r="E454" s="5"/>
      <c r="F454" s="5"/>
      <c r="G454" s="5"/>
      <c r="H454" s="5"/>
      <c r="I454" s="5"/>
      <c r="J454" s="5"/>
      <c r="K454" s="5"/>
    </row>
    <row r="455" spans="1:11" ht="17" customHeight="1" x14ac:dyDescent="0.2"/>
    <row r="456" spans="1:11" ht="17" customHeight="1" x14ac:dyDescent="0.2"/>
    <row r="457" spans="1:11" ht="17" customHeight="1" x14ac:dyDescent="0.2"/>
    <row r="458" spans="1:11" ht="17" customHeight="1" x14ac:dyDescent="0.2"/>
    <row r="459" spans="1:11" ht="17" customHeight="1" x14ac:dyDescent="0.2"/>
    <row r="460" spans="1:11" ht="17" customHeight="1" x14ac:dyDescent="0.2"/>
    <row r="461" spans="1:11" ht="17" customHeight="1" x14ac:dyDescent="0.2"/>
    <row r="462" spans="1:11" ht="17" customHeight="1" x14ac:dyDescent="0.2"/>
    <row r="463" spans="1:11" ht="17" customHeight="1" x14ac:dyDescent="0.2"/>
    <row r="464" spans="1:11" ht="17" customHeight="1" x14ac:dyDescent="0.2"/>
    <row r="465" spans="1:11" ht="17" customHeight="1" x14ac:dyDescent="0.2"/>
    <row r="466" spans="1:11" ht="17" customHeight="1" x14ac:dyDescent="0.2"/>
    <row r="467" spans="1:11" ht="17" customHeight="1" x14ac:dyDescent="0.2"/>
    <row r="468" spans="1:11" ht="17" customHeight="1" x14ac:dyDescent="0.2"/>
    <row r="469" spans="1:11" ht="17" customHeight="1" x14ac:dyDescent="0.2"/>
    <row r="470" spans="1:11" ht="17" customHeight="1" x14ac:dyDescent="0.2">
      <c r="A470" s="71"/>
      <c r="B470" s="71"/>
      <c r="C470" s="71"/>
      <c r="D470" s="71"/>
      <c r="E470" s="71"/>
      <c r="F470" s="71"/>
      <c r="G470" s="71"/>
      <c r="H470" s="71"/>
      <c r="I470" s="71"/>
      <c r="J470" s="71"/>
      <c r="K470" s="71"/>
    </row>
    <row r="471" spans="1:11" ht="17" customHeight="1" x14ac:dyDescent="0.2"/>
    <row r="472" spans="1:11" ht="17" customHeight="1" x14ac:dyDescent="0.2"/>
    <row r="473" spans="1:11" ht="17" customHeight="1" x14ac:dyDescent="0.2"/>
    <row r="474" spans="1:11" ht="17" customHeight="1" x14ac:dyDescent="0.2"/>
    <row r="475" spans="1:11" ht="17" customHeight="1" x14ac:dyDescent="0.2"/>
    <row r="476" spans="1:11" ht="17" customHeight="1" x14ac:dyDescent="0.2"/>
    <row r="477" spans="1:11" ht="17" customHeight="1" x14ac:dyDescent="0.2"/>
    <row r="478" spans="1:11" ht="17" customHeight="1" x14ac:dyDescent="0.2"/>
    <row r="479" spans="1:11" ht="17" customHeight="1" x14ac:dyDescent="0.2"/>
    <row r="480" spans="1:11" ht="17" customHeight="1" x14ac:dyDescent="0.2"/>
    <row r="481" spans="1:11" ht="17" customHeight="1" x14ac:dyDescent="0.2"/>
    <row r="482" spans="1:11" ht="17" customHeight="1" x14ac:dyDescent="0.2">
      <c r="A482" s="226"/>
      <c r="B482" s="5"/>
      <c r="C482" s="5"/>
      <c r="D482" s="5"/>
      <c r="E482" s="5"/>
      <c r="F482" s="5"/>
      <c r="G482" s="528" t="s">
        <v>609</v>
      </c>
      <c r="H482" s="528"/>
      <c r="I482" s="528"/>
      <c r="J482" s="528"/>
      <c r="K482" s="528"/>
    </row>
    <row r="483" spans="1:11" ht="17" customHeight="1" x14ac:dyDescent="0.2">
      <c r="A483" s="5"/>
      <c r="B483" s="5"/>
      <c r="C483" s="5"/>
      <c r="D483" s="5"/>
      <c r="E483" s="5"/>
      <c r="F483" s="5"/>
      <c r="G483" s="9" t="s">
        <v>423</v>
      </c>
      <c r="H483" s="529">
        <f>避難確保計画入力シート!$E$13</f>
        <v>0</v>
      </c>
      <c r="I483" s="529"/>
      <c r="J483" s="529"/>
      <c r="K483" s="529"/>
    </row>
    <row r="484" spans="1:11" ht="17" customHeight="1" x14ac:dyDescent="0.2">
      <c r="A484" s="549" t="s">
        <v>531</v>
      </c>
      <c r="B484" s="549"/>
      <c r="C484" s="549"/>
      <c r="D484" s="549"/>
      <c r="E484" s="549"/>
      <c r="F484" s="549"/>
      <c r="G484" s="549"/>
      <c r="H484" s="549"/>
      <c r="I484" s="549"/>
      <c r="J484" s="575" t="s">
        <v>530</v>
      </c>
      <c r="K484" s="575"/>
    </row>
    <row r="485" spans="1:11" ht="17" customHeight="1" x14ac:dyDescent="0.2">
      <c r="A485" s="642" t="s">
        <v>592</v>
      </c>
      <c r="B485" s="642"/>
      <c r="C485" s="642"/>
      <c r="D485" s="642"/>
      <c r="E485" s="642"/>
      <c r="F485" s="642"/>
      <c r="G485" s="642"/>
      <c r="H485" s="642"/>
      <c r="I485" s="642"/>
      <c r="J485" s="576"/>
      <c r="K485" s="576"/>
    </row>
    <row r="486" spans="1:11" ht="17" customHeight="1" thickBot="1" x14ac:dyDescent="0.25">
      <c r="A486" s="643"/>
      <c r="B486" s="643"/>
      <c r="C486" s="643"/>
      <c r="D486" s="643"/>
      <c r="E486" s="643"/>
      <c r="F486" s="643"/>
      <c r="G486" s="643"/>
      <c r="H486" s="643"/>
      <c r="I486" s="643"/>
    </row>
    <row r="487" spans="1:11" ht="17" customHeight="1" x14ac:dyDescent="0.2">
      <c r="A487" s="573" t="s">
        <v>533</v>
      </c>
      <c r="B487" s="476"/>
      <c r="C487" s="46"/>
      <c r="D487" s="46"/>
      <c r="E487" s="46"/>
      <c r="F487" s="46"/>
      <c r="G487" s="46"/>
      <c r="H487" s="46"/>
      <c r="I487" s="46"/>
      <c r="J487" s="46"/>
      <c r="K487" s="47"/>
    </row>
    <row r="488" spans="1:11" ht="17" customHeight="1" x14ac:dyDescent="0.2">
      <c r="A488" s="574"/>
      <c r="B488" s="360"/>
      <c r="K488" s="49"/>
    </row>
    <row r="489" spans="1:11" ht="17" customHeight="1" x14ac:dyDescent="0.2">
      <c r="A489" s="300"/>
      <c r="K489" s="49"/>
    </row>
    <row r="490" spans="1:11" ht="17" customHeight="1" x14ac:dyDescent="0.2">
      <c r="A490" s="300"/>
      <c r="K490" s="49"/>
    </row>
    <row r="491" spans="1:11" ht="17" customHeight="1" x14ac:dyDescent="0.2">
      <c r="A491" s="300"/>
      <c r="K491" s="49"/>
    </row>
    <row r="492" spans="1:11" ht="17" customHeight="1" x14ac:dyDescent="0.2">
      <c r="A492" s="300"/>
      <c r="K492" s="49"/>
    </row>
    <row r="493" spans="1:11" ht="17" customHeight="1" x14ac:dyDescent="0.2">
      <c r="A493" s="300"/>
      <c r="K493" s="49"/>
    </row>
    <row r="494" spans="1:11" ht="17" customHeight="1" x14ac:dyDescent="0.2">
      <c r="A494" s="300"/>
      <c r="K494" s="49"/>
    </row>
    <row r="495" spans="1:11" ht="17" customHeight="1" x14ac:dyDescent="0.2">
      <c r="A495" s="300"/>
      <c r="K495" s="49"/>
    </row>
    <row r="496" spans="1:11" ht="17" customHeight="1" x14ac:dyDescent="0.2">
      <c r="A496" s="300"/>
      <c r="K496" s="49"/>
    </row>
    <row r="497" spans="1:11" ht="17" customHeight="1" x14ac:dyDescent="0.2">
      <c r="A497" s="300"/>
      <c r="K497" s="49"/>
    </row>
    <row r="498" spans="1:11" ht="17" customHeight="1" x14ac:dyDescent="0.2">
      <c r="A498" s="300"/>
      <c r="K498" s="49"/>
    </row>
    <row r="499" spans="1:11" ht="17" customHeight="1" x14ac:dyDescent="0.2">
      <c r="A499" s="300"/>
      <c r="K499" s="49"/>
    </row>
    <row r="500" spans="1:11" ht="17" customHeight="1" x14ac:dyDescent="0.2">
      <c r="A500" s="300"/>
      <c r="K500" s="49"/>
    </row>
    <row r="501" spans="1:11" ht="17" customHeight="1" x14ac:dyDescent="0.2">
      <c r="A501" s="300"/>
      <c r="K501" s="49"/>
    </row>
    <row r="502" spans="1:11" ht="17" customHeight="1" x14ac:dyDescent="0.2">
      <c r="A502" s="300"/>
      <c r="K502" s="49"/>
    </row>
    <row r="503" spans="1:11" ht="17" customHeight="1" x14ac:dyDescent="0.2">
      <c r="A503" s="300"/>
      <c r="K503" s="49"/>
    </row>
    <row r="504" spans="1:11" ht="17" customHeight="1" x14ac:dyDescent="0.2">
      <c r="A504" s="300"/>
      <c r="K504" s="49"/>
    </row>
    <row r="505" spans="1:11" ht="17" customHeight="1" x14ac:dyDescent="0.2">
      <c r="A505" s="300"/>
      <c r="K505" s="49"/>
    </row>
    <row r="506" spans="1:11" ht="17" customHeight="1" x14ac:dyDescent="0.2">
      <c r="A506" s="300"/>
      <c r="K506" s="49"/>
    </row>
    <row r="507" spans="1:11" ht="17" customHeight="1" x14ac:dyDescent="0.2">
      <c r="A507" s="300"/>
      <c r="K507" s="49"/>
    </row>
    <row r="508" spans="1:11" ht="17" customHeight="1" x14ac:dyDescent="0.2">
      <c r="A508" s="300"/>
      <c r="K508" s="49"/>
    </row>
    <row r="509" spans="1:11" ht="17" customHeight="1" x14ac:dyDescent="0.2">
      <c r="A509" s="300"/>
      <c r="K509" s="49"/>
    </row>
    <row r="510" spans="1:11" ht="17" customHeight="1" x14ac:dyDescent="0.2">
      <c r="A510" s="300"/>
      <c r="K510" s="49"/>
    </row>
    <row r="511" spans="1:11" ht="17" customHeight="1" x14ac:dyDescent="0.2">
      <c r="A511" s="300"/>
      <c r="K511" s="49"/>
    </row>
    <row r="512" spans="1:11" ht="17" customHeight="1" x14ac:dyDescent="0.2">
      <c r="A512" s="300"/>
      <c r="K512" s="49"/>
    </row>
    <row r="513" spans="1:11" ht="17" customHeight="1" x14ac:dyDescent="0.2">
      <c r="A513" s="300"/>
      <c r="K513" s="49"/>
    </row>
    <row r="514" spans="1:11" ht="17" customHeight="1" x14ac:dyDescent="0.2">
      <c r="A514" s="300"/>
      <c r="K514" s="49"/>
    </row>
    <row r="515" spans="1:11" ht="17" customHeight="1" x14ac:dyDescent="0.2">
      <c r="A515" s="300"/>
      <c r="K515" s="49"/>
    </row>
    <row r="516" spans="1:11" ht="17" customHeight="1" x14ac:dyDescent="0.2">
      <c r="A516" s="300"/>
      <c r="K516" s="49"/>
    </row>
    <row r="517" spans="1:11" ht="17" customHeight="1" x14ac:dyDescent="0.2">
      <c r="A517" s="300"/>
      <c r="K517" s="49"/>
    </row>
    <row r="518" spans="1:11" ht="17" customHeight="1" x14ac:dyDescent="0.2">
      <c r="A518" s="300"/>
      <c r="K518" s="49"/>
    </row>
    <row r="519" spans="1:11" ht="17" customHeight="1" x14ac:dyDescent="0.2">
      <c r="A519" s="300"/>
      <c r="K519" s="49"/>
    </row>
    <row r="520" spans="1:11" ht="17" customHeight="1" x14ac:dyDescent="0.2">
      <c r="A520" s="300"/>
      <c r="K520" s="49"/>
    </row>
    <row r="521" spans="1:11" ht="17" customHeight="1" x14ac:dyDescent="0.2">
      <c r="A521" s="300"/>
      <c r="K521" s="49"/>
    </row>
    <row r="522" spans="1:11" ht="17" customHeight="1" x14ac:dyDescent="0.2">
      <c r="A522" s="300"/>
      <c r="K522" s="49"/>
    </row>
    <row r="523" spans="1:11" ht="17" customHeight="1" x14ac:dyDescent="0.2">
      <c r="A523" s="300"/>
      <c r="K523" s="49"/>
    </row>
    <row r="524" spans="1:11" ht="17" customHeight="1" x14ac:dyDescent="0.2">
      <c r="A524" s="300"/>
      <c r="K524" s="49"/>
    </row>
    <row r="525" spans="1:11" ht="17" customHeight="1" x14ac:dyDescent="0.2">
      <c r="A525" s="300"/>
      <c r="K525" s="49"/>
    </row>
    <row r="526" spans="1:11" ht="17" customHeight="1" x14ac:dyDescent="0.2">
      <c r="A526" s="300"/>
      <c r="K526" s="49"/>
    </row>
    <row r="527" spans="1:11" ht="17" customHeight="1" x14ac:dyDescent="0.2">
      <c r="A527" s="300"/>
      <c r="K527" s="49"/>
    </row>
    <row r="528" spans="1:11" ht="17" customHeight="1" x14ac:dyDescent="0.2">
      <c r="A528" s="300"/>
      <c r="K528" s="49"/>
    </row>
    <row r="529" spans="1:11" ht="17" customHeight="1" x14ac:dyDescent="0.2">
      <c r="A529" s="300"/>
      <c r="K529" s="49"/>
    </row>
    <row r="530" spans="1:11" ht="17" customHeight="1" x14ac:dyDescent="0.2">
      <c r="A530" s="300"/>
      <c r="K530" s="49"/>
    </row>
    <row r="531" spans="1:11" ht="17" customHeight="1" thickBot="1" x14ac:dyDescent="0.25">
      <c r="A531" s="300"/>
      <c r="K531" s="49"/>
    </row>
    <row r="532" spans="1:11" ht="17" customHeight="1" x14ac:dyDescent="0.2">
      <c r="A532" s="300"/>
      <c r="I532" s="578" t="str">
        <f>"避難完了までに要する時間
"&amp;TEXT(避難確保計画入力シート!E158,0)&amp;"分"</f>
        <v>避難完了までに要する時間
0分</v>
      </c>
      <c r="J532" s="579"/>
      <c r="K532" s="580"/>
    </row>
    <row r="533" spans="1:11" ht="17" customHeight="1" x14ac:dyDescent="0.2">
      <c r="A533" s="300"/>
      <c r="I533" s="581"/>
      <c r="J533" s="442"/>
      <c r="K533" s="443"/>
    </row>
    <row r="534" spans="1:11" ht="17" customHeight="1" thickBot="1" x14ac:dyDescent="0.25">
      <c r="A534" s="301"/>
      <c r="B534" s="16"/>
      <c r="C534" s="16"/>
      <c r="D534" s="16"/>
      <c r="E534" s="16"/>
      <c r="F534" s="16"/>
      <c r="G534" s="16"/>
      <c r="H534" s="16"/>
      <c r="I534" s="582"/>
      <c r="J534" s="583"/>
      <c r="K534" s="584"/>
    </row>
    <row r="535" spans="1:11" ht="17" customHeight="1" x14ac:dyDescent="0.2"/>
    <row r="536" spans="1:11" ht="17" customHeight="1" x14ac:dyDescent="0.2">
      <c r="A536" s="226"/>
      <c r="B536" s="5"/>
      <c r="C536" s="5"/>
      <c r="D536" s="5"/>
      <c r="E536" s="5"/>
      <c r="F536" s="5"/>
      <c r="G536" s="528" t="s">
        <v>609</v>
      </c>
      <c r="H536" s="528"/>
      <c r="I536" s="528"/>
      <c r="J536" s="528"/>
      <c r="K536" s="528"/>
    </row>
    <row r="537" spans="1:11" ht="17" customHeight="1" x14ac:dyDescent="0.2">
      <c r="A537" s="5"/>
      <c r="B537" s="5"/>
      <c r="C537" s="5"/>
      <c r="D537" s="5"/>
      <c r="E537" s="5"/>
      <c r="F537" s="5"/>
      <c r="G537" s="9" t="s">
        <v>423</v>
      </c>
      <c r="H537" s="529">
        <f>避難確保計画入力シート!$E$13</f>
        <v>0</v>
      </c>
      <c r="I537" s="529"/>
      <c r="J537" s="529"/>
      <c r="K537" s="529"/>
    </row>
    <row r="538" spans="1:11" ht="17" customHeight="1" x14ac:dyDescent="0.2">
      <c r="A538" s="549" t="s">
        <v>534</v>
      </c>
      <c r="B538" s="549"/>
      <c r="C538" s="549"/>
      <c r="D538" s="549"/>
      <c r="E538" s="549"/>
      <c r="F538" s="549"/>
      <c r="G538" s="549"/>
      <c r="H538" s="549"/>
      <c r="I538" s="549"/>
      <c r="J538" s="575" t="s">
        <v>530</v>
      </c>
      <c r="K538" s="575"/>
    </row>
    <row r="539" spans="1:11" ht="17" customHeight="1" x14ac:dyDescent="0.2">
      <c r="A539" s="577" t="s">
        <v>535</v>
      </c>
      <c r="B539" s="577"/>
      <c r="C539" s="577"/>
      <c r="D539" s="577"/>
      <c r="E539" s="577"/>
      <c r="F539" s="577"/>
      <c r="G539" s="577"/>
      <c r="H539" s="577"/>
      <c r="I539" s="577"/>
      <c r="J539" s="576"/>
      <c r="K539" s="576"/>
    </row>
    <row r="540" spans="1:11" ht="17" customHeight="1" thickBot="1" x14ac:dyDescent="0.25">
      <c r="A540" s="299"/>
    </row>
    <row r="541" spans="1:11" ht="17" customHeight="1" x14ac:dyDescent="0.2">
      <c r="A541" s="573" t="s">
        <v>533</v>
      </c>
      <c r="B541" s="476"/>
      <c r="C541" s="46"/>
      <c r="D541" s="46"/>
      <c r="E541" s="46"/>
      <c r="F541" s="46"/>
      <c r="G541" s="46"/>
      <c r="H541" s="46"/>
      <c r="I541" s="46"/>
      <c r="J541" s="46"/>
      <c r="K541" s="47"/>
    </row>
    <row r="542" spans="1:11" ht="17" customHeight="1" x14ac:dyDescent="0.2">
      <c r="A542" s="574"/>
      <c r="B542" s="360"/>
      <c r="K542" s="49"/>
    </row>
    <row r="543" spans="1:11" ht="17" customHeight="1" x14ac:dyDescent="0.2">
      <c r="A543" s="300"/>
      <c r="K543" s="49"/>
    </row>
    <row r="544" spans="1:11" ht="17" customHeight="1" x14ac:dyDescent="0.2">
      <c r="A544" s="300"/>
      <c r="K544" s="49"/>
    </row>
    <row r="545" spans="1:11" ht="17" customHeight="1" x14ac:dyDescent="0.2">
      <c r="A545" s="300"/>
      <c r="K545" s="49"/>
    </row>
    <row r="546" spans="1:11" ht="17" customHeight="1" x14ac:dyDescent="0.2">
      <c r="A546" s="300"/>
      <c r="K546" s="49"/>
    </row>
    <row r="547" spans="1:11" ht="17" customHeight="1" x14ac:dyDescent="0.2">
      <c r="A547" s="300"/>
      <c r="K547" s="49"/>
    </row>
    <row r="548" spans="1:11" ht="17" customHeight="1" x14ac:dyDescent="0.2">
      <c r="A548" s="300"/>
      <c r="K548" s="49"/>
    </row>
    <row r="549" spans="1:11" ht="17" customHeight="1" x14ac:dyDescent="0.2">
      <c r="A549" s="300"/>
      <c r="K549" s="49"/>
    </row>
    <row r="550" spans="1:11" ht="17" customHeight="1" x14ac:dyDescent="0.2">
      <c r="A550" s="300"/>
      <c r="K550" s="49"/>
    </row>
    <row r="551" spans="1:11" ht="17" customHeight="1" x14ac:dyDescent="0.2">
      <c r="A551" s="300"/>
      <c r="K551" s="49"/>
    </row>
    <row r="552" spans="1:11" ht="17" customHeight="1" x14ac:dyDescent="0.2">
      <c r="A552" s="300"/>
      <c r="K552" s="49"/>
    </row>
    <row r="553" spans="1:11" ht="17" customHeight="1" x14ac:dyDescent="0.2">
      <c r="A553" s="300"/>
      <c r="K553" s="49"/>
    </row>
    <row r="554" spans="1:11" ht="17" customHeight="1" x14ac:dyDescent="0.2">
      <c r="A554" s="300"/>
      <c r="K554" s="49"/>
    </row>
    <row r="555" spans="1:11" ht="17" customHeight="1" x14ac:dyDescent="0.2">
      <c r="A555" s="300"/>
      <c r="K555" s="49"/>
    </row>
    <row r="556" spans="1:11" ht="17" customHeight="1" x14ac:dyDescent="0.2">
      <c r="A556" s="300"/>
      <c r="K556" s="49"/>
    </row>
    <row r="557" spans="1:11" ht="17" customHeight="1" x14ac:dyDescent="0.2">
      <c r="A557" s="300"/>
      <c r="K557" s="49"/>
    </row>
    <row r="558" spans="1:11" ht="17" customHeight="1" x14ac:dyDescent="0.2">
      <c r="A558" s="300"/>
      <c r="K558" s="49"/>
    </row>
    <row r="559" spans="1:11" ht="17" customHeight="1" x14ac:dyDescent="0.2">
      <c r="A559" s="300"/>
      <c r="K559" s="49"/>
    </row>
    <row r="560" spans="1:11" ht="17" customHeight="1" x14ac:dyDescent="0.2">
      <c r="A560" s="300"/>
      <c r="K560" s="49"/>
    </row>
    <row r="561" spans="1:11" ht="17" customHeight="1" x14ac:dyDescent="0.2">
      <c r="A561" s="300"/>
      <c r="K561" s="49"/>
    </row>
    <row r="562" spans="1:11" ht="17" customHeight="1" x14ac:dyDescent="0.2">
      <c r="A562" s="300"/>
      <c r="K562" s="49"/>
    </row>
    <row r="563" spans="1:11" ht="17" customHeight="1" x14ac:dyDescent="0.2">
      <c r="A563" s="300"/>
      <c r="K563" s="49"/>
    </row>
    <row r="564" spans="1:11" ht="17" customHeight="1" x14ac:dyDescent="0.2">
      <c r="A564" s="300"/>
      <c r="K564" s="49"/>
    </row>
    <row r="565" spans="1:11" ht="17" customHeight="1" x14ac:dyDescent="0.2">
      <c r="A565" s="300"/>
      <c r="K565" s="49"/>
    </row>
    <row r="566" spans="1:11" ht="17" customHeight="1" x14ac:dyDescent="0.2">
      <c r="A566" s="300"/>
      <c r="K566" s="49"/>
    </row>
    <row r="567" spans="1:11" ht="17" customHeight="1" x14ac:dyDescent="0.2">
      <c r="A567" s="300"/>
      <c r="K567" s="49"/>
    </row>
    <row r="568" spans="1:11" ht="17" customHeight="1" x14ac:dyDescent="0.2">
      <c r="A568" s="300"/>
      <c r="K568" s="49"/>
    </row>
    <row r="569" spans="1:11" ht="17" customHeight="1" x14ac:dyDescent="0.2">
      <c r="A569" s="300"/>
      <c r="K569" s="49"/>
    </row>
    <row r="570" spans="1:11" ht="17" customHeight="1" x14ac:dyDescent="0.2">
      <c r="A570" s="300"/>
      <c r="K570" s="49"/>
    </row>
    <row r="571" spans="1:11" ht="17" customHeight="1" x14ac:dyDescent="0.2">
      <c r="A571" s="300"/>
      <c r="K571" s="49"/>
    </row>
    <row r="572" spans="1:11" ht="17" customHeight="1" x14ac:dyDescent="0.2">
      <c r="A572" s="300"/>
      <c r="K572" s="49"/>
    </row>
    <row r="573" spans="1:11" ht="17" customHeight="1" x14ac:dyDescent="0.2">
      <c r="A573" s="300"/>
      <c r="K573" s="49"/>
    </row>
    <row r="574" spans="1:11" ht="17" customHeight="1" x14ac:dyDescent="0.2">
      <c r="A574" s="300"/>
      <c r="K574" s="49"/>
    </row>
    <row r="575" spans="1:11" ht="17" customHeight="1" x14ac:dyDescent="0.2">
      <c r="A575" s="300"/>
      <c r="K575" s="49"/>
    </row>
    <row r="576" spans="1:11" ht="17" customHeight="1" x14ac:dyDescent="0.2">
      <c r="A576" s="300"/>
      <c r="K576" s="49"/>
    </row>
    <row r="577" spans="1:11" ht="17" customHeight="1" x14ac:dyDescent="0.2">
      <c r="A577" s="300"/>
      <c r="K577" s="49"/>
    </row>
    <row r="578" spans="1:11" ht="17" customHeight="1" x14ac:dyDescent="0.2">
      <c r="A578" s="300"/>
      <c r="K578" s="49"/>
    </row>
    <row r="579" spans="1:11" ht="17" customHeight="1" x14ac:dyDescent="0.2">
      <c r="A579" s="300"/>
      <c r="K579" s="49"/>
    </row>
    <row r="580" spans="1:11" ht="17" customHeight="1" x14ac:dyDescent="0.2">
      <c r="A580" s="300"/>
      <c r="K580" s="49"/>
    </row>
    <row r="581" spans="1:11" ht="17" customHeight="1" x14ac:dyDescent="0.2">
      <c r="A581" s="300"/>
      <c r="K581" s="49"/>
    </row>
    <row r="582" spans="1:11" ht="17" customHeight="1" x14ac:dyDescent="0.2">
      <c r="A582" s="300"/>
      <c r="K582" s="49"/>
    </row>
    <row r="583" spans="1:11" ht="17" customHeight="1" x14ac:dyDescent="0.2">
      <c r="A583" s="300"/>
      <c r="K583" s="49"/>
    </row>
    <row r="584" spans="1:11" ht="17" customHeight="1" x14ac:dyDescent="0.2">
      <c r="A584" s="300"/>
      <c r="K584" s="49"/>
    </row>
    <row r="585" spans="1:11" ht="17" customHeight="1" x14ac:dyDescent="0.2">
      <c r="A585" s="300"/>
      <c r="K585" s="49"/>
    </row>
    <row r="586" spans="1:11" ht="17" customHeight="1" x14ac:dyDescent="0.2">
      <c r="A586" s="300"/>
      <c r="I586" s="298"/>
      <c r="J586" s="298"/>
      <c r="K586" s="302"/>
    </row>
    <row r="587" spans="1:11" ht="17" customHeight="1" x14ac:dyDescent="0.2">
      <c r="A587" s="300"/>
      <c r="I587" s="298"/>
      <c r="J587" s="298"/>
      <c r="K587" s="302"/>
    </row>
    <row r="588" spans="1:11" ht="17" customHeight="1" thickBot="1" x14ac:dyDescent="0.25">
      <c r="A588" s="301"/>
      <c r="B588" s="16"/>
      <c r="C588" s="16"/>
      <c r="D588" s="16"/>
      <c r="E588" s="16"/>
      <c r="F588" s="16"/>
      <c r="G588" s="16"/>
      <c r="H588" s="16"/>
      <c r="I588" s="303"/>
      <c r="J588" s="303"/>
      <c r="K588" s="304"/>
    </row>
    <row r="589" spans="1:11" ht="17" customHeight="1" x14ac:dyDescent="0.2"/>
    <row r="590" spans="1:11" ht="17" customHeight="1" x14ac:dyDescent="0.2">
      <c r="G590" s="528" t="s">
        <v>609</v>
      </c>
      <c r="H590" s="528"/>
      <c r="I590" s="528"/>
      <c r="J590" s="528"/>
      <c r="K590" s="528"/>
    </row>
    <row r="591" spans="1:11" ht="17" customHeight="1" thickBot="1" x14ac:dyDescent="0.25">
      <c r="G591" s="9" t="s">
        <v>423</v>
      </c>
      <c r="H591" s="528">
        <f>避難確保計画入力シート!$E$13</f>
        <v>0</v>
      </c>
      <c r="I591" s="529"/>
      <c r="J591" s="529"/>
      <c r="K591" s="529"/>
    </row>
    <row r="592" spans="1:11" ht="17" customHeight="1" x14ac:dyDescent="0.2">
      <c r="A592" s="522" t="s">
        <v>562</v>
      </c>
      <c r="B592" s="522"/>
      <c r="C592" s="522"/>
      <c r="D592" s="522"/>
      <c r="E592" s="522"/>
      <c r="F592" s="598" t="s">
        <v>565</v>
      </c>
      <c r="G592" s="599"/>
      <c r="H592" s="600"/>
      <c r="I592" s="71"/>
      <c r="J592" s="71"/>
      <c r="K592" s="71"/>
    </row>
    <row r="593" spans="1:11" ht="17" customHeight="1" thickBot="1" x14ac:dyDescent="0.25">
      <c r="F593" s="601"/>
      <c r="G593" s="602"/>
      <c r="H593" s="603"/>
    </row>
    <row r="594" spans="1:11" ht="17" customHeight="1" x14ac:dyDescent="0.2"/>
    <row r="595" spans="1:11" ht="17" customHeight="1" x14ac:dyDescent="0.2">
      <c r="A595" s="522" t="s">
        <v>563</v>
      </c>
      <c r="B595" s="522"/>
      <c r="C595" s="522"/>
      <c r="D595" s="522"/>
      <c r="E595" s="522"/>
      <c r="F595" s="522"/>
      <c r="G595" s="522"/>
      <c r="H595" s="522"/>
      <c r="I595" s="522"/>
      <c r="J595" s="522"/>
      <c r="K595" s="522"/>
    </row>
    <row r="596" spans="1:11" ht="17" customHeight="1" x14ac:dyDescent="0.2">
      <c r="B596" s="71"/>
      <c r="C596" s="71"/>
      <c r="D596" s="71"/>
      <c r="E596" s="71"/>
      <c r="F596" s="71"/>
      <c r="G596" s="71"/>
      <c r="H596" s="71"/>
      <c r="I596" s="71"/>
      <c r="J596" s="71"/>
      <c r="K596" s="71"/>
    </row>
    <row r="597" spans="1:11" ht="17" customHeight="1" x14ac:dyDescent="0.2">
      <c r="A597" s="522" t="s">
        <v>564</v>
      </c>
      <c r="B597" s="522"/>
      <c r="C597" s="522"/>
      <c r="D597" s="522"/>
      <c r="E597" s="522"/>
      <c r="F597" s="522"/>
      <c r="G597" s="522"/>
      <c r="H597" s="522"/>
      <c r="I597" s="522"/>
      <c r="J597" s="522"/>
      <c r="K597" s="522"/>
    </row>
    <row r="598" spans="1:11" ht="17" customHeight="1" x14ac:dyDescent="0.2">
      <c r="A598" s="522"/>
      <c r="B598" s="522"/>
      <c r="C598" s="522"/>
      <c r="D598" s="522"/>
      <c r="E598" s="522"/>
      <c r="F598" s="522"/>
      <c r="G598" s="522"/>
      <c r="H598" s="522"/>
      <c r="I598" s="522"/>
      <c r="J598" s="522"/>
      <c r="K598" s="522"/>
    </row>
    <row r="599" spans="1:11" ht="17" customHeight="1" x14ac:dyDescent="0.2">
      <c r="A599" s="522"/>
      <c r="B599" s="522"/>
      <c r="C599" s="522"/>
      <c r="D599" s="522"/>
      <c r="E599" s="522"/>
      <c r="F599" s="522"/>
      <c r="G599" s="522"/>
      <c r="H599" s="522"/>
      <c r="I599" s="522"/>
      <c r="J599" s="522"/>
      <c r="K599" s="522"/>
    </row>
    <row r="600" spans="1:11" ht="17" customHeight="1" x14ac:dyDescent="0.2">
      <c r="A600" s="522"/>
      <c r="B600" s="522"/>
      <c r="C600" s="522"/>
      <c r="D600" s="522"/>
      <c r="E600" s="522"/>
      <c r="F600" s="522"/>
      <c r="G600" s="522"/>
      <c r="H600" s="522"/>
      <c r="I600" s="522"/>
      <c r="J600" s="522"/>
      <c r="K600" s="522"/>
    </row>
    <row r="601" spans="1:11" ht="17" customHeight="1" x14ac:dyDescent="0.2">
      <c r="A601" s="522"/>
      <c r="B601" s="522"/>
      <c r="C601" s="522"/>
      <c r="D601" s="522"/>
      <c r="E601" s="522"/>
      <c r="F601" s="522"/>
      <c r="G601" s="522"/>
      <c r="H601" s="522"/>
      <c r="I601" s="522"/>
      <c r="J601" s="522"/>
      <c r="K601" s="522"/>
    </row>
    <row r="602" spans="1:11" ht="17" customHeight="1" x14ac:dyDescent="0.2"/>
    <row r="603" spans="1:11" ht="17" customHeight="1" x14ac:dyDescent="0.2"/>
    <row r="604" spans="1:11" ht="17" customHeight="1" x14ac:dyDescent="0.2"/>
    <row r="605" spans="1:11" ht="17" customHeight="1" x14ac:dyDescent="0.2"/>
    <row r="606" spans="1:11" ht="17" customHeight="1" x14ac:dyDescent="0.2"/>
    <row r="607" spans="1:11" ht="17" customHeight="1" x14ac:dyDescent="0.2"/>
    <row r="608" spans="1:11" ht="17" customHeight="1" x14ac:dyDescent="0.2"/>
    <row r="609" ht="17" customHeight="1" x14ac:dyDescent="0.2"/>
    <row r="610" ht="17" customHeight="1" x14ac:dyDescent="0.2"/>
    <row r="611" ht="17" customHeight="1" x14ac:dyDescent="0.2"/>
    <row r="612" ht="17" customHeight="1" x14ac:dyDescent="0.2"/>
    <row r="613" ht="17" customHeight="1" x14ac:dyDescent="0.2"/>
    <row r="614" ht="17" customHeight="1" x14ac:dyDescent="0.2"/>
    <row r="615" ht="17" customHeight="1" x14ac:dyDescent="0.2"/>
    <row r="616" ht="17" customHeight="1" x14ac:dyDescent="0.2"/>
    <row r="617" ht="17" customHeight="1" x14ac:dyDescent="0.2"/>
    <row r="618" ht="17" customHeight="1" x14ac:dyDescent="0.2"/>
    <row r="619" ht="17" customHeight="1" x14ac:dyDescent="0.2"/>
    <row r="620" ht="17" customHeight="1" x14ac:dyDescent="0.2"/>
    <row r="621" ht="17" customHeight="1" x14ac:dyDescent="0.2"/>
    <row r="622" ht="17" customHeight="1" x14ac:dyDescent="0.2"/>
    <row r="623" ht="17" customHeight="1" x14ac:dyDescent="0.2"/>
    <row r="624" ht="17" customHeight="1" x14ac:dyDescent="0.2"/>
    <row r="625" ht="17" customHeight="1" x14ac:dyDescent="0.2"/>
    <row r="626" ht="17" customHeight="1" x14ac:dyDescent="0.2"/>
    <row r="627" ht="17" customHeight="1" x14ac:dyDescent="0.2"/>
    <row r="628" ht="17" customHeight="1" x14ac:dyDescent="0.2"/>
    <row r="629" ht="17" customHeight="1" x14ac:dyDescent="0.2"/>
    <row r="630" ht="17" customHeight="1" x14ac:dyDescent="0.2"/>
    <row r="631" ht="17" customHeight="1" x14ac:dyDescent="0.2"/>
    <row r="632" ht="17" customHeight="1" x14ac:dyDescent="0.2"/>
    <row r="633" ht="17" customHeight="1" x14ac:dyDescent="0.2"/>
    <row r="634" ht="17" customHeight="1" x14ac:dyDescent="0.2"/>
    <row r="635" ht="17" customHeight="1" x14ac:dyDescent="0.2"/>
    <row r="636" ht="17" customHeight="1" x14ac:dyDescent="0.2"/>
    <row r="637" ht="17" customHeight="1" x14ac:dyDescent="0.2"/>
    <row r="638" ht="17" customHeight="1" x14ac:dyDescent="0.2"/>
    <row r="639" ht="17" customHeight="1" x14ac:dyDescent="0.2"/>
    <row r="640" ht="17" customHeight="1" x14ac:dyDescent="0.2"/>
    <row r="641" spans="1:11" ht="17" customHeight="1" x14ac:dyDescent="0.2"/>
    <row r="642" spans="1:11" ht="17" customHeight="1" x14ac:dyDescent="0.2"/>
    <row r="643" spans="1:11" ht="17" customHeight="1" x14ac:dyDescent="0.2"/>
    <row r="644" spans="1:11" ht="17" customHeight="1" x14ac:dyDescent="0.2">
      <c r="G644" s="528" t="s">
        <v>609</v>
      </c>
      <c r="H644" s="528"/>
      <c r="I644" s="528"/>
      <c r="J644" s="528"/>
      <c r="K644" s="528"/>
    </row>
    <row r="645" spans="1:11" ht="17" customHeight="1" thickBot="1" x14ac:dyDescent="0.25">
      <c r="G645" s="9" t="s">
        <v>423</v>
      </c>
      <c r="H645" s="528">
        <f>避難確保計画入力シート!$E$13</f>
        <v>0</v>
      </c>
      <c r="I645" s="529"/>
      <c r="J645" s="529"/>
      <c r="K645" s="529"/>
    </row>
    <row r="646" spans="1:11" ht="17" customHeight="1" x14ac:dyDescent="0.2">
      <c r="A646" s="429" t="s">
        <v>566</v>
      </c>
      <c r="B646" s="429"/>
      <c r="C646" s="429"/>
      <c r="D646" s="429"/>
      <c r="E646" s="597"/>
      <c r="F646" s="598" t="s">
        <v>565</v>
      </c>
      <c r="G646" s="599"/>
      <c r="H646" s="600"/>
      <c r="I646" s="71"/>
      <c r="J646" s="575" t="s">
        <v>530</v>
      </c>
      <c r="K646" s="575"/>
    </row>
    <row r="647" spans="1:11" ht="17" customHeight="1" thickBot="1" x14ac:dyDescent="0.25">
      <c r="A647" s="429"/>
      <c r="B647" s="429"/>
      <c r="C647" s="429"/>
      <c r="D647" s="429"/>
      <c r="E647" s="597"/>
      <c r="F647" s="601"/>
      <c r="G647" s="602"/>
      <c r="H647" s="603"/>
      <c r="J647" s="576"/>
      <c r="K647" s="576"/>
    </row>
    <row r="648" spans="1:11" ht="17" customHeight="1" x14ac:dyDescent="0.2">
      <c r="A648" s="9" t="s">
        <v>567</v>
      </c>
    </row>
    <row r="649" spans="1:11" ht="17" customHeight="1" x14ac:dyDescent="0.2">
      <c r="A649" s="637" t="s">
        <v>568</v>
      </c>
      <c r="B649" s="638"/>
      <c r="C649" s="638"/>
      <c r="D649" s="638"/>
      <c r="E649" s="638"/>
      <c r="F649" s="638"/>
      <c r="G649" s="638"/>
      <c r="H649" s="638"/>
      <c r="I649" s="638"/>
      <c r="J649" s="638"/>
      <c r="K649" s="638"/>
    </row>
    <row r="650" spans="1:11" ht="17" customHeight="1" x14ac:dyDescent="0.2">
      <c r="A650" s="638"/>
      <c r="B650" s="638"/>
      <c r="C650" s="638"/>
      <c r="D650" s="638"/>
      <c r="E650" s="638"/>
      <c r="F650" s="638"/>
      <c r="G650" s="638"/>
      <c r="H650" s="638"/>
      <c r="I650" s="638"/>
      <c r="J650" s="638"/>
      <c r="K650" s="638"/>
    </row>
    <row r="651" spans="1:11" ht="17" customHeight="1" x14ac:dyDescent="0.2">
      <c r="A651" s="638"/>
      <c r="B651" s="638"/>
      <c r="C651" s="638"/>
      <c r="D651" s="638"/>
      <c r="E651" s="638"/>
      <c r="F651" s="638"/>
      <c r="G651" s="638"/>
      <c r="H651" s="638"/>
      <c r="I651" s="638"/>
      <c r="J651" s="638"/>
      <c r="K651" s="638"/>
    </row>
    <row r="652" spans="1:11" ht="17" customHeight="1" x14ac:dyDescent="0.2">
      <c r="A652" s="638"/>
      <c r="B652" s="638"/>
      <c r="C652" s="638"/>
      <c r="D652" s="638"/>
      <c r="E652" s="638"/>
      <c r="F652" s="638"/>
      <c r="G652" s="638"/>
      <c r="H652" s="638"/>
      <c r="I652" s="638"/>
      <c r="J652" s="638"/>
      <c r="K652" s="638"/>
    </row>
    <row r="653" spans="1:11" ht="17" customHeight="1" x14ac:dyDescent="0.2">
      <c r="A653" s="638"/>
      <c r="B653" s="638"/>
      <c r="C653" s="638"/>
      <c r="D653" s="638"/>
      <c r="E653" s="638"/>
      <c r="F653" s="638"/>
      <c r="G653" s="638"/>
      <c r="H653" s="638"/>
      <c r="I653" s="638"/>
      <c r="J653" s="638"/>
      <c r="K653" s="638"/>
    </row>
    <row r="654" spans="1:11" ht="17" customHeight="1" x14ac:dyDescent="0.2">
      <c r="A654" s="638"/>
      <c r="B654" s="638"/>
      <c r="C654" s="638"/>
      <c r="D654" s="638"/>
      <c r="E654" s="638"/>
      <c r="F654" s="638"/>
      <c r="G654" s="638"/>
      <c r="H654" s="638"/>
      <c r="I654" s="638"/>
      <c r="J654" s="638"/>
      <c r="K654" s="638"/>
    </row>
    <row r="655" spans="1:11" ht="17" customHeight="1" x14ac:dyDescent="0.2">
      <c r="A655" s="638"/>
      <c r="B655" s="638"/>
      <c r="C655" s="638"/>
      <c r="D655" s="638"/>
      <c r="E655" s="638"/>
      <c r="F655" s="638"/>
      <c r="G655" s="638"/>
      <c r="H655" s="638"/>
      <c r="I655" s="638"/>
      <c r="J655" s="638"/>
      <c r="K655" s="638"/>
    </row>
    <row r="656" spans="1:11" ht="17" customHeight="1" x14ac:dyDescent="0.2">
      <c r="A656" s="638"/>
      <c r="B656" s="638"/>
      <c r="C656" s="638"/>
      <c r="D656" s="638"/>
      <c r="E656" s="638"/>
      <c r="F656" s="638"/>
      <c r="G656" s="638"/>
      <c r="H656" s="638"/>
      <c r="I656" s="638"/>
      <c r="J656" s="638"/>
      <c r="K656" s="638"/>
    </row>
    <row r="657" spans="1:11" ht="17" customHeight="1" x14ac:dyDescent="0.2">
      <c r="A657" s="638"/>
      <c r="B657" s="638"/>
      <c r="C657" s="638"/>
      <c r="D657" s="638"/>
      <c r="E657" s="638"/>
      <c r="F657" s="638"/>
      <c r="G657" s="638"/>
      <c r="H657" s="638"/>
      <c r="I657" s="638"/>
      <c r="J657" s="638"/>
      <c r="K657" s="638"/>
    </row>
    <row r="658" spans="1:11" ht="17" customHeight="1" x14ac:dyDescent="0.2">
      <c r="A658" s="638"/>
      <c r="B658" s="638"/>
      <c r="C658" s="638"/>
      <c r="D658" s="638"/>
      <c r="E658" s="638"/>
      <c r="F658" s="638"/>
      <c r="G658" s="638"/>
      <c r="H658" s="638"/>
      <c r="I658" s="638"/>
      <c r="J658" s="638"/>
      <c r="K658" s="638"/>
    </row>
    <row r="659" spans="1:11" ht="17" customHeight="1" x14ac:dyDescent="0.2">
      <c r="A659" s="638"/>
      <c r="B659" s="638"/>
      <c r="C659" s="638"/>
      <c r="D659" s="638"/>
      <c r="E659" s="638"/>
      <c r="F659" s="638"/>
      <c r="G659" s="638"/>
      <c r="H659" s="638"/>
      <c r="I659" s="638"/>
      <c r="J659" s="638"/>
      <c r="K659" s="638"/>
    </row>
    <row r="660" spans="1:11" ht="17" customHeight="1" x14ac:dyDescent="0.2">
      <c r="A660" s="638"/>
      <c r="B660" s="638"/>
      <c r="C660" s="638"/>
      <c r="D660" s="638"/>
      <c r="E660" s="638"/>
      <c r="F660" s="638"/>
      <c r="G660" s="638"/>
      <c r="H660" s="638"/>
      <c r="I660" s="638"/>
      <c r="J660" s="638"/>
      <c r="K660" s="638"/>
    </row>
    <row r="661" spans="1:11" ht="17" customHeight="1" x14ac:dyDescent="0.2">
      <c r="A661" s="638"/>
      <c r="B661" s="638"/>
      <c r="C661" s="638"/>
      <c r="D661" s="638"/>
      <c r="E661" s="638"/>
      <c r="F661" s="638"/>
      <c r="G661" s="638"/>
      <c r="H661" s="638"/>
      <c r="I661" s="638"/>
      <c r="J661" s="638"/>
      <c r="K661" s="638"/>
    </row>
    <row r="662" spans="1:11" ht="17" customHeight="1" x14ac:dyDescent="0.2">
      <c r="A662" s="638"/>
      <c r="B662" s="638"/>
      <c r="C662" s="638"/>
      <c r="D662" s="638"/>
      <c r="E662" s="638"/>
      <c r="F662" s="638"/>
      <c r="G662" s="638"/>
      <c r="H662" s="638"/>
      <c r="I662" s="638"/>
      <c r="J662" s="638"/>
      <c r="K662" s="638"/>
    </row>
    <row r="663" spans="1:11" ht="17" customHeight="1" x14ac:dyDescent="0.2">
      <c r="A663" s="638"/>
      <c r="B663" s="638"/>
      <c r="C663" s="638"/>
      <c r="D663" s="638"/>
      <c r="E663" s="638"/>
      <c r="F663" s="638"/>
      <c r="G663" s="638"/>
      <c r="H663" s="638"/>
      <c r="I663" s="638"/>
      <c r="J663" s="638"/>
      <c r="K663" s="638"/>
    </row>
    <row r="664" spans="1:11" ht="17" customHeight="1" x14ac:dyDescent="0.2">
      <c r="A664" s="638"/>
      <c r="B664" s="638"/>
      <c r="C664" s="638"/>
      <c r="D664" s="638"/>
      <c r="E664" s="638"/>
      <c r="F664" s="638"/>
      <c r="G664" s="638"/>
      <c r="H664" s="638"/>
      <c r="I664" s="638"/>
      <c r="J664" s="638"/>
      <c r="K664" s="638"/>
    </row>
    <row r="665" spans="1:11" ht="17" customHeight="1" x14ac:dyDescent="0.2">
      <c r="A665" s="638"/>
      <c r="B665" s="638"/>
      <c r="C665" s="638"/>
      <c r="D665" s="638"/>
      <c r="E665" s="638"/>
      <c r="F665" s="638"/>
      <c r="G665" s="638"/>
      <c r="H665" s="638"/>
      <c r="I665" s="638"/>
      <c r="J665" s="638"/>
      <c r="K665" s="638"/>
    </row>
    <row r="666" spans="1:11" ht="17" customHeight="1" x14ac:dyDescent="0.2">
      <c r="A666" s="638"/>
      <c r="B666" s="638"/>
      <c r="C666" s="638"/>
      <c r="D666" s="638"/>
      <c r="E666" s="638"/>
      <c r="F666" s="638"/>
      <c r="G666" s="638"/>
      <c r="H666" s="638"/>
      <c r="I666" s="638"/>
      <c r="J666" s="638"/>
      <c r="K666" s="638"/>
    </row>
    <row r="667" spans="1:11" ht="17" customHeight="1" x14ac:dyDescent="0.2">
      <c r="A667" s="638"/>
      <c r="B667" s="638"/>
      <c r="C667" s="638"/>
      <c r="D667" s="638"/>
      <c r="E667" s="638"/>
      <c r="F667" s="638"/>
      <c r="G667" s="638"/>
      <c r="H667" s="638"/>
      <c r="I667" s="638"/>
      <c r="J667" s="638"/>
      <c r="K667" s="638"/>
    </row>
    <row r="668" spans="1:11" ht="17" customHeight="1" x14ac:dyDescent="0.2">
      <c r="A668" s="638"/>
      <c r="B668" s="638"/>
      <c r="C668" s="638"/>
      <c r="D668" s="638"/>
      <c r="E668" s="638"/>
      <c r="F668" s="638"/>
      <c r="G668" s="638"/>
      <c r="H668" s="638"/>
      <c r="I668" s="638"/>
      <c r="J668" s="638"/>
      <c r="K668" s="638"/>
    </row>
    <row r="669" spans="1:11" ht="17" customHeight="1" x14ac:dyDescent="0.2">
      <c r="A669" s="638"/>
      <c r="B669" s="638"/>
      <c r="C669" s="638"/>
      <c r="D669" s="638"/>
      <c r="E669" s="638"/>
      <c r="F669" s="638"/>
      <c r="G669" s="638"/>
      <c r="H669" s="638"/>
      <c r="I669" s="638"/>
      <c r="J669" s="638"/>
      <c r="K669" s="638"/>
    </row>
    <row r="670" spans="1:11" ht="17" customHeight="1" x14ac:dyDescent="0.2">
      <c r="A670" s="638"/>
      <c r="B670" s="638"/>
      <c r="C670" s="638"/>
      <c r="D670" s="638"/>
      <c r="E670" s="638"/>
      <c r="F670" s="638"/>
      <c r="G670" s="638"/>
      <c r="H670" s="638"/>
      <c r="I670" s="638"/>
      <c r="J670" s="638"/>
      <c r="K670" s="638"/>
    </row>
    <row r="671" spans="1:11" ht="17" customHeight="1" x14ac:dyDescent="0.2">
      <c r="A671" s="638"/>
      <c r="B671" s="638"/>
      <c r="C671" s="638"/>
      <c r="D671" s="638"/>
      <c r="E671" s="638"/>
      <c r="F671" s="638"/>
      <c r="G671" s="638"/>
      <c r="H671" s="638"/>
      <c r="I671" s="638"/>
      <c r="J671" s="638"/>
      <c r="K671" s="638"/>
    </row>
    <row r="672" spans="1:11" ht="17" customHeight="1" x14ac:dyDescent="0.2">
      <c r="A672" s="638"/>
      <c r="B672" s="638"/>
      <c r="C672" s="638"/>
      <c r="D672" s="638"/>
      <c r="E672" s="638"/>
      <c r="F672" s="638"/>
      <c r="G672" s="638"/>
      <c r="H672" s="638"/>
      <c r="I672" s="638"/>
      <c r="J672" s="638"/>
      <c r="K672" s="638"/>
    </row>
    <row r="673" spans="1:11" ht="17" customHeight="1" x14ac:dyDescent="0.2">
      <c r="A673" s="638"/>
      <c r="B673" s="638"/>
      <c r="C673" s="638"/>
      <c r="D673" s="638"/>
      <c r="E673" s="638"/>
      <c r="F673" s="638"/>
      <c r="G673" s="638"/>
      <c r="H673" s="638"/>
      <c r="I673" s="638"/>
      <c r="J673" s="638"/>
      <c r="K673" s="638"/>
    </row>
    <row r="674" spans="1:11" ht="17" customHeight="1" x14ac:dyDescent="0.2">
      <c r="A674" s="638"/>
      <c r="B674" s="638"/>
      <c r="C674" s="638"/>
      <c r="D674" s="638"/>
      <c r="E674" s="638"/>
      <c r="F674" s="638"/>
      <c r="G674" s="638"/>
      <c r="H674" s="638"/>
      <c r="I674" s="638"/>
      <c r="J674" s="638"/>
      <c r="K674" s="638"/>
    </row>
    <row r="675" spans="1:11" ht="17" customHeight="1" x14ac:dyDescent="0.2">
      <c r="A675" s="638"/>
      <c r="B675" s="638"/>
      <c r="C675" s="638"/>
      <c r="D675" s="638"/>
      <c r="E675" s="638"/>
      <c r="F675" s="638"/>
      <c r="G675" s="638"/>
      <c r="H675" s="638"/>
      <c r="I675" s="638"/>
      <c r="J675" s="638"/>
      <c r="K675" s="638"/>
    </row>
    <row r="676" spans="1:11" ht="17" customHeight="1" x14ac:dyDescent="0.2">
      <c r="A676" s="638"/>
      <c r="B676" s="638"/>
      <c r="C676" s="638"/>
      <c r="D676" s="638"/>
      <c r="E676" s="638"/>
      <c r="F676" s="638"/>
      <c r="G676" s="638"/>
      <c r="H676" s="638"/>
      <c r="I676" s="638"/>
      <c r="J676" s="638"/>
      <c r="K676" s="638"/>
    </row>
    <row r="677" spans="1:11" ht="17" customHeight="1" x14ac:dyDescent="0.2">
      <c r="A677" s="638"/>
      <c r="B677" s="638"/>
      <c r="C677" s="638"/>
      <c r="D677" s="638"/>
      <c r="E677" s="638"/>
      <c r="F677" s="638"/>
      <c r="G677" s="638"/>
      <c r="H677" s="638"/>
      <c r="I677" s="638"/>
      <c r="J677" s="638"/>
      <c r="K677" s="638"/>
    </row>
    <row r="678" spans="1:11" ht="17" customHeight="1" x14ac:dyDescent="0.2">
      <c r="A678" s="638"/>
      <c r="B678" s="638"/>
      <c r="C678" s="638"/>
      <c r="D678" s="638"/>
      <c r="E678" s="638"/>
      <c r="F678" s="638"/>
      <c r="G678" s="638"/>
      <c r="H678" s="638"/>
      <c r="I678" s="638"/>
      <c r="J678" s="638"/>
      <c r="K678" s="638"/>
    </row>
    <row r="679" spans="1:11" ht="17" customHeight="1" x14ac:dyDescent="0.2">
      <c r="A679" s="638"/>
      <c r="B679" s="638"/>
      <c r="C679" s="638"/>
      <c r="D679" s="638"/>
      <c r="E679" s="638"/>
      <c r="F679" s="638"/>
      <c r="G679" s="638"/>
      <c r="H679" s="638"/>
      <c r="I679" s="638"/>
      <c r="J679" s="638"/>
      <c r="K679" s="638"/>
    </row>
    <row r="680" spans="1:11" ht="17" customHeight="1" x14ac:dyDescent="0.2">
      <c r="A680" s="638"/>
      <c r="B680" s="638"/>
      <c r="C680" s="638"/>
      <c r="D680" s="638"/>
      <c r="E680" s="638"/>
      <c r="F680" s="638"/>
      <c r="G680" s="638"/>
      <c r="H680" s="638"/>
      <c r="I680" s="638"/>
      <c r="J680" s="638"/>
      <c r="K680" s="638"/>
    </row>
    <row r="681" spans="1:11" ht="17" customHeight="1" x14ac:dyDescent="0.2">
      <c r="A681" s="638"/>
      <c r="B681" s="638"/>
      <c r="C681" s="638"/>
      <c r="D681" s="638"/>
      <c r="E681" s="638"/>
      <c r="F681" s="638"/>
      <c r="G681" s="638"/>
      <c r="H681" s="638"/>
      <c r="I681" s="638"/>
      <c r="J681" s="638"/>
      <c r="K681" s="638"/>
    </row>
    <row r="682" spans="1:11" ht="17" customHeight="1" x14ac:dyDescent="0.2">
      <c r="A682" s="638"/>
      <c r="B682" s="638"/>
      <c r="C682" s="638"/>
      <c r="D682" s="638"/>
      <c r="E682" s="638"/>
      <c r="F682" s="638"/>
      <c r="G682" s="638"/>
      <c r="H682" s="638"/>
      <c r="I682" s="638"/>
      <c r="J682" s="638"/>
      <c r="K682" s="638"/>
    </row>
    <row r="683" spans="1:11" ht="17" customHeight="1" x14ac:dyDescent="0.2">
      <c r="A683" s="638"/>
      <c r="B683" s="638"/>
      <c r="C683" s="638"/>
      <c r="D683" s="638"/>
      <c r="E683" s="638"/>
      <c r="F683" s="638"/>
      <c r="G683" s="638"/>
      <c r="H683" s="638"/>
      <c r="I683" s="638"/>
      <c r="J683" s="638"/>
      <c r="K683" s="638"/>
    </row>
    <row r="684" spans="1:11" ht="17" customHeight="1" x14ac:dyDescent="0.2">
      <c r="A684" s="638"/>
      <c r="B684" s="638"/>
      <c r="C684" s="638"/>
      <c r="D684" s="638"/>
      <c r="E684" s="638"/>
      <c r="F684" s="638"/>
      <c r="G684" s="638"/>
      <c r="H684" s="638"/>
      <c r="I684" s="638"/>
      <c r="J684" s="638"/>
      <c r="K684" s="638"/>
    </row>
    <row r="685" spans="1:11" ht="17" customHeight="1" x14ac:dyDescent="0.2">
      <c r="A685" s="638"/>
      <c r="B685" s="638"/>
      <c r="C685" s="638"/>
      <c r="D685" s="638"/>
      <c r="E685" s="638"/>
      <c r="F685" s="638"/>
      <c r="G685" s="638"/>
      <c r="H685" s="638"/>
      <c r="I685" s="638"/>
      <c r="J685" s="638"/>
      <c r="K685" s="638"/>
    </row>
    <row r="686" spans="1:11" ht="17" customHeight="1" x14ac:dyDescent="0.2">
      <c r="A686" s="638"/>
      <c r="B686" s="638"/>
      <c r="C686" s="638"/>
      <c r="D686" s="638"/>
      <c r="E686" s="638"/>
      <c r="F686" s="638"/>
      <c r="G686" s="638"/>
      <c r="H686" s="638"/>
      <c r="I686" s="638"/>
      <c r="J686" s="638"/>
      <c r="K686" s="638"/>
    </row>
    <row r="687" spans="1:11" ht="17" customHeight="1" x14ac:dyDescent="0.2">
      <c r="A687" s="638"/>
      <c r="B687" s="638"/>
      <c r="C687" s="638"/>
      <c r="D687" s="638"/>
      <c r="E687" s="638"/>
      <c r="F687" s="638"/>
      <c r="G687" s="638"/>
      <c r="H687" s="638"/>
      <c r="I687" s="638"/>
      <c r="J687" s="638"/>
      <c r="K687" s="638"/>
    </row>
    <row r="688" spans="1:11" ht="17" customHeight="1" x14ac:dyDescent="0.2">
      <c r="A688" s="638"/>
      <c r="B688" s="638"/>
      <c r="C688" s="638"/>
      <c r="D688" s="638"/>
      <c r="E688" s="638"/>
      <c r="F688" s="638"/>
      <c r="G688" s="638"/>
      <c r="H688" s="638"/>
      <c r="I688" s="638"/>
      <c r="J688" s="638"/>
      <c r="K688" s="638"/>
    </row>
    <row r="689" spans="1:11" ht="17" customHeight="1" x14ac:dyDescent="0.2">
      <c r="A689" s="638"/>
      <c r="B689" s="638"/>
      <c r="C689" s="638"/>
      <c r="D689" s="638"/>
      <c r="E689" s="638"/>
      <c r="F689" s="638"/>
      <c r="G689" s="638"/>
      <c r="H689" s="638"/>
      <c r="I689" s="638"/>
      <c r="J689" s="638"/>
      <c r="K689" s="638"/>
    </row>
    <row r="690" spans="1:11" ht="17" customHeight="1" x14ac:dyDescent="0.2">
      <c r="A690" s="638"/>
      <c r="B690" s="638"/>
      <c r="C690" s="638"/>
      <c r="D690" s="638"/>
      <c r="E690" s="638"/>
      <c r="F690" s="638"/>
      <c r="G690" s="638"/>
      <c r="H690" s="638"/>
      <c r="I690" s="638"/>
      <c r="J690" s="638"/>
      <c r="K690" s="638"/>
    </row>
    <row r="691" spans="1:11" ht="17" customHeight="1" x14ac:dyDescent="0.2">
      <c r="A691" s="638"/>
      <c r="B691" s="638"/>
      <c r="C691" s="638"/>
      <c r="D691" s="638"/>
      <c r="E691" s="638"/>
      <c r="F691" s="638"/>
      <c r="G691" s="638"/>
      <c r="H691" s="638"/>
      <c r="I691" s="638"/>
      <c r="J691" s="638"/>
      <c r="K691" s="638"/>
    </row>
    <row r="692" spans="1:11" ht="17" customHeight="1" x14ac:dyDescent="0.2">
      <c r="A692" s="638"/>
      <c r="B692" s="638"/>
      <c r="C692" s="638"/>
      <c r="D692" s="638"/>
      <c r="E692" s="638"/>
      <c r="F692" s="638"/>
      <c r="G692" s="638"/>
      <c r="H692" s="638"/>
      <c r="I692" s="638"/>
      <c r="J692" s="638"/>
      <c r="K692" s="638"/>
    </row>
    <row r="693" spans="1:11" ht="17" customHeight="1" x14ac:dyDescent="0.2">
      <c r="A693" s="638"/>
      <c r="B693" s="638"/>
      <c r="C693" s="638"/>
      <c r="D693" s="638"/>
      <c r="E693" s="638"/>
      <c r="F693" s="638"/>
      <c r="G693" s="638"/>
      <c r="H693" s="638"/>
      <c r="I693" s="638"/>
      <c r="J693" s="638"/>
      <c r="K693" s="638"/>
    </row>
    <row r="694" spans="1:11" ht="17" customHeight="1" x14ac:dyDescent="0.2">
      <c r="A694" s="638"/>
      <c r="B694" s="638"/>
      <c r="C694" s="638"/>
      <c r="D694" s="638"/>
      <c r="E694" s="638"/>
      <c r="F694" s="638"/>
      <c r="G694" s="638"/>
      <c r="H694" s="638"/>
      <c r="I694" s="638"/>
      <c r="J694" s="638"/>
      <c r="K694" s="638"/>
    </row>
    <row r="695" spans="1:11" ht="17" customHeight="1" x14ac:dyDescent="0.2">
      <c r="A695" s="638"/>
      <c r="B695" s="638"/>
      <c r="C695" s="638"/>
      <c r="D695" s="638"/>
      <c r="E695" s="638"/>
      <c r="F695" s="638"/>
      <c r="G695" s="638"/>
      <c r="H695" s="638"/>
      <c r="I695" s="638"/>
      <c r="J695" s="638"/>
      <c r="K695" s="638"/>
    </row>
    <row r="696" spans="1:11" ht="17" customHeight="1" x14ac:dyDescent="0.2">
      <c r="A696" s="638"/>
      <c r="B696" s="638"/>
      <c r="C696" s="638"/>
      <c r="D696" s="638"/>
      <c r="E696" s="638"/>
      <c r="F696" s="638"/>
      <c r="G696" s="638"/>
      <c r="H696" s="638"/>
      <c r="I696" s="638"/>
      <c r="J696" s="638"/>
      <c r="K696" s="638"/>
    </row>
    <row r="697" spans="1:11" ht="17" customHeight="1" x14ac:dyDescent="0.2">
      <c r="A697" s="638"/>
      <c r="B697" s="638"/>
      <c r="C697" s="638"/>
      <c r="D697" s="638"/>
      <c r="E697" s="638"/>
      <c r="F697" s="638"/>
      <c r="G697" s="638"/>
      <c r="H697" s="638"/>
      <c r="I697" s="638"/>
      <c r="J697" s="638"/>
      <c r="K697" s="638"/>
    </row>
    <row r="698" spans="1:11" ht="17" customHeight="1" x14ac:dyDescent="0.2">
      <c r="G698" s="528" t="s">
        <v>609</v>
      </c>
      <c r="H698" s="528"/>
      <c r="I698" s="528"/>
      <c r="J698" s="528"/>
      <c r="K698" s="528"/>
    </row>
    <row r="699" spans="1:11" ht="17" customHeight="1" thickBot="1" x14ac:dyDescent="0.25">
      <c r="G699" s="9" t="s">
        <v>423</v>
      </c>
      <c r="H699" s="528">
        <f>避難確保計画入力シート!$E$13</f>
        <v>0</v>
      </c>
      <c r="I699" s="529"/>
      <c r="J699" s="529"/>
      <c r="K699" s="529"/>
    </row>
    <row r="700" spans="1:11" ht="17" customHeight="1" x14ac:dyDescent="0.2">
      <c r="A700" s="429" t="s">
        <v>569</v>
      </c>
      <c r="B700" s="429"/>
      <c r="C700" s="429"/>
      <c r="D700" s="429"/>
      <c r="E700" s="597"/>
      <c r="F700" s="598" t="s">
        <v>565</v>
      </c>
      <c r="G700" s="599"/>
      <c r="H700" s="600"/>
      <c r="I700" s="71"/>
      <c r="J700" s="575" t="s">
        <v>530</v>
      </c>
      <c r="K700" s="575"/>
    </row>
    <row r="701" spans="1:11" ht="17" customHeight="1" thickBot="1" x14ac:dyDescent="0.25">
      <c r="A701" s="429"/>
      <c r="B701" s="429"/>
      <c r="C701" s="429"/>
      <c r="D701" s="429"/>
      <c r="E701" s="597"/>
      <c r="F701" s="601"/>
      <c r="G701" s="602"/>
      <c r="H701" s="603"/>
      <c r="J701" s="576"/>
      <c r="K701" s="576"/>
    </row>
    <row r="702" spans="1:11" ht="17" customHeight="1" thickBot="1" x14ac:dyDescent="0.25"/>
    <row r="703" spans="1:11" ht="17" customHeight="1" x14ac:dyDescent="0.2">
      <c r="A703" s="604" t="str">
        <f>"管理権限者（"&amp;TEXT(避難確保計画入力シート!H576,0)&amp;"）　（代行者　"&amp;TEXT(避難確保計画入力シート!H578,0)&amp;"）"</f>
        <v>管理権限者（0）　（代行者　0）</v>
      </c>
      <c r="B703" s="605"/>
      <c r="C703" s="605"/>
      <c r="D703" s="605"/>
      <c r="E703" s="605"/>
      <c r="F703" s="605"/>
      <c r="G703" s="605"/>
      <c r="H703" s="606"/>
      <c r="I703" s="308"/>
    </row>
    <row r="704" spans="1:11" ht="17" customHeight="1" thickBot="1" x14ac:dyDescent="0.25">
      <c r="A704" s="589"/>
      <c r="B704" s="607"/>
      <c r="C704" s="607"/>
      <c r="D704" s="607"/>
      <c r="E704" s="607"/>
      <c r="F704" s="607"/>
      <c r="G704" s="607"/>
      <c r="H704" s="608"/>
      <c r="I704" s="308"/>
    </row>
    <row r="705" spans="2:11" ht="17" customHeight="1" thickBot="1" x14ac:dyDescent="0.25"/>
    <row r="706" spans="2:11" ht="17" customHeight="1" x14ac:dyDescent="0.2">
      <c r="B706" s="609" t="s">
        <v>570</v>
      </c>
      <c r="C706" s="610"/>
      <c r="D706" s="615" t="s">
        <v>571</v>
      </c>
      <c r="E706" s="615"/>
      <c r="F706" s="615"/>
      <c r="G706" s="615" t="s">
        <v>572</v>
      </c>
      <c r="H706" s="615"/>
      <c r="I706" s="615"/>
      <c r="J706" s="615"/>
      <c r="K706" s="616"/>
    </row>
    <row r="707" spans="2:11" ht="17" customHeight="1" x14ac:dyDescent="0.2">
      <c r="B707" s="611"/>
      <c r="C707" s="612"/>
      <c r="D707" s="626" t="str">
        <f>"班長（"&amp;TEXT(避難確保計画入力シート!H580,0)&amp;"）"</f>
        <v>班長（0）</v>
      </c>
      <c r="E707" s="627"/>
      <c r="F707" s="628"/>
      <c r="G707" s="617" t="s">
        <v>573</v>
      </c>
      <c r="H707" s="618"/>
      <c r="I707" s="618"/>
      <c r="J707" s="618"/>
      <c r="K707" s="619"/>
    </row>
    <row r="708" spans="2:11" ht="17" customHeight="1" x14ac:dyDescent="0.2">
      <c r="B708" s="611"/>
      <c r="C708" s="612"/>
      <c r="D708" s="617">
        <f>避難確保計画入力シート!G582</f>
        <v>0</v>
      </c>
      <c r="E708" s="618"/>
      <c r="F708" s="629"/>
      <c r="G708" s="620"/>
      <c r="H708" s="621"/>
      <c r="I708" s="621"/>
      <c r="J708" s="621"/>
      <c r="K708" s="622"/>
    </row>
    <row r="709" spans="2:11" ht="17" customHeight="1" x14ac:dyDescent="0.2">
      <c r="B709" s="611"/>
      <c r="C709" s="612"/>
      <c r="D709" s="620"/>
      <c r="E709" s="621"/>
      <c r="F709" s="630"/>
      <c r="G709" s="620"/>
      <c r="H709" s="621"/>
      <c r="I709" s="621"/>
      <c r="J709" s="621"/>
      <c r="K709" s="622"/>
    </row>
    <row r="710" spans="2:11" ht="17" customHeight="1" x14ac:dyDescent="0.2">
      <c r="B710" s="611"/>
      <c r="C710" s="612"/>
      <c r="D710" s="620"/>
      <c r="E710" s="621"/>
      <c r="F710" s="630"/>
      <c r="G710" s="620"/>
      <c r="H710" s="621"/>
      <c r="I710" s="621"/>
      <c r="J710" s="621"/>
      <c r="K710" s="622"/>
    </row>
    <row r="711" spans="2:11" ht="17" customHeight="1" x14ac:dyDescent="0.2">
      <c r="B711" s="611"/>
      <c r="C711" s="612"/>
      <c r="D711" s="620"/>
      <c r="E711" s="621"/>
      <c r="F711" s="630"/>
      <c r="G711" s="620"/>
      <c r="H711" s="621"/>
      <c r="I711" s="621"/>
      <c r="J711" s="621"/>
      <c r="K711" s="622"/>
    </row>
    <row r="712" spans="2:11" ht="17" customHeight="1" thickBot="1" x14ac:dyDescent="0.25">
      <c r="B712" s="613"/>
      <c r="C712" s="614"/>
      <c r="D712" s="623"/>
      <c r="E712" s="624"/>
      <c r="F712" s="631"/>
      <c r="G712" s="623"/>
      <c r="H712" s="624"/>
      <c r="I712" s="624"/>
      <c r="J712" s="624"/>
      <c r="K712" s="625"/>
    </row>
    <row r="713" spans="2:11" ht="17" customHeight="1" x14ac:dyDescent="0.2"/>
    <row r="714" spans="2:11" ht="17" customHeight="1" thickBot="1" x14ac:dyDescent="0.25"/>
    <row r="715" spans="2:11" ht="17" customHeight="1" x14ac:dyDescent="0.2">
      <c r="B715" s="609" t="s">
        <v>574</v>
      </c>
      <c r="C715" s="610"/>
      <c r="D715" s="615" t="s">
        <v>571</v>
      </c>
      <c r="E715" s="615"/>
      <c r="F715" s="615"/>
      <c r="G715" s="615" t="s">
        <v>572</v>
      </c>
      <c r="H715" s="615"/>
      <c r="I715" s="615"/>
      <c r="J715" s="615"/>
      <c r="K715" s="616"/>
    </row>
    <row r="716" spans="2:11" ht="17" customHeight="1" x14ac:dyDescent="0.2">
      <c r="B716" s="611"/>
      <c r="C716" s="612"/>
      <c r="D716" s="626" t="str">
        <f>"班長（"&amp;TEXT(避難確保計画入力シート!H590,0)&amp;"）"</f>
        <v>班長（0）</v>
      </c>
      <c r="E716" s="627"/>
      <c r="F716" s="628"/>
      <c r="G716" s="617" t="s">
        <v>575</v>
      </c>
      <c r="H716" s="618"/>
      <c r="I716" s="618"/>
      <c r="J716" s="618"/>
      <c r="K716" s="619"/>
    </row>
    <row r="717" spans="2:11" ht="17" customHeight="1" x14ac:dyDescent="0.2">
      <c r="B717" s="611"/>
      <c r="C717" s="612"/>
      <c r="D717" s="617">
        <f>避難確保計画入力シート!G582</f>
        <v>0</v>
      </c>
      <c r="E717" s="618"/>
      <c r="F717" s="629"/>
      <c r="G717" s="620"/>
      <c r="H717" s="621"/>
      <c r="I717" s="621"/>
      <c r="J717" s="621"/>
      <c r="K717" s="622"/>
    </row>
    <row r="718" spans="2:11" ht="17" customHeight="1" x14ac:dyDescent="0.2">
      <c r="B718" s="611"/>
      <c r="C718" s="612"/>
      <c r="D718" s="620"/>
      <c r="E718" s="621"/>
      <c r="F718" s="630"/>
      <c r="G718" s="620"/>
      <c r="H718" s="621"/>
      <c r="I718" s="621"/>
      <c r="J718" s="621"/>
      <c r="K718" s="622"/>
    </row>
    <row r="719" spans="2:11" ht="17" customHeight="1" x14ac:dyDescent="0.2">
      <c r="B719" s="611"/>
      <c r="C719" s="612"/>
      <c r="D719" s="620"/>
      <c r="E719" s="621"/>
      <c r="F719" s="630"/>
      <c r="G719" s="620"/>
      <c r="H719" s="621"/>
      <c r="I719" s="621"/>
      <c r="J719" s="621"/>
      <c r="K719" s="622"/>
    </row>
    <row r="720" spans="2:11" ht="17" customHeight="1" x14ac:dyDescent="0.2">
      <c r="B720" s="611"/>
      <c r="C720" s="612"/>
      <c r="D720" s="620"/>
      <c r="E720" s="621"/>
      <c r="F720" s="630"/>
      <c r="G720" s="620"/>
      <c r="H720" s="621"/>
      <c r="I720" s="621"/>
      <c r="J720" s="621"/>
      <c r="K720" s="622"/>
    </row>
    <row r="721" spans="1:13" ht="17" customHeight="1" thickBot="1" x14ac:dyDescent="0.25">
      <c r="B721" s="613"/>
      <c r="C721" s="614"/>
      <c r="D721" s="623"/>
      <c r="E721" s="624"/>
      <c r="F721" s="631"/>
      <c r="G721" s="623"/>
      <c r="H721" s="624"/>
      <c r="I721" s="624"/>
      <c r="J721" s="624"/>
      <c r="K721" s="625"/>
    </row>
    <row r="722" spans="1:13" ht="17" customHeight="1" x14ac:dyDescent="0.2"/>
    <row r="723" spans="1:13" ht="17" customHeight="1" x14ac:dyDescent="0.2"/>
    <row r="724" spans="1:13" ht="17" customHeight="1" x14ac:dyDescent="0.2">
      <c r="A724" s="429" t="s">
        <v>576</v>
      </c>
      <c r="B724" s="429"/>
      <c r="C724" s="429"/>
      <c r="D724" s="429"/>
      <c r="E724" s="429"/>
    </row>
    <row r="725" spans="1:13" ht="17" customHeight="1" thickBot="1" x14ac:dyDescent="0.25">
      <c r="A725" s="429"/>
      <c r="B725" s="429"/>
      <c r="C725" s="429"/>
      <c r="D725" s="429"/>
      <c r="E725" s="429"/>
    </row>
    <row r="726" spans="1:13" ht="17" customHeight="1" x14ac:dyDescent="0.2">
      <c r="A726" s="632" t="s">
        <v>572</v>
      </c>
      <c r="B726" s="633"/>
      <c r="C726" s="595" t="s">
        <v>577</v>
      </c>
      <c r="D726" s="595"/>
      <c r="E726" s="595"/>
      <c r="F726" s="595"/>
      <c r="G726" s="595"/>
      <c r="H726" s="595"/>
      <c r="I726" s="595"/>
      <c r="J726" s="595"/>
      <c r="K726" s="596"/>
      <c r="M726" s="296"/>
    </row>
    <row r="727" spans="1:13" ht="17" customHeight="1" x14ac:dyDescent="0.2">
      <c r="A727" s="634" t="s">
        <v>578</v>
      </c>
      <c r="B727" s="635"/>
      <c r="C727" s="591" t="str">
        <f>IF(M727&lt;&gt;"",RIGHT(M727,LEN(M727)-1),"")</f>
        <v/>
      </c>
      <c r="D727" s="591"/>
      <c r="E727" s="591"/>
      <c r="F727" s="591"/>
      <c r="G727" s="591"/>
      <c r="H727" s="591"/>
      <c r="I727" s="591"/>
      <c r="J727" s="591"/>
      <c r="K727" s="592"/>
      <c r="M727" s="296" t="str">
        <f>IF(避難確保計画入力シート!E603="有","、"&amp;避難確保計画入力シート!C603,"")&amp;IF(避難確保計画入力シート!E605="有","、"&amp;避難確保計画入力シート!C605,"")&amp;IF(避難確保計画入力シート!E607="有","、"&amp;避難確保計画入力シート!C607,"")&amp;IF(避難確保計画入力シート!E607="有","、"&amp;避難確保計画入力シート!C607&amp;IF(避難確保計画入力シート!I607&lt;&gt;"",避難確保計画入力シート!I607&amp;避難確保計画入力シート!K607,""),"")&amp;IF(避難確保計画入力シート!E609="有","、"&amp;避難確保計画入力シート!C609&amp;IF(避難確保計画入力シート!I609&lt;&gt;"",避難確保計画入力シート!I609&amp;避難確保計画入力シート!K609,""),"")&amp;IF(避難確保計画入力シート!E611="有","、"&amp;避難確保計画入力シート!C611&amp;IF(避難確保計画入力シート!I611&lt;&gt;"",避難確保計画入力シート!I611&amp;避難確保計画入力シート!K611,""),"")&amp;IF(避難確保計画入力シート!E613="有","、"&amp;避難確保計画入力シート!C613&amp;IF(避難確保計画入力シート!I613&lt;&gt;"",避難確保計画入力シート!I613&amp;避難確保計画入力シート!K613,""),"")&amp;IF(避難確保計画入力シート!E615="有","、"&amp;避難確保計画入力シート!C615&amp;IF(避難確保計画入力シート!I615&lt;&gt;"",避難確保計画入力シート!I615&amp;避難確保計画入力シート!K615,""),"")&amp;IF(避難確保計画入力シート!E617="有","、"&amp;避難確保計画入力シート!C617&amp;IF(避難確保計画入力シート!I617&lt;&gt;"",避難確保計画入力シート!I617&amp;避難確保計画入力シート!K617,""),"")&amp;IF(避難確保計画入力シート!E619="有","、"&amp;避難確保計画入力シート!C619&amp;IF(避難確保計画入力シート!I619&lt;&gt;"",避難確保計画入力シート!I619&amp;避難確保計画入力シート!K619,""),"")&amp;IF(避難確保計画入力シート!E621="有","、"&amp;避難確保計画入力シート!C621&amp;IF(避難確保計画入力シート!I621&lt;&gt;"",避難確保計画入力シート!I621&amp;避難確保計画入力シート!K621,""),"")&amp;IF(避難確保計画入力シート!E623&lt;&gt;"","、"&amp;避難確保計画入力シート!E623,"")</f>
        <v/>
      </c>
    </row>
    <row r="728" spans="1:13" ht="17" customHeight="1" x14ac:dyDescent="0.2">
      <c r="A728" s="636"/>
      <c r="B728" s="635"/>
      <c r="C728" s="591"/>
      <c r="D728" s="591"/>
      <c r="E728" s="591"/>
      <c r="F728" s="591"/>
      <c r="G728" s="591"/>
      <c r="H728" s="591"/>
      <c r="I728" s="591"/>
      <c r="J728" s="591"/>
      <c r="K728" s="592"/>
      <c r="M728" s="296"/>
    </row>
    <row r="729" spans="1:13" ht="17" customHeight="1" x14ac:dyDescent="0.2">
      <c r="A729" s="636"/>
      <c r="B729" s="635"/>
      <c r="C729" s="591"/>
      <c r="D729" s="591"/>
      <c r="E729" s="591"/>
      <c r="F729" s="591"/>
      <c r="G729" s="591"/>
      <c r="H729" s="591"/>
      <c r="I729" s="591"/>
      <c r="J729" s="591"/>
      <c r="K729" s="592"/>
      <c r="M729" s="296"/>
    </row>
    <row r="730" spans="1:13" ht="17" customHeight="1" x14ac:dyDescent="0.2">
      <c r="A730" s="636"/>
      <c r="B730" s="635"/>
      <c r="C730" s="591"/>
      <c r="D730" s="591"/>
      <c r="E730" s="591"/>
      <c r="F730" s="591"/>
      <c r="G730" s="591"/>
      <c r="H730" s="591"/>
      <c r="I730" s="591"/>
      <c r="J730" s="591"/>
      <c r="K730" s="592"/>
      <c r="M730" s="296"/>
    </row>
    <row r="731" spans="1:13" ht="17" customHeight="1" x14ac:dyDescent="0.2">
      <c r="A731" s="585" t="s">
        <v>579</v>
      </c>
      <c r="B731" s="586"/>
      <c r="C731" s="591" t="str">
        <f>IF(M731&lt;&gt;"",RIGHT(M731,LEN(M731)-1),"")</f>
        <v/>
      </c>
      <c r="D731" s="591"/>
      <c r="E731" s="591"/>
      <c r="F731" s="591"/>
      <c r="G731" s="591"/>
      <c r="H731" s="591"/>
      <c r="I731" s="591"/>
      <c r="J731" s="591"/>
      <c r="K731" s="592"/>
      <c r="M731" s="296" t="str">
        <f>IF(避難確保計画入力シート!E627="有","、"&amp;避難確保計画入力シート!C627&amp;IF(避難確保計画入力シート!I627&lt;&gt;"",避難確保計画入力シート!I627&amp;避難確保計画入力シート!K627,""),"")&amp;IF(避難確保計画入力シート!E629="有","、"&amp;避難確保計画入力シート!C629&amp;IF(避難確保計画入力シート!I629&lt;&gt;"",避難確保計画入力シート!I629&amp;避難確保計画入力シート!K629,""),"")&amp;IF(避難確保計画入力シート!E631="有","、"&amp;避難確保計画入力シート!C631&amp;IF(避難確保計画入力シート!I631&lt;&gt;"",避難確保計画入力シート!I631&amp;避難確保計画入力シート!K631,""),"")&amp;IF(避難確保計画入力シート!E633="有","、"&amp;避難確保計画入力シート!C633&amp;IF(避難確保計画入力シート!I633&lt;&gt;"",避難確保計画入力シート!I633&amp;避難確保計画入力シート!K633,""),"")&amp;IF(避難確保計画入力シート!E635="有","、"&amp;避難確保計画入力シート!C635&amp;IF(避難確保計画入力シート!I635&lt;&gt;"",避難確保計画入力シート!I635&amp;避難確保計画入力シート!K635,""),"")&amp;IF(避難確保計画入力シート!E637="有","、"&amp;避難確保計画入力シート!C637&amp;IF(避難確保計画入力シート!I637&lt;&gt;"",避難確保計画入力シート!I637&amp;避難確保計画入力シート!K637,""),"")&amp;IF(避難確保計画入力シート!E639="有","、"&amp;避難確保計画入力シート!C639&amp;IF(避難確保計画入力シート!I639&lt;&gt;"",避難確保計画入力シート!I639&amp;避難確保計画入力シート!K639,""),"")&amp;IF(避難確保計画入力シート!E641="有","、"&amp;避難確保計画入力シート!C641&amp;IF(避難確保計画入力シート!I641&lt;&gt;"",避難確保計画入力シート!I641&amp;避難確保計画入力シート!K641,""),"")&amp;IF(避難確保計画入力シート!E643="有","、"&amp;避難確保計画入力シート!C643&amp;IF(避難確保計画入力シート!I643&lt;&gt;"",避難確保計画入力シート!I643&amp;避難確保計画入力シート!K643,""),"")&amp;IF(避難確保計画入力シート!E645&lt;&gt;"","、"&amp;避難確保計画入力シート!E645,"")</f>
        <v/>
      </c>
    </row>
    <row r="732" spans="1:13" ht="17" customHeight="1" x14ac:dyDescent="0.2">
      <c r="A732" s="587"/>
      <c r="B732" s="588"/>
      <c r="C732" s="591"/>
      <c r="D732" s="591"/>
      <c r="E732" s="591"/>
      <c r="F732" s="591"/>
      <c r="G732" s="591"/>
      <c r="H732" s="591"/>
      <c r="I732" s="591"/>
      <c r="J732" s="591"/>
      <c r="K732" s="592"/>
      <c r="M732" s="296"/>
    </row>
    <row r="733" spans="1:13" ht="17" customHeight="1" x14ac:dyDescent="0.2">
      <c r="A733" s="587"/>
      <c r="B733" s="588"/>
      <c r="C733" s="591"/>
      <c r="D733" s="591"/>
      <c r="E733" s="591"/>
      <c r="F733" s="591"/>
      <c r="G733" s="591"/>
      <c r="H733" s="591"/>
      <c r="I733" s="591"/>
      <c r="J733" s="591"/>
      <c r="K733" s="592"/>
      <c r="M733" s="296"/>
    </row>
    <row r="734" spans="1:13" ht="17" customHeight="1" x14ac:dyDescent="0.2">
      <c r="A734" s="587"/>
      <c r="B734" s="588"/>
      <c r="C734" s="591"/>
      <c r="D734" s="591"/>
      <c r="E734" s="591"/>
      <c r="F734" s="591"/>
      <c r="G734" s="591"/>
      <c r="H734" s="591"/>
      <c r="I734" s="591"/>
      <c r="J734" s="591"/>
      <c r="K734" s="592"/>
      <c r="M734" s="296"/>
    </row>
    <row r="735" spans="1:13" ht="17" customHeight="1" x14ac:dyDescent="0.2">
      <c r="A735" s="587"/>
      <c r="B735" s="588"/>
      <c r="C735" s="591"/>
      <c r="D735" s="591"/>
      <c r="E735" s="591"/>
      <c r="F735" s="591"/>
      <c r="G735" s="591"/>
      <c r="H735" s="591"/>
      <c r="I735" s="591"/>
      <c r="J735" s="591"/>
      <c r="K735" s="592"/>
    </row>
    <row r="736" spans="1:13" ht="17" customHeight="1" x14ac:dyDescent="0.2">
      <c r="A736" s="587"/>
      <c r="B736" s="588"/>
      <c r="C736" s="591"/>
      <c r="D736" s="591"/>
      <c r="E736" s="591"/>
      <c r="F736" s="591"/>
      <c r="G736" s="591"/>
      <c r="H736" s="591"/>
      <c r="I736" s="591"/>
      <c r="J736" s="591"/>
      <c r="K736" s="592"/>
    </row>
    <row r="737" spans="1:11" ht="17" customHeight="1" thickBot="1" x14ac:dyDescent="0.25">
      <c r="A737" s="589"/>
      <c r="B737" s="590"/>
      <c r="C737" s="593"/>
      <c r="D737" s="593"/>
      <c r="E737" s="593"/>
      <c r="F737" s="593"/>
      <c r="G737" s="593"/>
      <c r="H737" s="593"/>
      <c r="I737" s="593"/>
      <c r="J737" s="593"/>
      <c r="K737" s="594"/>
    </row>
    <row r="738" spans="1:11" ht="17" customHeight="1" x14ac:dyDescent="0.2"/>
    <row r="739" spans="1:11" ht="17" customHeight="1" x14ac:dyDescent="0.2"/>
    <row r="740" spans="1:11" ht="17" customHeight="1" x14ac:dyDescent="0.2"/>
    <row r="741" spans="1:11" ht="17" customHeight="1" x14ac:dyDescent="0.2"/>
    <row r="742" spans="1:11" ht="17" customHeight="1" x14ac:dyDescent="0.2"/>
    <row r="743" spans="1:11" ht="17" customHeight="1" x14ac:dyDescent="0.2"/>
    <row r="744" spans="1:11" ht="17" customHeight="1" x14ac:dyDescent="0.2"/>
    <row r="745" spans="1:11" ht="17" customHeight="1" x14ac:dyDescent="0.2"/>
    <row r="746" spans="1:11" ht="17" customHeight="1" x14ac:dyDescent="0.2"/>
    <row r="747" spans="1:11" ht="17" customHeight="1" x14ac:dyDescent="0.2"/>
    <row r="748" spans="1:11" ht="17" customHeight="1" x14ac:dyDescent="0.2"/>
    <row r="749" spans="1:11" ht="17" customHeight="1" x14ac:dyDescent="0.2"/>
    <row r="750" spans="1:11" ht="17" customHeight="1" x14ac:dyDescent="0.2"/>
    <row r="751" spans="1:11" ht="17" customHeight="1" x14ac:dyDescent="0.2"/>
    <row r="752" spans="1:11" ht="17" customHeight="1" x14ac:dyDescent="0.2"/>
    <row r="753" ht="17" customHeight="1" x14ac:dyDescent="0.2"/>
    <row r="754" ht="17" customHeight="1" x14ac:dyDescent="0.2"/>
    <row r="755" ht="17" customHeight="1" x14ac:dyDescent="0.2"/>
    <row r="756" ht="17" customHeight="1" x14ac:dyDescent="0.2"/>
    <row r="757" ht="17" customHeight="1" x14ac:dyDescent="0.2"/>
    <row r="758" ht="17" customHeight="1" x14ac:dyDescent="0.2"/>
    <row r="759" ht="17" customHeight="1" x14ac:dyDescent="0.2"/>
    <row r="760" ht="17" customHeight="1" x14ac:dyDescent="0.2"/>
    <row r="761" ht="17" customHeight="1" x14ac:dyDescent="0.2"/>
    <row r="762" ht="17" customHeight="1" x14ac:dyDescent="0.2"/>
    <row r="763" ht="17" customHeight="1" x14ac:dyDescent="0.2"/>
  </sheetData>
  <mergeCells count="288">
    <mergeCell ref="A423:K423"/>
    <mergeCell ref="A424:K427"/>
    <mergeCell ref="G482:K482"/>
    <mergeCell ref="A397:C399"/>
    <mergeCell ref="D397:K399"/>
    <mergeCell ref="A401:K401"/>
    <mergeCell ref="G428:K428"/>
    <mergeCell ref="H429:K429"/>
    <mergeCell ref="G536:K536"/>
    <mergeCell ref="H483:K483"/>
    <mergeCell ref="A484:I484"/>
    <mergeCell ref="J484:K485"/>
    <mergeCell ref="A487:B488"/>
    <mergeCell ref="I532:K534"/>
    <mergeCell ref="A485:I486"/>
    <mergeCell ref="A416:K421"/>
    <mergeCell ref="A323:K323"/>
    <mergeCell ref="A333:K333"/>
    <mergeCell ref="G374:K374"/>
    <mergeCell ref="H375:K375"/>
    <mergeCell ref="A377:K377"/>
    <mergeCell ref="A378:K379"/>
    <mergeCell ref="A388:C390"/>
    <mergeCell ref="D388:K390"/>
    <mergeCell ref="A380:K381"/>
    <mergeCell ref="A383:K383"/>
    <mergeCell ref="A384:C384"/>
    <mergeCell ref="D384:K384"/>
    <mergeCell ref="A385:C387"/>
    <mergeCell ref="D385:K387"/>
    <mergeCell ref="F279:F280"/>
    <mergeCell ref="G320:K320"/>
    <mergeCell ref="H321:K321"/>
    <mergeCell ref="G279:J280"/>
    <mergeCell ref="A294:K294"/>
    <mergeCell ref="B289:C292"/>
    <mergeCell ref="D289:E292"/>
    <mergeCell ref="F289:F292"/>
    <mergeCell ref="G289:J292"/>
    <mergeCell ref="B285:C288"/>
    <mergeCell ref="A303:K313"/>
    <mergeCell ref="D285:E288"/>
    <mergeCell ref="F285:F288"/>
    <mergeCell ref="G285:J288"/>
    <mergeCell ref="B281:C284"/>
    <mergeCell ref="D281:E284"/>
    <mergeCell ref="F281:F284"/>
    <mergeCell ref="G281:J284"/>
    <mergeCell ref="A295:K301"/>
    <mergeCell ref="A248:K248"/>
    <mergeCell ref="B236:C236"/>
    <mergeCell ref="D236:K236"/>
    <mergeCell ref="B237:C241"/>
    <mergeCell ref="D237:K241"/>
    <mergeCell ref="A243:K243"/>
    <mergeCell ref="A244:K247"/>
    <mergeCell ref="G275:K275"/>
    <mergeCell ref="H276:K276"/>
    <mergeCell ref="B249:D249"/>
    <mergeCell ref="E249:G249"/>
    <mergeCell ref="H249:J249"/>
    <mergeCell ref="B250:D250"/>
    <mergeCell ref="E250:G250"/>
    <mergeCell ref="H250:J250"/>
    <mergeCell ref="B251:D256"/>
    <mergeCell ref="E251:G256"/>
    <mergeCell ref="H251:J256"/>
    <mergeCell ref="E257:G262"/>
    <mergeCell ref="H257:J262"/>
    <mergeCell ref="B257:D262"/>
    <mergeCell ref="A210:K212"/>
    <mergeCell ref="G228:K228"/>
    <mergeCell ref="H229:K229"/>
    <mergeCell ref="A231:K231"/>
    <mergeCell ref="A232:K233"/>
    <mergeCell ref="A235:K235"/>
    <mergeCell ref="B208:D208"/>
    <mergeCell ref="E208:F208"/>
    <mergeCell ref="G208:H208"/>
    <mergeCell ref="I208:K208"/>
    <mergeCell ref="B209:D209"/>
    <mergeCell ref="E209:F209"/>
    <mergeCell ref="G209:H209"/>
    <mergeCell ref="I209:K209"/>
    <mergeCell ref="A203:A209"/>
    <mergeCell ref="B203:D203"/>
    <mergeCell ref="E203:F203"/>
    <mergeCell ref="G203:H203"/>
    <mergeCell ref="I203:K203"/>
    <mergeCell ref="B204:D204"/>
    <mergeCell ref="B206:D206"/>
    <mergeCell ref="E206:F206"/>
    <mergeCell ref="G206:H206"/>
    <mergeCell ref="I206:K206"/>
    <mergeCell ref="B207:D207"/>
    <mergeCell ref="E207:F207"/>
    <mergeCell ref="G207:H207"/>
    <mergeCell ref="I207:K207"/>
    <mergeCell ref="E204:F204"/>
    <mergeCell ref="G204:H204"/>
    <mergeCell ref="I204:K204"/>
    <mergeCell ref="B205:D205"/>
    <mergeCell ref="E205:F205"/>
    <mergeCell ref="G205:H205"/>
    <mergeCell ref="I205:K205"/>
    <mergeCell ref="E200:F200"/>
    <mergeCell ref="G200:H200"/>
    <mergeCell ref="I200:K200"/>
    <mergeCell ref="B201:D201"/>
    <mergeCell ref="E201:F201"/>
    <mergeCell ref="G201:H201"/>
    <mergeCell ref="I201:K201"/>
    <mergeCell ref="A198:A202"/>
    <mergeCell ref="B198:D198"/>
    <mergeCell ref="E198:F198"/>
    <mergeCell ref="G198:H198"/>
    <mergeCell ref="I198:K198"/>
    <mergeCell ref="B199:D199"/>
    <mergeCell ref="E199:F199"/>
    <mergeCell ref="G199:H199"/>
    <mergeCell ref="I199:K199"/>
    <mergeCell ref="B200:D200"/>
    <mergeCell ref="B202:D202"/>
    <mergeCell ref="E202:F202"/>
    <mergeCell ref="G202:H202"/>
    <mergeCell ref="I202:K202"/>
    <mergeCell ref="E194:F195"/>
    <mergeCell ref="G194:H195"/>
    <mergeCell ref="I194:K195"/>
    <mergeCell ref="B196:D197"/>
    <mergeCell ref="E196:F197"/>
    <mergeCell ref="G196:H197"/>
    <mergeCell ref="I196:K197"/>
    <mergeCell ref="A190:A197"/>
    <mergeCell ref="B190:D191"/>
    <mergeCell ref="E190:F191"/>
    <mergeCell ref="G190:H191"/>
    <mergeCell ref="I190:K191"/>
    <mergeCell ref="B192:D193"/>
    <mergeCell ref="E192:F193"/>
    <mergeCell ref="G192:H193"/>
    <mergeCell ref="I192:K193"/>
    <mergeCell ref="B194:D195"/>
    <mergeCell ref="G162:J162"/>
    <mergeCell ref="G164:J164"/>
    <mergeCell ref="G183:K183"/>
    <mergeCell ref="H184:K184"/>
    <mergeCell ref="A186:K186"/>
    <mergeCell ref="A187:K187"/>
    <mergeCell ref="A189:D189"/>
    <mergeCell ref="E189:F189"/>
    <mergeCell ref="G189:H189"/>
    <mergeCell ref="I189:K189"/>
    <mergeCell ref="G166:J166"/>
    <mergeCell ref="D167:E167"/>
    <mergeCell ref="G168:J168"/>
    <mergeCell ref="D171:E171"/>
    <mergeCell ref="F173:G173"/>
    <mergeCell ref="A176:K176"/>
    <mergeCell ref="H125:K130"/>
    <mergeCell ref="A135:K135"/>
    <mergeCell ref="G137:K137"/>
    <mergeCell ref="H138:K138"/>
    <mergeCell ref="A140:K140"/>
    <mergeCell ref="A141:K141"/>
    <mergeCell ref="A155:K155"/>
    <mergeCell ref="G156:J156"/>
    <mergeCell ref="G158:K159"/>
    <mergeCell ref="D159:E159"/>
    <mergeCell ref="A65:K65"/>
    <mergeCell ref="A66:K66"/>
    <mergeCell ref="A67:K67"/>
    <mergeCell ref="A69:K69"/>
    <mergeCell ref="A54:E54"/>
    <mergeCell ref="C55:J55"/>
    <mergeCell ref="A56:B56"/>
    <mergeCell ref="C56:J56"/>
    <mergeCell ref="A59:K59"/>
    <mergeCell ref="A60:K64"/>
    <mergeCell ref="A57:D57"/>
    <mergeCell ref="E57:J57"/>
    <mergeCell ref="B41:J42"/>
    <mergeCell ref="G48:K48"/>
    <mergeCell ref="H49:K49"/>
    <mergeCell ref="A51:K51"/>
    <mergeCell ref="A53:B53"/>
    <mergeCell ref="C53:J53"/>
    <mergeCell ref="G1:K1"/>
    <mergeCell ref="H2:K2"/>
    <mergeCell ref="A14:K15"/>
    <mergeCell ref="A16:K17"/>
    <mergeCell ref="A31:K32"/>
    <mergeCell ref="B37:J38"/>
    <mergeCell ref="A18:K19"/>
    <mergeCell ref="A70:K84"/>
    <mergeCell ref="A147:B150"/>
    <mergeCell ref="C147:E150"/>
    <mergeCell ref="C151:E154"/>
    <mergeCell ref="A151:B154"/>
    <mergeCell ref="F147:H150"/>
    <mergeCell ref="F151:H154"/>
    <mergeCell ref="I147:K150"/>
    <mergeCell ref="I151:K154"/>
    <mergeCell ref="F103:F104"/>
    <mergeCell ref="H104:K109"/>
    <mergeCell ref="C112:D113"/>
    <mergeCell ref="F112:J113"/>
    <mergeCell ref="H115:K120"/>
    <mergeCell ref="C122:D123"/>
    <mergeCell ref="F122:J123"/>
    <mergeCell ref="G93:K93"/>
    <mergeCell ref="H94:K94"/>
    <mergeCell ref="A96:K96"/>
    <mergeCell ref="A98:C99"/>
    <mergeCell ref="C101:D102"/>
    <mergeCell ref="F142:H142"/>
    <mergeCell ref="I142:K142"/>
    <mergeCell ref="A143:B146"/>
    <mergeCell ref="F101:J102"/>
    <mergeCell ref="A142:B142"/>
    <mergeCell ref="C142:E142"/>
    <mergeCell ref="A402:K404"/>
    <mergeCell ref="A406:K406"/>
    <mergeCell ref="A407:K407"/>
    <mergeCell ref="A408:K414"/>
    <mergeCell ref="A415:K415"/>
    <mergeCell ref="A324:K332"/>
    <mergeCell ref="A334:K338"/>
    <mergeCell ref="A340:K340"/>
    <mergeCell ref="A341:K349"/>
    <mergeCell ref="A350:K350"/>
    <mergeCell ref="A351:K353"/>
    <mergeCell ref="A391:C393"/>
    <mergeCell ref="D391:K393"/>
    <mergeCell ref="A394:C396"/>
    <mergeCell ref="D394:K396"/>
    <mergeCell ref="A278:K278"/>
    <mergeCell ref="B279:C280"/>
    <mergeCell ref="D279:E280"/>
    <mergeCell ref="C143:E146"/>
    <mergeCell ref="F143:H146"/>
    <mergeCell ref="I143:K146"/>
    <mergeCell ref="G590:K590"/>
    <mergeCell ref="H591:K591"/>
    <mergeCell ref="A592:E592"/>
    <mergeCell ref="F592:H593"/>
    <mergeCell ref="A597:K601"/>
    <mergeCell ref="A430:K430"/>
    <mergeCell ref="A431:K435"/>
    <mergeCell ref="A436:K436"/>
    <mergeCell ref="A437:K440"/>
    <mergeCell ref="H537:K537"/>
    <mergeCell ref="A538:I538"/>
    <mergeCell ref="J538:K539"/>
    <mergeCell ref="A539:I539"/>
    <mergeCell ref="A541:B542"/>
    <mergeCell ref="G644:K644"/>
    <mergeCell ref="H645:K645"/>
    <mergeCell ref="F646:H647"/>
    <mergeCell ref="J646:K647"/>
    <mergeCell ref="A646:E647"/>
    <mergeCell ref="A649:K697"/>
    <mergeCell ref="G698:K698"/>
    <mergeCell ref="H699:K699"/>
    <mergeCell ref="A595:K595"/>
    <mergeCell ref="A731:B737"/>
    <mergeCell ref="C731:K737"/>
    <mergeCell ref="C727:K730"/>
    <mergeCell ref="C726:K726"/>
    <mergeCell ref="A700:E701"/>
    <mergeCell ref="F700:H701"/>
    <mergeCell ref="J700:K701"/>
    <mergeCell ref="A703:H704"/>
    <mergeCell ref="B706:C712"/>
    <mergeCell ref="D706:F706"/>
    <mergeCell ref="G706:K706"/>
    <mergeCell ref="G707:K712"/>
    <mergeCell ref="D707:F707"/>
    <mergeCell ref="D708:F712"/>
    <mergeCell ref="B715:C721"/>
    <mergeCell ref="D715:F715"/>
    <mergeCell ref="G715:K715"/>
    <mergeCell ref="D716:F716"/>
    <mergeCell ref="G716:K721"/>
    <mergeCell ref="D717:F721"/>
    <mergeCell ref="A724:E725"/>
    <mergeCell ref="A726:B726"/>
    <mergeCell ref="A727:B730"/>
  </mergeCells>
  <phoneticPr fontId="9"/>
  <pageMargins left="0.70866141732283472" right="0.70866141732283472" top="0.74803149606299213" bottom="0.74803149606299213" header="0.31496062992125984" footer="0.31496062992125984"/>
  <pageSetup paperSize="9" scale="84" fitToHeight="0" orientation="portrait" r:id="rId1"/>
  <rowBreaks count="10" manualBreakCount="10">
    <brk id="47" max="10" man="1"/>
    <brk id="92" max="10" man="1"/>
    <brk id="136" max="10" man="1"/>
    <brk id="182" max="10" man="1"/>
    <brk id="227" max="10" man="1"/>
    <brk id="274" max="10" man="1"/>
    <brk id="319" max="10" man="1"/>
    <brk id="427" max="10" man="1"/>
    <brk id="535" max="10" man="1"/>
    <brk id="589"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652"/>
  <sheetViews>
    <sheetView showGridLines="0" view="pageBreakPreview" topLeftCell="A391" zoomScaleNormal="100" zoomScaleSheetLayoutView="100" workbookViewId="0">
      <selection activeCell="B41" sqref="B41:J42"/>
    </sheetView>
  </sheetViews>
  <sheetFormatPr defaultColWidth="9" defaultRowHeight="13" x14ac:dyDescent="0.2"/>
  <cols>
    <col min="1" max="11" width="9.6328125" style="9" customWidth="1"/>
    <col min="12" max="12" width="3" style="9" customWidth="1"/>
    <col min="13" max="13" width="18.81640625" style="9" customWidth="1"/>
    <col min="14" max="14" width="1.90625" style="9" customWidth="1"/>
    <col min="15" max="15" width="11.08984375" style="9" bestFit="1" customWidth="1"/>
    <col min="16" max="17" width="30.1796875" style="9" bestFit="1" customWidth="1"/>
    <col min="18" max="18" width="61.1796875" style="9" bestFit="1" customWidth="1"/>
    <col min="19" max="19" width="34.453125" style="9" bestFit="1" customWidth="1"/>
    <col min="20" max="16384" width="9" style="9"/>
  </cols>
  <sheetData>
    <row r="1" spans="1:12" ht="17" customHeight="1" x14ac:dyDescent="0.2">
      <c r="G1" s="528" t="s">
        <v>610</v>
      </c>
      <c r="H1" s="528"/>
      <c r="I1" s="528"/>
      <c r="J1" s="528"/>
      <c r="K1" s="528"/>
    </row>
    <row r="2" spans="1:12" ht="17" customHeight="1" x14ac:dyDescent="0.2">
      <c r="G2" s="9" t="s">
        <v>423</v>
      </c>
      <c r="H2" s="529">
        <f>避難確保計画入力シート!$E$13</f>
        <v>0</v>
      </c>
      <c r="I2" s="529"/>
      <c r="J2" s="529"/>
      <c r="K2" s="529"/>
    </row>
    <row r="3" spans="1:12" ht="17" customHeight="1" x14ac:dyDescent="0.2"/>
    <row r="4" spans="1:12" ht="17" customHeight="1" x14ac:dyDescent="0.2"/>
    <row r="5" spans="1:12" ht="17" customHeight="1" x14ac:dyDescent="0.2"/>
    <row r="6" spans="1:12" ht="17" customHeight="1" x14ac:dyDescent="0.2"/>
    <row r="7" spans="1:12" ht="17" customHeight="1" x14ac:dyDescent="0.2"/>
    <row r="8" spans="1:12" ht="17" customHeight="1" x14ac:dyDescent="0.2"/>
    <row r="9" spans="1:12" ht="17" customHeight="1" x14ac:dyDescent="0.2"/>
    <row r="10" spans="1:12" ht="17" customHeight="1" x14ac:dyDescent="0.2"/>
    <row r="11" spans="1:12" ht="17" customHeight="1" x14ac:dyDescent="0.2"/>
    <row r="12" spans="1:12" ht="17" customHeight="1" x14ac:dyDescent="0.2"/>
    <row r="13" spans="1:12" ht="17" customHeight="1" x14ac:dyDescent="0.2">
      <c r="A13" s="1"/>
      <c r="J13" s="1"/>
    </row>
    <row r="14" spans="1:12" ht="17" customHeight="1" x14ac:dyDescent="0.2">
      <c r="A14" s="545" t="s">
        <v>536</v>
      </c>
      <c r="B14" s="545"/>
      <c r="C14" s="545"/>
      <c r="D14" s="545"/>
      <c r="E14" s="545"/>
      <c r="F14" s="545"/>
      <c r="G14" s="545"/>
      <c r="H14" s="545"/>
      <c r="I14" s="545"/>
      <c r="J14" s="545"/>
      <c r="K14" s="545"/>
    </row>
    <row r="15" spans="1:12" ht="17" customHeight="1" x14ac:dyDescent="0.2">
      <c r="A15" s="545"/>
      <c r="B15" s="545"/>
      <c r="C15" s="545"/>
      <c r="D15" s="545"/>
      <c r="E15" s="545"/>
      <c r="F15" s="545"/>
      <c r="G15" s="545"/>
      <c r="H15" s="545"/>
      <c r="I15" s="545"/>
      <c r="J15" s="545"/>
      <c r="K15" s="545"/>
    </row>
    <row r="16" spans="1:12" ht="17" customHeight="1" x14ac:dyDescent="0.2">
      <c r="A16" s="545" t="s">
        <v>537</v>
      </c>
      <c r="B16" s="545"/>
      <c r="C16" s="545"/>
      <c r="D16" s="545"/>
      <c r="E16" s="545"/>
      <c r="F16" s="545"/>
      <c r="G16" s="545"/>
      <c r="H16" s="545"/>
      <c r="I16" s="545"/>
      <c r="J16" s="545"/>
      <c r="K16" s="545"/>
      <c r="L16" s="6"/>
    </row>
    <row r="17" spans="1:12" ht="17" customHeight="1" x14ac:dyDescent="0.2">
      <c r="A17" s="545"/>
      <c r="B17" s="545"/>
      <c r="C17" s="545"/>
      <c r="D17" s="545"/>
      <c r="E17" s="545"/>
      <c r="F17" s="545"/>
      <c r="G17" s="545"/>
      <c r="H17" s="545"/>
      <c r="I17" s="545"/>
      <c r="J17" s="545"/>
      <c r="K17" s="545"/>
      <c r="L17" s="6"/>
    </row>
    <row r="18" spans="1:12" ht="17" customHeight="1" x14ac:dyDescent="0.2">
      <c r="A18" s="546" t="s">
        <v>608</v>
      </c>
      <c r="B18" s="546"/>
      <c r="C18" s="546"/>
      <c r="D18" s="546"/>
      <c r="E18" s="546"/>
      <c r="F18" s="546"/>
      <c r="G18" s="546"/>
      <c r="H18" s="546"/>
      <c r="I18" s="546"/>
      <c r="J18" s="546"/>
      <c r="K18" s="546"/>
    </row>
    <row r="19" spans="1:12" ht="17" customHeight="1" x14ac:dyDescent="0.2">
      <c r="A19" s="546"/>
      <c r="B19" s="546"/>
      <c r="C19" s="546"/>
      <c r="D19" s="546"/>
      <c r="E19" s="546"/>
      <c r="F19" s="546"/>
      <c r="G19" s="546"/>
      <c r="H19" s="546"/>
      <c r="I19" s="546"/>
      <c r="J19" s="546"/>
      <c r="K19" s="546"/>
    </row>
    <row r="20" spans="1:12" ht="17" customHeight="1" x14ac:dyDescent="0.2">
      <c r="A20" s="2"/>
      <c r="J20" s="2"/>
    </row>
    <row r="21" spans="1:12" ht="17" customHeight="1" x14ac:dyDescent="0.2">
      <c r="A21" s="2"/>
      <c r="J21" s="2"/>
    </row>
    <row r="22" spans="1:12" ht="17" customHeight="1" x14ac:dyDescent="0.2">
      <c r="A22" s="2"/>
      <c r="J22" s="2"/>
    </row>
    <row r="23" spans="1:12" ht="17" customHeight="1" x14ac:dyDescent="0.2">
      <c r="A23" s="2"/>
      <c r="J23" s="2"/>
    </row>
    <row r="24" spans="1:12" ht="17" customHeight="1" x14ac:dyDescent="0.2">
      <c r="A24" s="2"/>
      <c r="J24" s="2"/>
    </row>
    <row r="25" spans="1:12" ht="17" customHeight="1" x14ac:dyDescent="0.2">
      <c r="A25" s="2"/>
      <c r="J25" s="2"/>
    </row>
    <row r="26" spans="1:12" ht="17" customHeight="1" x14ac:dyDescent="0.2">
      <c r="A26" s="2"/>
      <c r="J26" s="2"/>
    </row>
    <row r="27" spans="1:12" ht="17" customHeight="1" x14ac:dyDescent="0.2">
      <c r="A27" s="2"/>
      <c r="J27" s="2"/>
    </row>
    <row r="28" spans="1:12" ht="17" customHeight="1" x14ac:dyDescent="0.2">
      <c r="A28" s="2"/>
      <c r="J28" s="2"/>
    </row>
    <row r="29" spans="1:12" ht="17" customHeight="1" x14ac:dyDescent="0.2">
      <c r="L29" s="110"/>
    </row>
    <row r="30" spans="1:12" ht="17" customHeight="1" x14ac:dyDescent="0.2">
      <c r="L30" s="110"/>
    </row>
    <row r="31" spans="1:12" ht="17" customHeight="1" x14ac:dyDescent="0.2">
      <c r="A31" s="546" t="s">
        <v>601</v>
      </c>
      <c r="B31" s="546"/>
      <c r="C31" s="546"/>
      <c r="D31" s="546"/>
      <c r="E31" s="546"/>
      <c r="F31" s="546"/>
      <c r="G31" s="546"/>
      <c r="H31" s="546"/>
      <c r="I31" s="546"/>
      <c r="J31" s="546"/>
      <c r="K31" s="546"/>
      <c r="L31" s="111"/>
    </row>
    <row r="32" spans="1:12" ht="17" customHeight="1" x14ac:dyDescent="0.2">
      <c r="A32" s="546"/>
      <c r="B32" s="546"/>
      <c r="C32" s="546"/>
      <c r="D32" s="546"/>
      <c r="E32" s="546"/>
      <c r="F32" s="546"/>
      <c r="G32" s="546"/>
      <c r="H32" s="546"/>
      <c r="I32" s="546"/>
      <c r="J32" s="546"/>
      <c r="K32" s="546"/>
      <c r="L32" s="111"/>
    </row>
    <row r="33" spans="1:11" ht="17" customHeight="1" x14ac:dyDescent="0.2"/>
    <row r="34" spans="1:11" ht="17" customHeight="1" x14ac:dyDescent="0.2"/>
    <row r="35" spans="1:11" ht="17" customHeight="1" x14ac:dyDescent="0.2"/>
    <row r="36" spans="1:11" ht="17" customHeight="1" x14ac:dyDescent="0.2"/>
    <row r="37" spans="1:11" ht="17" customHeight="1" x14ac:dyDescent="0.2">
      <c r="A37" s="288"/>
      <c r="B37" s="547" t="str">
        <f>"作　成（更　新）："&amp;TEXT(避難確保計画入力シート!E9,"####")&amp;"年"&amp;TEXT(避難確保計画入力シート!G9,"##")&amp;"月"&amp;TEXT(避難確保計画入力シート!I9,"##")&amp;"日"</f>
        <v>作　成（更　新）：年月日</v>
      </c>
      <c r="C37" s="547"/>
      <c r="D37" s="547"/>
      <c r="E37" s="547"/>
      <c r="F37" s="547"/>
      <c r="G37" s="547"/>
      <c r="H37" s="547"/>
      <c r="I37" s="547"/>
      <c r="J37" s="547"/>
    </row>
    <row r="38" spans="1:11" ht="17" customHeight="1" x14ac:dyDescent="0.2">
      <c r="A38" s="288"/>
      <c r="B38" s="547"/>
      <c r="C38" s="547"/>
      <c r="D38" s="547"/>
      <c r="E38" s="547"/>
      <c r="F38" s="547"/>
      <c r="G38" s="547"/>
      <c r="H38" s="547"/>
      <c r="I38" s="547"/>
      <c r="J38" s="547"/>
    </row>
    <row r="39" spans="1:11" ht="17" customHeight="1" x14ac:dyDescent="0.2"/>
    <row r="40" spans="1:11" ht="17" customHeight="1" x14ac:dyDescent="0.2"/>
    <row r="41" spans="1:11" ht="17" customHeight="1" x14ac:dyDescent="0.2">
      <c r="B41" s="548">
        <f>避難確保計画入力シート!E11</f>
        <v>0</v>
      </c>
      <c r="C41" s="548"/>
      <c r="D41" s="548"/>
      <c r="E41" s="548"/>
      <c r="F41" s="548"/>
      <c r="G41" s="548"/>
      <c r="H41" s="548"/>
      <c r="I41" s="548"/>
      <c r="J41" s="548"/>
    </row>
    <row r="42" spans="1:11" ht="17" customHeight="1" x14ac:dyDescent="0.2">
      <c r="A42" s="2"/>
      <c r="B42" s="548"/>
      <c r="C42" s="548"/>
      <c r="D42" s="548"/>
      <c r="E42" s="548"/>
      <c r="F42" s="548"/>
      <c r="G42" s="548"/>
      <c r="H42" s="548"/>
      <c r="I42" s="548"/>
      <c r="J42" s="548"/>
    </row>
    <row r="43" spans="1:11" ht="17" customHeight="1" x14ac:dyDescent="0.2">
      <c r="A43" s="2"/>
      <c r="J43" s="2"/>
    </row>
    <row r="44" spans="1:11" ht="17" customHeight="1" x14ac:dyDescent="0.2">
      <c r="A44" s="2"/>
      <c r="J44" s="2"/>
    </row>
    <row r="45" spans="1:11" ht="17" customHeight="1" x14ac:dyDescent="0.2">
      <c r="A45" s="2"/>
      <c r="J45" s="2"/>
    </row>
    <row r="46" spans="1:11" ht="17" customHeight="1" x14ac:dyDescent="0.2">
      <c r="A46" s="2"/>
      <c r="J46" s="2"/>
    </row>
    <row r="47" spans="1:11" ht="17" customHeight="1" x14ac:dyDescent="0.2">
      <c r="A47" s="2"/>
      <c r="J47" s="2"/>
    </row>
    <row r="48" spans="1:11" ht="17" customHeight="1" x14ac:dyDescent="0.2">
      <c r="A48" s="2"/>
      <c r="G48" s="528" t="s">
        <v>610</v>
      </c>
      <c r="H48" s="528"/>
      <c r="I48" s="528"/>
      <c r="J48" s="528"/>
      <c r="K48" s="528"/>
    </row>
    <row r="49" spans="1:26" ht="17" customHeight="1" x14ac:dyDescent="0.2">
      <c r="A49" s="109"/>
      <c r="B49" s="109"/>
      <c r="C49" s="109"/>
      <c r="D49" s="109"/>
      <c r="E49" s="109"/>
      <c r="F49" s="109"/>
      <c r="G49" s="9" t="s">
        <v>423</v>
      </c>
      <c r="H49" s="529">
        <f>避難確保計画入力シート!$E$13</f>
        <v>0</v>
      </c>
      <c r="I49" s="529"/>
      <c r="J49" s="529"/>
      <c r="K49" s="529"/>
      <c r="L49" s="109"/>
    </row>
    <row r="50" spans="1:26" ht="17" customHeight="1" x14ac:dyDescent="0.2">
      <c r="A50" s="71"/>
      <c r="B50" s="71"/>
      <c r="C50" s="71"/>
      <c r="D50" s="71"/>
      <c r="E50" s="71"/>
      <c r="F50" s="71"/>
      <c r="G50" s="71"/>
      <c r="H50" s="71"/>
      <c r="I50" s="71"/>
      <c r="J50" s="71"/>
      <c r="K50" s="71"/>
      <c r="L50" s="108"/>
      <c r="Z50" s="9" t="s">
        <v>20</v>
      </c>
    </row>
    <row r="51" spans="1:26" ht="17" customHeight="1" x14ac:dyDescent="0.2">
      <c r="A51" s="550" t="s">
        <v>537</v>
      </c>
      <c r="B51" s="550"/>
      <c r="C51" s="550"/>
      <c r="D51" s="550"/>
      <c r="E51" s="550"/>
      <c r="F51" s="550"/>
      <c r="G51" s="550"/>
      <c r="H51" s="550"/>
      <c r="I51" s="550"/>
      <c r="J51" s="550"/>
      <c r="K51" s="550"/>
      <c r="L51" s="108"/>
    </row>
    <row r="52" spans="1:26" ht="17" customHeight="1" x14ac:dyDescent="0.2">
      <c r="A52" s="70"/>
      <c r="B52" s="70"/>
      <c r="C52" s="70"/>
      <c r="D52" s="70"/>
      <c r="E52" s="70"/>
      <c r="F52" s="70"/>
      <c r="G52" s="70"/>
      <c r="H52" s="70"/>
      <c r="I52" s="70"/>
      <c r="J52" s="70"/>
      <c r="K52" s="70"/>
      <c r="L52" s="108"/>
    </row>
    <row r="53" spans="1:26" ht="17" customHeight="1" x14ac:dyDescent="0.2">
      <c r="A53" s="457" t="s">
        <v>424</v>
      </c>
      <c r="B53" s="457"/>
      <c r="C53" s="541">
        <f>避難確保計画入力シート!E13</f>
        <v>0</v>
      </c>
      <c r="D53" s="541"/>
      <c r="E53" s="541"/>
      <c r="F53" s="541"/>
      <c r="G53" s="541"/>
      <c r="H53" s="541"/>
      <c r="I53" s="541"/>
      <c r="J53" s="541"/>
      <c r="K53" s="70"/>
      <c r="L53" s="108"/>
    </row>
    <row r="54" spans="1:26" ht="17" customHeight="1" x14ac:dyDescent="0.2">
      <c r="A54" s="457" t="s">
        <v>425</v>
      </c>
      <c r="B54" s="457"/>
      <c r="C54" s="457"/>
      <c r="D54" s="457"/>
      <c r="E54" s="457"/>
      <c r="F54" s="70"/>
      <c r="G54" s="70"/>
      <c r="H54" s="70"/>
      <c r="I54" s="70"/>
      <c r="J54" s="70"/>
      <c r="K54" s="70"/>
      <c r="L54" s="108"/>
    </row>
    <row r="55" spans="1:26" ht="17" customHeight="1" x14ac:dyDescent="0.2">
      <c r="A55" s="70"/>
      <c r="B55" s="289" t="s">
        <v>426</v>
      </c>
      <c r="C55" s="541">
        <f>避難確保計画入力シート!E11</f>
        <v>0</v>
      </c>
      <c r="D55" s="541"/>
      <c r="E55" s="541"/>
      <c r="F55" s="541"/>
      <c r="G55" s="541"/>
      <c r="H55" s="541"/>
      <c r="I55" s="541"/>
      <c r="J55" s="541"/>
      <c r="K55" s="70"/>
      <c r="L55" s="108"/>
    </row>
    <row r="56" spans="1:26" ht="17" customHeight="1" x14ac:dyDescent="0.2">
      <c r="A56" s="457" t="s">
        <v>427</v>
      </c>
      <c r="B56" s="457"/>
      <c r="C56" s="541">
        <f>避難確保計画入力シート!E15</f>
        <v>0</v>
      </c>
      <c r="D56" s="541"/>
      <c r="E56" s="541"/>
      <c r="F56" s="541"/>
      <c r="G56" s="541"/>
      <c r="H56" s="541"/>
      <c r="I56" s="541"/>
      <c r="J56" s="541"/>
      <c r="K56" s="70"/>
      <c r="L56" s="108"/>
    </row>
    <row r="57" spans="1:26" ht="17" customHeight="1" x14ac:dyDescent="0.2">
      <c r="A57" s="457" t="s">
        <v>548</v>
      </c>
      <c r="B57" s="457"/>
      <c r="C57" s="457"/>
      <c r="D57" s="457"/>
      <c r="E57" s="469">
        <f>避難確保計画入力シート!E26</f>
        <v>0</v>
      </c>
      <c r="F57" s="469"/>
      <c r="G57" s="469"/>
      <c r="H57" s="469"/>
      <c r="I57" s="469"/>
      <c r="J57" s="469"/>
      <c r="K57" s="5"/>
      <c r="L57" s="109"/>
    </row>
    <row r="58" spans="1:26" ht="17" customHeight="1" x14ac:dyDescent="0.2">
      <c r="A58" s="457" t="s">
        <v>582</v>
      </c>
      <c r="B58" s="457"/>
      <c r="C58" s="457"/>
      <c r="D58" s="457"/>
      <c r="E58" s="469">
        <f>避難確保計画入力シート!E28</f>
        <v>0</v>
      </c>
      <c r="F58" s="469"/>
      <c r="G58" s="469"/>
      <c r="H58" s="469"/>
      <c r="I58" s="469"/>
      <c r="J58" s="469"/>
      <c r="L58" s="108"/>
    </row>
    <row r="59" spans="1:26" ht="17" customHeight="1" x14ac:dyDescent="0.2">
      <c r="L59" s="32"/>
    </row>
    <row r="60" spans="1:26" ht="17" customHeight="1" x14ac:dyDescent="0.2">
      <c r="A60" s="522" t="s">
        <v>428</v>
      </c>
      <c r="B60" s="522"/>
      <c r="C60" s="522"/>
      <c r="D60" s="522"/>
      <c r="E60" s="522"/>
      <c r="F60" s="522"/>
      <c r="G60" s="522"/>
      <c r="H60" s="522"/>
      <c r="I60" s="522"/>
      <c r="J60" s="522"/>
      <c r="K60" s="522"/>
      <c r="L60" s="32"/>
    </row>
    <row r="61" spans="1:26" ht="17" customHeight="1" x14ac:dyDescent="0.2">
      <c r="A61" s="522" t="str">
        <f>"　洪水に関する避難確保計画（以下、「避難確保計画」という）は、水防法第15条の３第１項に基づき、"&amp;TEXT(避難確保計画入力シート!E13,0)&amp;"近隣で洪水の発生または発生のおそれがある場合に対応すべき必要な事項を定め、洪水から円滑かつ迅速な避難の確保を図ることを目的とする。
　本避難確保計画は、"&amp;TEXT(避難確保計画入力シート!E13,0)&amp;"に勤務する職員（以下「施設職員」という）および施設の利用者または出入りする全ての者（以下「利用者等という」）に適用する。"</f>
        <v>　洪水に関する避難確保計画（以下、「避難確保計画」という）は、水防法第15条の３第１項に基づき、0近隣で洪水の発生または発生のおそれがある場合に対応すべき必要な事項を定め、洪水から円滑かつ迅速な避難の確保を図ることを目的とする。
　本避難確保計画は、0に勤務する職員（以下「施設職員」という）および施設の利用者または出入りする全ての者（以下「利用者等という」）に適用する。</v>
      </c>
      <c r="B61" s="522"/>
      <c r="C61" s="522"/>
      <c r="D61" s="522"/>
      <c r="E61" s="522"/>
      <c r="F61" s="522"/>
      <c r="G61" s="522"/>
      <c r="H61" s="522"/>
      <c r="I61" s="522"/>
      <c r="J61" s="522"/>
      <c r="K61" s="522"/>
      <c r="L61" s="32"/>
    </row>
    <row r="62" spans="1:26" ht="17" customHeight="1" x14ac:dyDescent="0.2">
      <c r="A62" s="522"/>
      <c r="B62" s="522"/>
      <c r="C62" s="522"/>
      <c r="D62" s="522"/>
      <c r="E62" s="522"/>
      <c r="F62" s="522"/>
      <c r="G62" s="522"/>
      <c r="H62" s="522"/>
      <c r="I62" s="522"/>
      <c r="J62" s="522"/>
      <c r="K62" s="522"/>
      <c r="L62" s="32"/>
    </row>
    <row r="63" spans="1:26" ht="17" customHeight="1" x14ac:dyDescent="0.2">
      <c r="A63" s="522"/>
      <c r="B63" s="522"/>
      <c r="C63" s="522"/>
      <c r="D63" s="522"/>
      <c r="E63" s="522"/>
      <c r="F63" s="522"/>
      <c r="G63" s="522"/>
      <c r="H63" s="522"/>
      <c r="I63" s="522"/>
      <c r="J63" s="522"/>
      <c r="K63" s="522"/>
      <c r="L63" s="32"/>
    </row>
    <row r="64" spans="1:26" ht="17" customHeight="1" x14ac:dyDescent="0.2">
      <c r="A64" s="522"/>
      <c r="B64" s="522"/>
      <c r="C64" s="522"/>
      <c r="D64" s="522"/>
      <c r="E64" s="522"/>
      <c r="F64" s="522"/>
      <c r="G64" s="522"/>
      <c r="H64" s="522"/>
      <c r="I64" s="522"/>
      <c r="J64" s="522"/>
      <c r="K64" s="522"/>
      <c r="L64" s="32"/>
    </row>
    <row r="65" spans="1:12" ht="17" customHeight="1" x14ac:dyDescent="0.2">
      <c r="A65" s="522"/>
      <c r="B65" s="522"/>
      <c r="C65" s="522"/>
      <c r="D65" s="522"/>
      <c r="E65" s="522"/>
      <c r="F65" s="522"/>
      <c r="G65" s="522"/>
      <c r="H65" s="522"/>
      <c r="I65" s="522"/>
      <c r="J65" s="522"/>
      <c r="K65" s="522"/>
      <c r="L65" s="32"/>
    </row>
    <row r="66" spans="1:12" ht="17" customHeight="1" x14ac:dyDescent="0.2">
      <c r="A66" s="457" t="str">
        <f>"【"&amp;TEXT(避難確保計画入力シート!E13,0)&amp;"の状況】"</f>
        <v>【0の状況】</v>
      </c>
      <c r="B66" s="457"/>
      <c r="C66" s="457"/>
      <c r="D66" s="457"/>
      <c r="E66" s="457"/>
      <c r="F66" s="457"/>
      <c r="G66" s="457"/>
      <c r="H66" s="457"/>
      <c r="I66" s="457"/>
      <c r="J66" s="457"/>
      <c r="K66" s="457"/>
      <c r="L66" s="32"/>
    </row>
    <row r="67" spans="1:12" ht="17" customHeight="1" x14ac:dyDescent="0.2">
      <c r="A67" s="549" t="str">
        <f>"　平日：利用者　"&amp;TEXT(避難確保計画入力シート!K32,0)&amp;"名、施設職員　"&amp;TEXT(避難確保計画入力シート!G32,0)&amp;"名（夜間：利用者　"&amp;TEXT(避難確保計画入力シート!K34,0)&amp;"名、施設職員　"&amp;TEXT(避難確保計画入力シート!G34,0)&amp;"名）"</f>
        <v>　平日：利用者　0名、施設職員　0名（夜間：利用者　0名、施設職員　0名）</v>
      </c>
      <c r="B67" s="549"/>
      <c r="C67" s="549"/>
      <c r="D67" s="549"/>
      <c r="E67" s="549"/>
      <c r="F67" s="549"/>
      <c r="G67" s="549"/>
      <c r="H67" s="549"/>
      <c r="I67" s="549"/>
      <c r="J67" s="549"/>
      <c r="K67" s="549"/>
      <c r="L67" s="32"/>
    </row>
    <row r="68" spans="1:12" ht="17" customHeight="1" x14ac:dyDescent="0.2">
      <c r="A68" s="549" t="str">
        <f>IF(避難確保計画入力シート!I36="平日と異なる","　休日：利用者　"&amp;TEXT(避難確保計画入力シート!K38,0)&amp;"名、施設職員　"&amp;TEXT(避難確保計画入力シート!G38,0)&amp;"名","")</f>
        <v/>
      </c>
      <c r="B68" s="549"/>
      <c r="C68" s="549"/>
      <c r="D68" s="549"/>
      <c r="E68" s="549"/>
      <c r="F68" s="549"/>
      <c r="G68" s="549"/>
      <c r="H68" s="549"/>
      <c r="I68" s="549"/>
      <c r="J68" s="549"/>
      <c r="K68" s="549"/>
      <c r="L68" s="32"/>
    </row>
    <row r="69" spans="1:12" ht="17" customHeight="1" x14ac:dyDescent="0.2">
      <c r="A69" s="71"/>
      <c r="B69" s="71"/>
      <c r="C69" s="71"/>
      <c r="D69" s="71"/>
      <c r="E69" s="71"/>
      <c r="F69" s="71"/>
      <c r="G69" s="71"/>
      <c r="H69" s="71"/>
      <c r="I69" s="71"/>
      <c r="J69" s="71"/>
      <c r="K69" s="71"/>
      <c r="L69" s="32"/>
    </row>
    <row r="70" spans="1:12" ht="17" customHeight="1" x14ac:dyDescent="0.2">
      <c r="A70" s="522" t="s">
        <v>429</v>
      </c>
      <c r="B70" s="522"/>
      <c r="C70" s="522"/>
      <c r="D70" s="522"/>
      <c r="E70" s="522"/>
      <c r="F70" s="522"/>
      <c r="G70" s="522"/>
      <c r="H70" s="522"/>
      <c r="I70" s="522"/>
      <c r="J70" s="522"/>
      <c r="K70" s="522"/>
      <c r="L70" s="32"/>
    </row>
    <row r="71" spans="1:12" ht="17" customHeight="1" x14ac:dyDescent="0.2">
      <c r="A71" s="522" t="s">
        <v>600</v>
      </c>
      <c r="B71" s="522"/>
      <c r="C71" s="522"/>
      <c r="D71" s="522"/>
      <c r="E71" s="522"/>
      <c r="F71" s="522"/>
      <c r="G71" s="522"/>
      <c r="H71" s="522"/>
      <c r="I71" s="522"/>
      <c r="J71" s="522"/>
      <c r="K71" s="522"/>
      <c r="L71" s="32"/>
    </row>
    <row r="72" spans="1:12" ht="17" customHeight="1" x14ac:dyDescent="0.2">
      <c r="A72" s="522"/>
      <c r="B72" s="522"/>
      <c r="C72" s="522"/>
      <c r="D72" s="522"/>
      <c r="E72" s="522"/>
      <c r="F72" s="522"/>
      <c r="G72" s="522"/>
      <c r="H72" s="522"/>
      <c r="I72" s="522"/>
      <c r="J72" s="522"/>
      <c r="K72" s="522"/>
      <c r="L72" s="32"/>
    </row>
    <row r="73" spans="1:12" ht="17" customHeight="1" x14ac:dyDescent="0.2">
      <c r="A73" s="522"/>
      <c r="B73" s="522"/>
      <c r="C73" s="522"/>
      <c r="D73" s="522"/>
      <c r="E73" s="522"/>
      <c r="F73" s="522"/>
      <c r="G73" s="522"/>
      <c r="H73" s="522"/>
      <c r="I73" s="522"/>
      <c r="J73" s="522"/>
      <c r="K73" s="522"/>
      <c r="L73" s="32"/>
    </row>
    <row r="74" spans="1:12" ht="17" customHeight="1" x14ac:dyDescent="0.2">
      <c r="A74" s="522"/>
      <c r="B74" s="522"/>
      <c r="C74" s="522"/>
      <c r="D74" s="522"/>
      <c r="E74" s="522"/>
      <c r="F74" s="522"/>
      <c r="G74" s="522"/>
      <c r="H74" s="522"/>
      <c r="I74" s="522"/>
      <c r="J74" s="522"/>
      <c r="K74" s="522"/>
      <c r="L74" s="32"/>
    </row>
    <row r="75" spans="1:12" ht="17" customHeight="1" x14ac:dyDescent="0.2">
      <c r="A75" s="522"/>
      <c r="B75" s="522"/>
      <c r="C75" s="522"/>
      <c r="D75" s="522"/>
      <c r="E75" s="522"/>
      <c r="F75" s="522"/>
      <c r="G75" s="522"/>
      <c r="H75" s="522"/>
      <c r="I75" s="522"/>
      <c r="J75" s="522"/>
      <c r="K75" s="522"/>
      <c r="L75" s="32"/>
    </row>
    <row r="76" spans="1:12" ht="17" customHeight="1" x14ac:dyDescent="0.2">
      <c r="A76" s="522"/>
      <c r="B76" s="522"/>
      <c r="C76" s="522"/>
      <c r="D76" s="522"/>
      <c r="E76" s="522"/>
      <c r="F76" s="522"/>
      <c r="G76" s="522"/>
      <c r="H76" s="522"/>
      <c r="I76" s="522"/>
      <c r="J76" s="522"/>
      <c r="K76" s="522"/>
      <c r="L76" s="32"/>
    </row>
    <row r="77" spans="1:12" ht="17" customHeight="1" x14ac:dyDescent="0.2">
      <c r="A77" s="522"/>
      <c r="B77" s="522"/>
      <c r="C77" s="522"/>
      <c r="D77" s="522"/>
      <c r="E77" s="522"/>
      <c r="F77" s="522"/>
      <c r="G77" s="522"/>
      <c r="H77" s="522"/>
      <c r="I77" s="522"/>
      <c r="J77" s="522"/>
      <c r="K77" s="522"/>
      <c r="L77" s="32"/>
    </row>
    <row r="78" spans="1:12" ht="17" customHeight="1" x14ac:dyDescent="0.2">
      <c r="A78" s="522"/>
      <c r="B78" s="522"/>
      <c r="C78" s="522"/>
      <c r="D78" s="522"/>
      <c r="E78" s="522"/>
      <c r="F78" s="522"/>
      <c r="G78" s="522"/>
      <c r="H78" s="522"/>
      <c r="I78" s="522"/>
      <c r="J78" s="522"/>
      <c r="K78" s="522"/>
      <c r="L78" s="32"/>
    </row>
    <row r="79" spans="1:12" ht="17" customHeight="1" x14ac:dyDescent="0.2">
      <c r="A79" s="522"/>
      <c r="B79" s="522"/>
      <c r="C79" s="522"/>
      <c r="D79" s="522"/>
      <c r="E79" s="522"/>
      <c r="F79" s="522"/>
      <c r="G79" s="522"/>
      <c r="H79" s="522"/>
      <c r="I79" s="522"/>
      <c r="J79" s="522"/>
      <c r="K79" s="522"/>
      <c r="L79" s="32"/>
    </row>
    <row r="80" spans="1:12" ht="17" customHeight="1" x14ac:dyDescent="0.2">
      <c r="A80" s="522"/>
      <c r="B80" s="522"/>
      <c r="C80" s="522"/>
      <c r="D80" s="522"/>
      <c r="E80" s="522"/>
      <c r="F80" s="522"/>
      <c r="G80" s="522"/>
      <c r="H80" s="522"/>
      <c r="I80" s="522"/>
      <c r="J80" s="522"/>
      <c r="K80" s="522"/>
      <c r="L80" s="32"/>
    </row>
    <row r="81" spans="1:12" ht="17" customHeight="1" x14ac:dyDescent="0.2">
      <c r="A81" s="522"/>
      <c r="B81" s="522"/>
      <c r="C81" s="522"/>
      <c r="D81" s="522"/>
      <c r="E81" s="522"/>
      <c r="F81" s="522"/>
      <c r="G81" s="522"/>
      <c r="H81" s="522"/>
      <c r="I81" s="522"/>
      <c r="J81" s="522"/>
      <c r="K81" s="522"/>
      <c r="L81" s="32"/>
    </row>
    <row r="82" spans="1:12" ht="17" customHeight="1" x14ac:dyDescent="0.2">
      <c r="A82" s="522"/>
      <c r="B82" s="522"/>
      <c r="C82" s="522"/>
      <c r="D82" s="522"/>
      <c r="E82" s="522"/>
      <c r="F82" s="522"/>
      <c r="G82" s="522"/>
      <c r="H82" s="522"/>
      <c r="I82" s="522"/>
      <c r="J82" s="522"/>
      <c r="K82" s="522"/>
      <c r="L82" s="32"/>
    </row>
    <row r="83" spans="1:12" ht="17" customHeight="1" x14ac:dyDescent="0.2">
      <c r="A83" s="522"/>
      <c r="B83" s="522"/>
      <c r="C83" s="522"/>
      <c r="D83" s="522"/>
      <c r="E83" s="522"/>
      <c r="F83" s="522"/>
      <c r="G83" s="522"/>
      <c r="H83" s="522"/>
      <c r="I83" s="522"/>
      <c r="J83" s="522"/>
      <c r="K83" s="522"/>
      <c r="L83" s="32"/>
    </row>
    <row r="84" spans="1:12" ht="17" customHeight="1" x14ac:dyDescent="0.2">
      <c r="A84" s="522"/>
      <c r="B84" s="522"/>
      <c r="C84" s="522"/>
      <c r="D84" s="522"/>
      <c r="E84" s="522"/>
      <c r="F84" s="522"/>
      <c r="G84" s="522"/>
      <c r="H84" s="522"/>
      <c r="I84" s="522"/>
      <c r="J84" s="522"/>
      <c r="K84" s="522"/>
      <c r="L84" s="32"/>
    </row>
    <row r="85" spans="1:12" ht="17" customHeight="1" x14ac:dyDescent="0.2">
      <c r="A85" s="71"/>
      <c r="B85" s="71"/>
      <c r="C85" s="71"/>
      <c r="D85" s="71"/>
      <c r="E85" s="71"/>
      <c r="F85" s="71"/>
      <c r="G85" s="71"/>
      <c r="H85" s="71"/>
      <c r="I85" s="71"/>
      <c r="J85" s="71"/>
      <c r="K85" s="71"/>
      <c r="L85" s="32"/>
    </row>
    <row r="86" spans="1:12" ht="17" customHeight="1" x14ac:dyDescent="0.2">
      <c r="A86" s="71"/>
      <c r="B86" s="71"/>
      <c r="C86" s="71"/>
      <c r="D86" s="71"/>
      <c r="E86" s="71"/>
      <c r="F86" s="71"/>
      <c r="G86" s="71"/>
      <c r="H86" s="71"/>
      <c r="I86" s="71"/>
      <c r="J86" s="71"/>
      <c r="K86" s="71"/>
      <c r="L86" s="32"/>
    </row>
    <row r="87" spans="1:12" ht="17" customHeight="1" x14ac:dyDescent="0.2">
      <c r="A87" s="71"/>
      <c r="B87" s="71"/>
      <c r="C87" s="71"/>
      <c r="D87" s="71"/>
      <c r="E87" s="71"/>
      <c r="F87" s="71"/>
      <c r="G87" s="71"/>
      <c r="H87" s="71"/>
      <c r="I87" s="71"/>
      <c r="J87" s="71"/>
      <c r="K87" s="71"/>
      <c r="L87" s="32"/>
    </row>
    <row r="88" spans="1:12" ht="17" customHeight="1" x14ac:dyDescent="0.2">
      <c r="A88" s="71"/>
      <c r="B88" s="71"/>
      <c r="C88" s="71"/>
      <c r="D88" s="71"/>
      <c r="E88" s="71"/>
      <c r="F88" s="71"/>
      <c r="G88" s="71"/>
      <c r="H88" s="71"/>
      <c r="I88" s="71"/>
      <c r="J88" s="71"/>
      <c r="K88" s="71"/>
      <c r="L88" s="32"/>
    </row>
    <row r="89" spans="1:12" ht="17" customHeight="1" x14ac:dyDescent="0.2">
      <c r="A89" s="71"/>
      <c r="B89" s="71"/>
      <c r="C89" s="71"/>
      <c r="D89" s="71"/>
      <c r="E89" s="71"/>
      <c r="F89" s="71"/>
      <c r="G89" s="71"/>
      <c r="H89" s="71"/>
      <c r="I89" s="71"/>
      <c r="J89" s="71"/>
      <c r="K89" s="71"/>
      <c r="L89" s="32"/>
    </row>
    <row r="90" spans="1:12" ht="17" customHeight="1" x14ac:dyDescent="0.2">
      <c r="A90" s="71"/>
      <c r="B90" s="71"/>
      <c r="C90" s="71"/>
      <c r="D90" s="71"/>
      <c r="E90" s="71"/>
      <c r="F90" s="71"/>
      <c r="G90" s="71"/>
      <c r="H90" s="71"/>
      <c r="I90" s="71"/>
      <c r="J90" s="71"/>
      <c r="K90" s="71"/>
      <c r="L90" s="32"/>
    </row>
    <row r="91" spans="1:12" ht="17" customHeight="1" x14ac:dyDescent="0.2">
      <c r="A91" s="71"/>
      <c r="B91" s="71"/>
      <c r="C91" s="71"/>
      <c r="D91" s="71"/>
      <c r="E91" s="71"/>
      <c r="F91" s="71"/>
      <c r="G91" s="71"/>
      <c r="H91" s="71"/>
      <c r="I91" s="71"/>
      <c r="J91" s="71"/>
      <c r="K91" s="71"/>
      <c r="L91" s="32"/>
    </row>
    <row r="92" spans="1:12" ht="17" customHeight="1" x14ac:dyDescent="0.2">
      <c r="A92" s="71"/>
      <c r="B92" s="71"/>
      <c r="C92" s="71"/>
      <c r="D92" s="71"/>
      <c r="E92" s="71"/>
      <c r="F92" s="71"/>
      <c r="G92" s="71"/>
      <c r="H92" s="71"/>
      <c r="I92" s="71"/>
      <c r="J92" s="71"/>
      <c r="K92" s="71"/>
      <c r="L92" s="32"/>
    </row>
    <row r="93" spans="1:12" ht="17" customHeight="1" x14ac:dyDescent="0.2">
      <c r="A93" s="2"/>
      <c r="G93" s="528" t="s">
        <v>610</v>
      </c>
      <c r="H93" s="528"/>
      <c r="I93" s="528"/>
      <c r="J93" s="528"/>
      <c r="K93" s="528"/>
    </row>
    <row r="94" spans="1:12" ht="17" customHeight="1" x14ac:dyDescent="0.2">
      <c r="A94" s="109"/>
      <c r="B94" s="109"/>
      <c r="C94" s="109"/>
      <c r="D94" s="109"/>
      <c r="E94" s="109"/>
      <c r="F94" s="109"/>
      <c r="G94" s="9" t="s">
        <v>423</v>
      </c>
      <c r="H94" s="529">
        <f>避難確保計画入力シート!$E$13</f>
        <v>0</v>
      </c>
      <c r="I94" s="529"/>
      <c r="J94" s="529"/>
      <c r="K94" s="529"/>
    </row>
    <row r="95" spans="1:12" ht="17" customHeight="1" x14ac:dyDescent="0.2">
      <c r="A95" s="71"/>
      <c r="B95" s="71"/>
      <c r="C95" s="71"/>
      <c r="D95" s="71"/>
      <c r="E95" s="71"/>
      <c r="F95" s="71"/>
      <c r="G95" s="71"/>
      <c r="H95" s="71"/>
      <c r="I95" s="71"/>
      <c r="J95" s="71"/>
      <c r="K95" s="71"/>
    </row>
    <row r="96" spans="1:12" ht="17" customHeight="1" x14ac:dyDescent="0.2">
      <c r="A96" s="522" t="s">
        <v>430</v>
      </c>
      <c r="B96" s="522"/>
      <c r="C96" s="522"/>
      <c r="D96" s="522"/>
      <c r="E96" s="522"/>
      <c r="F96" s="522"/>
      <c r="G96" s="522"/>
      <c r="H96" s="522"/>
      <c r="I96" s="522"/>
      <c r="J96" s="522"/>
      <c r="K96" s="522"/>
    </row>
    <row r="97" spans="1:11" ht="17" customHeight="1" x14ac:dyDescent="0.2">
      <c r="A97" s="70"/>
      <c r="B97" s="70"/>
      <c r="C97" s="70"/>
      <c r="D97" s="70"/>
      <c r="E97" s="70"/>
      <c r="F97" s="70"/>
      <c r="G97" s="70"/>
      <c r="H97" s="70"/>
      <c r="I97" s="70"/>
      <c r="J97" s="70"/>
      <c r="K97" s="70"/>
    </row>
    <row r="98" spans="1:11" ht="17" customHeight="1" x14ac:dyDescent="0.2">
      <c r="A98" s="535" t="str">
        <f>"統括指揮者
"&amp;TEXT(避難確保計画入力シート!G86,0)&amp;""</f>
        <v>統括指揮者
0</v>
      </c>
      <c r="B98" s="536"/>
      <c r="C98" s="537"/>
      <c r="D98" s="70"/>
      <c r="E98" s="71"/>
      <c r="F98" s="71"/>
      <c r="G98" s="71"/>
      <c r="H98" s="71"/>
      <c r="I98" s="71"/>
      <c r="J98" s="71"/>
      <c r="K98" s="71"/>
    </row>
    <row r="99" spans="1:11" ht="17" customHeight="1" x14ac:dyDescent="0.2">
      <c r="A99" s="540"/>
      <c r="B99" s="541"/>
      <c r="C99" s="542"/>
      <c r="D99" s="70"/>
      <c r="E99" s="71"/>
      <c r="F99" s="71"/>
      <c r="G99" s="71"/>
      <c r="H99" s="71"/>
      <c r="I99" s="71"/>
      <c r="J99" s="71"/>
      <c r="K99" s="71"/>
    </row>
    <row r="100" spans="1:11" ht="17" customHeight="1" x14ac:dyDescent="0.2">
      <c r="A100" s="71"/>
      <c r="B100" s="291"/>
      <c r="C100" s="71"/>
      <c r="D100" s="71"/>
      <c r="E100" s="71"/>
      <c r="F100" s="71"/>
      <c r="G100" s="71"/>
      <c r="H100" s="71"/>
      <c r="I100" s="71"/>
      <c r="J100" s="71"/>
    </row>
    <row r="101" spans="1:11" ht="17" customHeight="1" x14ac:dyDescent="0.2">
      <c r="A101" s="71"/>
      <c r="B101" s="293"/>
      <c r="C101" s="535" t="s">
        <v>296</v>
      </c>
      <c r="D101" s="537"/>
      <c r="E101" s="293"/>
      <c r="F101" s="551" t="str">
        <f>"指揮班長（役職名）　"&amp;TEXT(避難確保計画入力シート!G88,0)&amp;""</f>
        <v>指揮班長（役職名）　0</v>
      </c>
      <c r="G101" s="552"/>
      <c r="H101" s="552"/>
      <c r="I101" s="552"/>
      <c r="J101" s="553"/>
    </row>
    <row r="102" spans="1:11" ht="17" customHeight="1" x14ac:dyDescent="0.2">
      <c r="A102" s="71"/>
      <c r="B102" s="294"/>
      <c r="C102" s="540"/>
      <c r="D102" s="542"/>
      <c r="E102" s="71"/>
      <c r="F102" s="554"/>
      <c r="G102" s="555"/>
      <c r="H102" s="555"/>
      <c r="I102" s="555"/>
      <c r="J102" s="556"/>
    </row>
    <row r="103" spans="1:11" ht="17" customHeight="1" x14ac:dyDescent="0.2">
      <c r="A103" s="71"/>
      <c r="B103" s="292"/>
      <c r="C103" s="71"/>
      <c r="D103" s="71"/>
      <c r="E103" s="71"/>
      <c r="F103" s="543"/>
      <c r="G103" s="291"/>
      <c r="H103" s="71"/>
      <c r="I103" s="71"/>
      <c r="K103" s="71"/>
    </row>
    <row r="104" spans="1:11" ht="17" customHeight="1" x14ac:dyDescent="0.2">
      <c r="A104" s="71"/>
      <c r="B104" s="292"/>
      <c r="C104" s="71"/>
      <c r="D104" s="71"/>
      <c r="E104" s="71"/>
      <c r="F104" s="544"/>
      <c r="G104" s="293"/>
      <c r="H104" s="535">
        <f>避難確保計画入力シート!G90</f>
        <v>0</v>
      </c>
      <c r="I104" s="536"/>
      <c r="J104" s="536"/>
      <c r="K104" s="537"/>
    </row>
    <row r="105" spans="1:11" ht="17" customHeight="1" x14ac:dyDescent="0.2">
      <c r="A105" s="71"/>
      <c r="B105" s="292"/>
      <c r="C105" s="71"/>
      <c r="D105" s="71"/>
      <c r="E105" s="71"/>
      <c r="F105" s="71"/>
      <c r="G105" s="71"/>
      <c r="H105" s="538"/>
      <c r="I105" s="526"/>
      <c r="J105" s="526"/>
      <c r="K105" s="539"/>
    </row>
    <row r="106" spans="1:11" ht="17" customHeight="1" x14ac:dyDescent="0.2">
      <c r="B106" s="295"/>
      <c r="H106" s="538"/>
      <c r="I106" s="526"/>
      <c r="J106" s="526"/>
      <c r="K106" s="539"/>
    </row>
    <row r="107" spans="1:11" ht="17" customHeight="1" x14ac:dyDescent="0.2">
      <c r="B107" s="295"/>
      <c r="H107" s="538"/>
      <c r="I107" s="526"/>
      <c r="J107" s="526"/>
      <c r="K107" s="539"/>
    </row>
    <row r="108" spans="1:11" ht="17" customHeight="1" x14ac:dyDescent="0.2">
      <c r="B108" s="295"/>
      <c r="H108" s="538"/>
      <c r="I108" s="526"/>
      <c r="J108" s="526"/>
      <c r="K108" s="539"/>
    </row>
    <row r="109" spans="1:11" ht="17" customHeight="1" x14ac:dyDescent="0.2">
      <c r="A109" s="70"/>
      <c r="B109" s="45"/>
      <c r="C109" s="70"/>
      <c r="D109" s="70"/>
      <c r="E109" s="70"/>
      <c r="F109" s="70"/>
      <c r="G109" s="70"/>
      <c r="H109" s="540"/>
      <c r="I109" s="541"/>
      <c r="J109" s="541"/>
      <c r="K109" s="542"/>
    </row>
    <row r="110" spans="1:11" ht="17" customHeight="1" x14ac:dyDescent="0.2">
      <c r="A110" s="5"/>
      <c r="B110" s="255"/>
      <c r="C110" s="5"/>
      <c r="D110" s="5"/>
      <c r="E110" s="5"/>
      <c r="F110" s="5"/>
      <c r="G110" s="5"/>
      <c r="H110" s="5"/>
      <c r="I110" s="5"/>
      <c r="J110" s="5"/>
      <c r="K110" s="5"/>
    </row>
    <row r="111" spans="1:11" ht="17" customHeight="1" x14ac:dyDescent="0.2">
      <c r="A111" s="5"/>
      <c r="B111" s="292"/>
      <c r="C111" s="5"/>
      <c r="D111" s="5"/>
      <c r="E111" s="5"/>
      <c r="F111" s="5"/>
      <c r="G111" s="5"/>
      <c r="H111" s="5"/>
      <c r="I111" s="5"/>
      <c r="J111" s="5"/>
      <c r="K111" s="5"/>
    </row>
    <row r="112" spans="1:11" ht="17" customHeight="1" x14ac:dyDescent="0.2">
      <c r="A112" s="71"/>
      <c r="B112" s="293"/>
      <c r="C112" s="535" t="s">
        <v>297</v>
      </c>
      <c r="D112" s="537"/>
      <c r="E112" s="293"/>
      <c r="F112" s="551" t="str">
        <f>"情報収集班長（役職名）　"&amp;TEXT(避難確保計画入力シート!G98,0)&amp;""</f>
        <v>情報収集班長（役職名）　0</v>
      </c>
      <c r="G112" s="552"/>
      <c r="H112" s="552"/>
      <c r="I112" s="552"/>
      <c r="J112" s="553"/>
    </row>
    <row r="113" spans="1:11" ht="17" customHeight="1" x14ac:dyDescent="0.2">
      <c r="A113" s="71"/>
      <c r="B113" s="291"/>
      <c r="C113" s="540"/>
      <c r="D113" s="542"/>
      <c r="E113" s="71"/>
      <c r="F113" s="554"/>
      <c r="G113" s="555"/>
      <c r="H113" s="555"/>
      <c r="I113" s="555"/>
      <c r="J113" s="556"/>
    </row>
    <row r="114" spans="1:11" ht="17" customHeight="1" x14ac:dyDescent="0.2">
      <c r="A114" s="71"/>
      <c r="B114" s="292"/>
      <c r="C114" s="71"/>
      <c r="D114" s="71"/>
      <c r="E114" s="71"/>
      <c r="F114" s="71"/>
      <c r="G114" s="291"/>
      <c r="H114" s="71"/>
      <c r="I114" s="71"/>
      <c r="K114" s="71"/>
    </row>
    <row r="115" spans="1:11" ht="17" customHeight="1" x14ac:dyDescent="0.2">
      <c r="A115" s="71"/>
      <c r="B115" s="292"/>
      <c r="C115" s="71"/>
      <c r="D115" s="71"/>
      <c r="E115" s="71"/>
      <c r="F115" s="71"/>
      <c r="G115" s="293"/>
      <c r="H115" s="535">
        <f>避難確保計画入力シート!G100</f>
        <v>0</v>
      </c>
      <c r="I115" s="536"/>
      <c r="J115" s="536"/>
      <c r="K115" s="537"/>
    </row>
    <row r="116" spans="1:11" ht="17" customHeight="1" x14ac:dyDescent="0.2">
      <c r="A116" s="71"/>
      <c r="B116" s="292"/>
      <c r="C116" s="71"/>
      <c r="D116" s="71"/>
      <c r="E116" s="71"/>
      <c r="F116" s="71"/>
      <c r="G116" s="71"/>
      <c r="H116" s="538"/>
      <c r="I116" s="526"/>
      <c r="J116" s="526"/>
      <c r="K116" s="539"/>
    </row>
    <row r="117" spans="1:11" ht="17" customHeight="1" x14ac:dyDescent="0.2">
      <c r="A117" s="71"/>
      <c r="B117" s="295"/>
      <c r="H117" s="538"/>
      <c r="I117" s="526"/>
      <c r="J117" s="526"/>
      <c r="K117" s="539"/>
    </row>
    <row r="118" spans="1:11" ht="17" customHeight="1" x14ac:dyDescent="0.2">
      <c r="A118" s="71"/>
      <c r="B118" s="295"/>
      <c r="H118" s="538"/>
      <c r="I118" s="526"/>
      <c r="J118" s="526"/>
      <c r="K118" s="539"/>
    </row>
    <row r="119" spans="1:11" ht="17" customHeight="1" x14ac:dyDescent="0.2">
      <c r="A119" s="71"/>
      <c r="B119" s="45"/>
      <c r="H119" s="538"/>
      <c r="I119" s="526"/>
      <c r="J119" s="526"/>
      <c r="K119" s="539"/>
    </row>
    <row r="120" spans="1:11" ht="17" customHeight="1" x14ac:dyDescent="0.2">
      <c r="A120" s="71"/>
      <c r="B120" s="255"/>
      <c r="C120" s="70"/>
      <c r="D120" s="70"/>
      <c r="E120" s="70"/>
      <c r="F120" s="70"/>
      <c r="G120" s="70"/>
      <c r="H120" s="540"/>
      <c r="I120" s="541"/>
      <c r="J120" s="541"/>
      <c r="K120" s="542"/>
    </row>
    <row r="121" spans="1:11" ht="17" customHeight="1" x14ac:dyDescent="0.2">
      <c r="A121" s="71"/>
      <c r="B121" s="292"/>
      <c r="C121" s="71"/>
      <c r="D121" s="71"/>
      <c r="E121" s="71"/>
      <c r="F121" s="71"/>
      <c r="G121" s="71"/>
      <c r="H121" s="71"/>
      <c r="I121" s="71"/>
      <c r="J121" s="71"/>
      <c r="K121" s="71"/>
    </row>
    <row r="122" spans="1:11" ht="17" customHeight="1" x14ac:dyDescent="0.2">
      <c r="A122" s="71"/>
      <c r="B122" s="293"/>
      <c r="C122" s="535" t="s">
        <v>433</v>
      </c>
      <c r="D122" s="537"/>
      <c r="E122" s="293"/>
      <c r="F122" s="551" t="str">
        <f>"避難誘導班長（役職名）　"&amp;TEXT(避難確保計画入力シート!G108,0)&amp;""</f>
        <v>避難誘導班長（役職名）　0</v>
      </c>
      <c r="G122" s="552"/>
      <c r="H122" s="552"/>
      <c r="I122" s="552"/>
      <c r="J122" s="553"/>
    </row>
    <row r="123" spans="1:11" ht="17" customHeight="1" x14ac:dyDescent="0.2">
      <c r="A123" s="71"/>
      <c r="B123" s="71"/>
      <c r="C123" s="540"/>
      <c r="D123" s="542"/>
      <c r="E123" s="71"/>
      <c r="F123" s="554"/>
      <c r="G123" s="555"/>
      <c r="H123" s="555"/>
      <c r="I123" s="555"/>
      <c r="J123" s="556"/>
    </row>
    <row r="124" spans="1:11" ht="17" customHeight="1" x14ac:dyDescent="0.2">
      <c r="A124" s="71"/>
      <c r="B124" s="71"/>
      <c r="C124" s="71"/>
      <c r="D124" s="71"/>
      <c r="E124" s="71"/>
      <c r="F124" s="71"/>
      <c r="G124" s="291"/>
      <c r="H124" s="71"/>
      <c r="I124" s="71"/>
      <c r="K124" s="71"/>
    </row>
    <row r="125" spans="1:11" ht="17" customHeight="1" x14ac:dyDescent="0.2">
      <c r="A125" s="71"/>
      <c r="B125" s="71"/>
      <c r="C125" s="71"/>
      <c r="D125" s="71"/>
      <c r="E125" s="71"/>
      <c r="F125" s="71"/>
      <c r="G125" s="293"/>
      <c r="H125" s="535">
        <f>避難確保計画入力シート!G110</f>
        <v>0</v>
      </c>
      <c r="I125" s="536"/>
      <c r="J125" s="536"/>
      <c r="K125" s="537"/>
    </row>
    <row r="126" spans="1:11" ht="17" customHeight="1" x14ac:dyDescent="0.2">
      <c r="A126" s="71"/>
      <c r="B126" s="71"/>
      <c r="C126" s="71"/>
      <c r="D126" s="71"/>
      <c r="E126" s="71"/>
      <c r="F126" s="71"/>
      <c r="G126" s="71"/>
      <c r="H126" s="538"/>
      <c r="I126" s="526"/>
      <c r="J126" s="526"/>
      <c r="K126" s="539"/>
    </row>
    <row r="127" spans="1:11" ht="17" customHeight="1" x14ac:dyDescent="0.2">
      <c r="A127" s="71"/>
      <c r="B127" s="71"/>
      <c r="H127" s="538"/>
      <c r="I127" s="526"/>
      <c r="J127" s="526"/>
      <c r="K127" s="539"/>
    </row>
    <row r="128" spans="1:11" ht="17" customHeight="1" x14ac:dyDescent="0.2">
      <c r="A128" s="71"/>
      <c r="B128" s="71"/>
      <c r="H128" s="538"/>
      <c r="I128" s="526"/>
      <c r="J128" s="526"/>
      <c r="K128" s="539"/>
    </row>
    <row r="129" spans="1:12" ht="17" customHeight="1" x14ac:dyDescent="0.2">
      <c r="A129" s="71"/>
      <c r="B129" s="71"/>
      <c r="H129" s="538"/>
      <c r="I129" s="526"/>
      <c r="J129" s="526"/>
      <c r="K129" s="539"/>
    </row>
    <row r="130" spans="1:12" ht="17" customHeight="1" x14ac:dyDescent="0.2">
      <c r="A130" s="71"/>
      <c r="B130" s="71"/>
      <c r="C130" s="70"/>
      <c r="D130" s="70"/>
      <c r="E130" s="70"/>
      <c r="F130" s="70"/>
      <c r="G130" s="70"/>
      <c r="H130" s="540"/>
      <c r="I130" s="541"/>
      <c r="J130" s="541"/>
      <c r="K130" s="542"/>
    </row>
    <row r="131" spans="1:12" ht="17" customHeight="1" x14ac:dyDescent="0.2">
      <c r="A131" s="71"/>
      <c r="B131" s="71"/>
      <c r="C131" s="71"/>
      <c r="D131" s="71"/>
      <c r="E131" s="71"/>
      <c r="F131" s="71"/>
      <c r="G131" s="71"/>
      <c r="H131" s="71"/>
      <c r="I131" s="71"/>
      <c r="J131" s="71"/>
      <c r="K131" s="71"/>
    </row>
    <row r="132" spans="1:12" ht="17" customHeight="1" x14ac:dyDescent="0.2">
      <c r="A132" s="71"/>
      <c r="B132" s="71"/>
      <c r="C132" s="71"/>
      <c r="D132" s="71"/>
      <c r="E132" s="71"/>
      <c r="F132" s="71"/>
      <c r="G132" s="71"/>
      <c r="H132" s="71"/>
      <c r="I132" s="71"/>
      <c r="J132" s="71"/>
      <c r="K132" s="71"/>
    </row>
    <row r="133" spans="1:12" ht="17" customHeight="1" x14ac:dyDescent="0.2">
      <c r="A133" s="71"/>
      <c r="B133" s="71"/>
      <c r="C133" s="71"/>
      <c r="D133" s="71"/>
      <c r="E133" s="71"/>
      <c r="F133" s="71"/>
      <c r="G133" s="71"/>
      <c r="H133" s="71"/>
      <c r="I133" s="71"/>
      <c r="J133" s="71"/>
      <c r="K133" s="71"/>
    </row>
    <row r="134" spans="1:12" ht="17" customHeight="1" x14ac:dyDescent="0.2">
      <c r="A134" s="71"/>
      <c r="B134" s="71"/>
      <c r="C134" s="71"/>
      <c r="D134" s="71"/>
      <c r="E134" s="71"/>
      <c r="F134" s="71"/>
      <c r="G134" s="71"/>
      <c r="H134" s="71"/>
      <c r="I134" s="71"/>
      <c r="J134" s="71"/>
      <c r="K134" s="71"/>
    </row>
    <row r="135" spans="1:12" ht="17" customHeight="1" x14ac:dyDescent="0.2">
      <c r="A135" s="526" t="s">
        <v>434</v>
      </c>
      <c r="B135" s="526"/>
      <c r="C135" s="526"/>
      <c r="D135" s="526"/>
      <c r="E135" s="526"/>
      <c r="F135" s="526"/>
      <c r="G135" s="526"/>
      <c r="H135" s="526"/>
      <c r="I135" s="526"/>
      <c r="J135" s="526"/>
      <c r="K135" s="526"/>
    </row>
    <row r="136" spans="1:12" ht="17" customHeight="1" x14ac:dyDescent="0.2">
      <c r="A136" s="71"/>
      <c r="B136" s="71"/>
      <c r="C136" s="71"/>
      <c r="D136" s="71"/>
      <c r="E136" s="71"/>
      <c r="F136" s="71"/>
      <c r="G136" s="71"/>
      <c r="H136" s="71"/>
      <c r="I136" s="71"/>
      <c r="J136" s="71"/>
      <c r="K136" s="71"/>
    </row>
    <row r="137" spans="1:12" ht="17" customHeight="1" x14ac:dyDescent="0.2">
      <c r="A137" s="2"/>
      <c r="G137" s="528" t="s">
        <v>610</v>
      </c>
      <c r="H137" s="528"/>
      <c r="I137" s="528"/>
      <c r="J137" s="528"/>
      <c r="K137" s="528"/>
    </row>
    <row r="138" spans="1:12" ht="17" customHeight="1" x14ac:dyDescent="0.2">
      <c r="A138" s="109"/>
      <c r="B138" s="109"/>
      <c r="C138" s="109"/>
      <c r="D138" s="109"/>
      <c r="E138" s="109"/>
      <c r="F138" s="109"/>
      <c r="G138" s="9" t="s">
        <v>423</v>
      </c>
      <c r="H138" s="529">
        <f>避難確保計画入力シート!$E$13</f>
        <v>0</v>
      </c>
      <c r="I138" s="529"/>
      <c r="J138" s="529"/>
      <c r="K138" s="529"/>
      <c r="L138" s="109"/>
    </row>
    <row r="139" spans="1:12" ht="17" customHeight="1" x14ac:dyDescent="0.2">
      <c r="A139" s="71"/>
      <c r="B139" s="71"/>
      <c r="C139" s="71"/>
      <c r="D139" s="71"/>
      <c r="E139" s="71"/>
      <c r="F139" s="71"/>
      <c r="G139" s="71"/>
      <c r="H139" s="71"/>
      <c r="I139" s="71"/>
      <c r="J139" s="71"/>
      <c r="K139" s="71"/>
      <c r="L139" s="108"/>
    </row>
    <row r="140" spans="1:12" ht="17" customHeight="1" x14ac:dyDescent="0.2">
      <c r="A140" s="522" t="s">
        <v>436</v>
      </c>
      <c r="B140" s="522"/>
      <c r="C140" s="522"/>
      <c r="D140" s="522"/>
      <c r="E140" s="522"/>
      <c r="F140" s="522"/>
      <c r="G140" s="522"/>
      <c r="H140" s="522"/>
      <c r="I140" s="522"/>
      <c r="J140" s="522"/>
      <c r="K140" s="522"/>
      <c r="L140" s="108"/>
    </row>
    <row r="141" spans="1:12" ht="17" customHeight="1" x14ac:dyDescent="0.2">
      <c r="A141" s="550" t="s">
        <v>437</v>
      </c>
      <c r="B141" s="550"/>
      <c r="C141" s="550"/>
      <c r="D141" s="550"/>
      <c r="E141" s="550"/>
      <c r="F141" s="550"/>
      <c r="G141" s="550"/>
      <c r="H141" s="550"/>
      <c r="I141" s="550"/>
      <c r="J141" s="550"/>
      <c r="K141" s="550"/>
      <c r="L141" s="108"/>
    </row>
    <row r="142" spans="1:12" ht="17" customHeight="1" x14ac:dyDescent="0.2">
      <c r="A142" s="530"/>
      <c r="B142" s="530"/>
      <c r="C142" s="530" t="s">
        <v>438</v>
      </c>
      <c r="D142" s="530"/>
      <c r="E142" s="530"/>
      <c r="F142" s="530" t="s">
        <v>439</v>
      </c>
      <c r="G142" s="530"/>
      <c r="H142" s="530"/>
      <c r="I142" s="530" t="s">
        <v>440</v>
      </c>
      <c r="J142" s="530"/>
      <c r="K142" s="530"/>
    </row>
    <row r="143" spans="1:12" ht="17" customHeight="1" x14ac:dyDescent="0.2">
      <c r="A143" s="523" t="s">
        <v>441</v>
      </c>
      <c r="B143" s="523"/>
      <c r="C143" s="438" t="s">
        <v>444</v>
      </c>
      <c r="D143" s="438"/>
      <c r="E143" s="438"/>
      <c r="F143" s="438" t="s">
        <v>447</v>
      </c>
      <c r="G143" s="438"/>
      <c r="H143" s="438"/>
      <c r="I143" s="438" t="s">
        <v>450</v>
      </c>
      <c r="J143" s="438"/>
      <c r="K143" s="438"/>
      <c r="L143" s="71"/>
    </row>
    <row r="144" spans="1:12" ht="17" customHeight="1" x14ac:dyDescent="0.2">
      <c r="A144" s="523"/>
      <c r="B144" s="523"/>
      <c r="C144" s="438"/>
      <c r="D144" s="438"/>
      <c r="E144" s="438"/>
      <c r="F144" s="438"/>
      <c r="G144" s="438"/>
      <c r="H144" s="438"/>
      <c r="I144" s="438"/>
      <c r="J144" s="438"/>
      <c r="K144" s="438"/>
      <c r="L144" s="71"/>
    </row>
    <row r="145" spans="1:12" ht="17" customHeight="1" x14ac:dyDescent="0.2">
      <c r="A145" s="523"/>
      <c r="B145" s="523"/>
      <c r="C145" s="438"/>
      <c r="D145" s="438"/>
      <c r="E145" s="438"/>
      <c r="F145" s="438"/>
      <c r="G145" s="438"/>
      <c r="H145" s="438"/>
      <c r="I145" s="438"/>
      <c r="J145" s="438"/>
      <c r="K145" s="438"/>
      <c r="L145" s="71"/>
    </row>
    <row r="146" spans="1:12" ht="17" customHeight="1" x14ac:dyDescent="0.2">
      <c r="A146" s="523"/>
      <c r="B146" s="523"/>
      <c r="C146" s="438"/>
      <c r="D146" s="438"/>
      <c r="E146" s="438"/>
      <c r="F146" s="438"/>
      <c r="G146" s="438"/>
      <c r="H146" s="438"/>
      <c r="I146" s="438"/>
      <c r="J146" s="438"/>
      <c r="K146" s="438"/>
      <c r="L146" s="71"/>
    </row>
    <row r="147" spans="1:12" ht="17" customHeight="1" x14ac:dyDescent="0.2">
      <c r="A147" s="438" t="s">
        <v>442</v>
      </c>
      <c r="B147" s="438"/>
      <c r="C147" s="438" t="s">
        <v>593</v>
      </c>
      <c r="D147" s="438"/>
      <c r="E147" s="438"/>
      <c r="F147" s="438"/>
      <c r="G147" s="438"/>
      <c r="H147" s="438"/>
      <c r="I147" s="438"/>
      <c r="J147" s="438"/>
      <c r="K147" s="438"/>
      <c r="L147" s="71"/>
    </row>
    <row r="148" spans="1:12" ht="17" customHeight="1" x14ac:dyDescent="0.2">
      <c r="A148" s="438"/>
      <c r="B148" s="438"/>
      <c r="C148" s="438"/>
      <c r="D148" s="438"/>
      <c r="E148" s="438"/>
      <c r="F148" s="438"/>
      <c r="G148" s="438"/>
      <c r="H148" s="438"/>
      <c r="I148" s="438"/>
      <c r="J148" s="438"/>
      <c r="K148" s="438"/>
      <c r="L148" s="71"/>
    </row>
    <row r="149" spans="1:12" ht="17" customHeight="1" x14ac:dyDescent="0.2">
      <c r="A149" s="438"/>
      <c r="B149" s="438"/>
      <c r="C149" s="438"/>
      <c r="D149" s="438"/>
      <c r="E149" s="438"/>
      <c r="F149" s="438"/>
      <c r="G149" s="438"/>
      <c r="H149" s="438"/>
      <c r="I149" s="438"/>
      <c r="J149" s="438"/>
      <c r="K149" s="438"/>
      <c r="L149" s="71"/>
    </row>
    <row r="150" spans="1:12" ht="17" customHeight="1" x14ac:dyDescent="0.2">
      <c r="A150" s="523" t="s">
        <v>443</v>
      </c>
      <c r="B150" s="523"/>
      <c r="C150" s="438"/>
      <c r="D150" s="438"/>
      <c r="E150" s="438"/>
      <c r="F150" s="438"/>
      <c r="G150" s="438"/>
      <c r="H150" s="438"/>
      <c r="I150" s="438"/>
      <c r="J150" s="438"/>
      <c r="K150" s="438"/>
      <c r="L150" s="31"/>
    </row>
    <row r="151" spans="1:12" ht="17" customHeight="1" x14ac:dyDescent="0.2">
      <c r="A151" s="523"/>
      <c r="B151" s="523"/>
      <c r="C151" s="438"/>
      <c r="D151" s="438"/>
      <c r="E151" s="438"/>
      <c r="F151" s="438"/>
      <c r="G151" s="438"/>
      <c r="H151" s="438"/>
      <c r="I151" s="438"/>
      <c r="J151" s="438"/>
      <c r="K151" s="438"/>
      <c r="L151" s="31"/>
    </row>
    <row r="152" spans="1:12" ht="17" customHeight="1" x14ac:dyDescent="0.2">
      <c r="A152" s="523"/>
      <c r="B152" s="523"/>
      <c r="C152" s="438"/>
      <c r="D152" s="438"/>
      <c r="E152" s="438"/>
      <c r="F152" s="438"/>
      <c r="G152" s="438"/>
      <c r="H152" s="438"/>
      <c r="I152" s="438"/>
      <c r="J152" s="438"/>
      <c r="K152" s="438"/>
      <c r="L152" s="31"/>
    </row>
    <row r="153" spans="1:12" ht="17" customHeight="1" x14ac:dyDescent="0.2">
      <c r="A153" s="310"/>
      <c r="B153" s="310"/>
      <c r="C153" s="309"/>
      <c r="D153" s="309"/>
      <c r="E153" s="309"/>
      <c r="F153" s="309"/>
      <c r="G153" s="309"/>
      <c r="H153" s="309"/>
      <c r="I153" s="309"/>
      <c r="J153" s="309"/>
      <c r="K153" s="309"/>
      <c r="L153" s="31"/>
    </row>
    <row r="154" spans="1:12" ht="17" customHeight="1" x14ac:dyDescent="0.2">
      <c r="A154" s="5"/>
      <c r="B154" s="5"/>
      <c r="C154" s="70"/>
      <c r="D154" s="70"/>
      <c r="E154" s="70"/>
      <c r="F154" s="70"/>
      <c r="G154" s="70"/>
      <c r="H154" s="70"/>
      <c r="I154" s="70"/>
      <c r="J154" s="70"/>
      <c r="K154" s="70"/>
      <c r="L154" s="31"/>
    </row>
    <row r="155" spans="1:12" ht="17" customHeight="1" x14ac:dyDescent="0.2">
      <c r="A155" s="522" t="s">
        <v>453</v>
      </c>
      <c r="B155" s="522"/>
      <c r="C155" s="522"/>
      <c r="D155" s="522"/>
      <c r="E155" s="522"/>
      <c r="F155" s="522"/>
      <c r="G155" s="522"/>
      <c r="H155" s="522"/>
      <c r="I155" s="522"/>
      <c r="J155" s="522"/>
      <c r="K155" s="522"/>
      <c r="L155" s="31"/>
    </row>
    <row r="156" spans="1:12" ht="17" customHeight="1" x14ac:dyDescent="0.2">
      <c r="A156" s="71"/>
      <c r="B156" s="71"/>
      <c r="C156" s="71"/>
      <c r="D156" s="71"/>
      <c r="E156" s="71"/>
      <c r="F156" s="71"/>
      <c r="G156" s="557" t="str">
        <f>避難確保計画入力シート!C120</f>
        <v>●●区役所（防災担当）</v>
      </c>
      <c r="H156" s="558"/>
      <c r="I156" s="558"/>
      <c r="J156" s="559"/>
      <c r="K156" s="71"/>
      <c r="L156" s="31"/>
    </row>
    <row r="157" spans="1:12" ht="17" customHeight="1" x14ac:dyDescent="0.2">
      <c r="A157" s="71"/>
      <c r="B157" s="71"/>
      <c r="C157" s="71"/>
      <c r="D157" s="71"/>
      <c r="E157" s="71"/>
      <c r="F157" s="71"/>
      <c r="G157" s="71"/>
      <c r="H157" s="71"/>
      <c r="I157" s="71"/>
      <c r="J157" s="71"/>
      <c r="K157" s="71"/>
      <c r="L157" s="31"/>
    </row>
    <row r="158" spans="1:12" ht="17" customHeight="1" x14ac:dyDescent="0.2">
      <c r="A158" s="71"/>
      <c r="B158" s="71"/>
      <c r="C158" s="71"/>
      <c r="D158" s="71"/>
      <c r="E158" s="71"/>
      <c r="F158" s="71"/>
      <c r="G158" s="551" t="str">
        <f>避難確保計画入力シート!C121</f>
        <v>神戸市／兵庫県／危機管理室
（施設所管部署）</v>
      </c>
      <c r="H158" s="552"/>
      <c r="I158" s="552"/>
      <c r="J158" s="552"/>
      <c r="K158" s="553"/>
      <c r="L158" s="31"/>
    </row>
    <row r="159" spans="1:12" ht="17" customHeight="1" x14ac:dyDescent="0.2">
      <c r="A159" s="71"/>
      <c r="B159" s="297" t="s">
        <v>296</v>
      </c>
      <c r="D159" s="473" t="s">
        <v>297</v>
      </c>
      <c r="E159" s="560"/>
      <c r="F159" s="71"/>
      <c r="G159" s="554"/>
      <c r="H159" s="555"/>
      <c r="I159" s="555"/>
      <c r="J159" s="555"/>
      <c r="K159" s="556"/>
      <c r="L159" s="31"/>
    </row>
    <row r="160" spans="1:12" ht="17" customHeight="1" x14ac:dyDescent="0.2">
      <c r="A160" s="71"/>
      <c r="B160" s="71"/>
      <c r="C160" s="71"/>
      <c r="D160" s="71"/>
      <c r="E160" s="71"/>
      <c r="F160" s="71"/>
      <c r="K160" s="71"/>
      <c r="L160" s="31"/>
    </row>
    <row r="161" spans="1:12" ht="17" customHeight="1" x14ac:dyDescent="0.2">
      <c r="A161" s="71"/>
      <c r="B161" s="71"/>
      <c r="C161" s="71"/>
      <c r="D161" s="71"/>
      <c r="E161" s="71"/>
      <c r="K161" s="71"/>
      <c r="L161" s="31"/>
    </row>
    <row r="162" spans="1:12" ht="17" customHeight="1" x14ac:dyDescent="0.2">
      <c r="A162" s="71"/>
      <c r="B162" s="71"/>
      <c r="C162" s="71"/>
      <c r="D162" s="71"/>
      <c r="E162" s="71"/>
      <c r="F162" s="71"/>
      <c r="G162" s="557" t="str">
        <f>避難確保計画入力シート!C123</f>
        <v>神戸市消防局　○○消防署
※地域の消防署名に変更してください</v>
      </c>
      <c r="H162" s="558"/>
      <c r="I162" s="558"/>
      <c r="J162" s="559"/>
      <c r="K162" s="71"/>
      <c r="L162" s="31"/>
    </row>
    <row r="163" spans="1:12" ht="17" customHeight="1" x14ac:dyDescent="0.2">
      <c r="A163" s="71"/>
      <c r="B163" s="71"/>
      <c r="C163" s="71"/>
      <c r="D163" s="71"/>
      <c r="E163" s="71"/>
      <c r="F163" s="71"/>
      <c r="G163" s="71"/>
      <c r="H163" s="71"/>
      <c r="I163" s="71"/>
      <c r="J163" s="71"/>
      <c r="K163" s="71"/>
      <c r="L163" s="31"/>
    </row>
    <row r="164" spans="1:12" ht="17" customHeight="1" x14ac:dyDescent="0.2">
      <c r="A164" s="71"/>
      <c r="B164" s="71"/>
      <c r="C164" s="71"/>
      <c r="D164" s="71"/>
      <c r="E164" s="71"/>
      <c r="F164" s="71"/>
      <c r="G164" s="557" t="str">
        <f>避難確保計画入力シート!C125</f>
        <v>兵庫県警察　○○警察署
※地域の消防署名に変更してください</v>
      </c>
      <c r="H164" s="558"/>
      <c r="I164" s="558"/>
      <c r="J164" s="559"/>
      <c r="K164" s="71"/>
      <c r="L164" s="31"/>
    </row>
    <row r="165" spans="1:12" ht="17" customHeight="1" x14ac:dyDescent="0.2">
      <c r="A165" s="71"/>
      <c r="B165" s="71"/>
      <c r="C165" s="71"/>
      <c r="D165" s="71"/>
      <c r="E165" s="71"/>
      <c r="F165" s="71"/>
      <c r="G165" s="71"/>
      <c r="H165" s="71"/>
      <c r="I165" s="71"/>
      <c r="J165" s="71"/>
      <c r="K165" s="71"/>
      <c r="L165" s="31"/>
    </row>
    <row r="166" spans="1:12" ht="17" customHeight="1" x14ac:dyDescent="0.2">
      <c r="A166" s="71"/>
      <c r="B166" s="71"/>
      <c r="C166" s="71"/>
      <c r="D166" s="71"/>
      <c r="E166" s="71"/>
      <c r="F166" s="71"/>
      <c r="G166" s="557" t="str">
        <f>避難確保計画入力シート!C127</f>
        <v>○○病院</v>
      </c>
      <c r="H166" s="558"/>
      <c r="I166" s="558"/>
      <c r="J166" s="559"/>
      <c r="K166" s="71"/>
      <c r="L166" s="71"/>
    </row>
    <row r="167" spans="1:12" ht="17" customHeight="1" x14ac:dyDescent="0.2">
      <c r="A167" s="71"/>
      <c r="B167" s="71"/>
      <c r="C167" s="71"/>
      <c r="D167" s="473" t="s">
        <v>456</v>
      </c>
      <c r="E167" s="560"/>
      <c r="F167" s="71"/>
      <c r="G167" s="71"/>
      <c r="H167" s="71"/>
      <c r="I167" s="71"/>
      <c r="J167" s="71"/>
      <c r="K167" s="71"/>
      <c r="L167" s="71"/>
    </row>
    <row r="168" spans="1:12" ht="17" customHeight="1" x14ac:dyDescent="0.2">
      <c r="A168" s="71"/>
      <c r="B168" s="71"/>
      <c r="C168" s="71"/>
      <c r="D168" s="71"/>
      <c r="E168" s="71"/>
      <c r="F168" s="71"/>
      <c r="G168" s="557">
        <f>避難確保計画入力シート!C128</f>
        <v>0</v>
      </c>
      <c r="H168" s="558"/>
      <c r="I168" s="558"/>
      <c r="J168" s="559"/>
      <c r="K168" s="71"/>
      <c r="L168" s="71"/>
    </row>
    <row r="169" spans="1:12" ht="17" customHeight="1" x14ac:dyDescent="0.2">
      <c r="A169" s="71"/>
      <c r="B169" s="71"/>
      <c r="C169" s="71"/>
      <c r="D169" s="71"/>
      <c r="E169" s="71"/>
      <c r="F169" s="71"/>
      <c r="G169" s="71"/>
      <c r="H169" s="71"/>
      <c r="I169" s="71"/>
      <c r="J169" s="71"/>
      <c r="K169" s="71"/>
      <c r="L169" s="71"/>
    </row>
    <row r="170" spans="1:12" ht="17" customHeight="1" x14ac:dyDescent="0.2">
      <c r="A170" s="71"/>
      <c r="B170" s="71"/>
      <c r="C170" s="71"/>
      <c r="D170" s="71"/>
      <c r="E170" s="71"/>
      <c r="F170" s="71"/>
      <c r="G170" s="71"/>
      <c r="H170" s="71"/>
      <c r="I170" s="71"/>
      <c r="J170" s="71"/>
      <c r="K170" s="71"/>
      <c r="L170" s="71"/>
    </row>
    <row r="171" spans="1:12" ht="17" customHeight="1" x14ac:dyDescent="0.2">
      <c r="A171" s="71"/>
      <c r="B171" s="71"/>
      <c r="C171" s="71"/>
      <c r="D171" s="473" t="s">
        <v>457</v>
      </c>
      <c r="E171" s="560"/>
      <c r="F171" s="71"/>
      <c r="G171" s="71"/>
      <c r="H171" s="71"/>
      <c r="I171" s="71"/>
      <c r="J171" s="71"/>
      <c r="K171" s="71"/>
      <c r="L171" s="71"/>
    </row>
    <row r="172" spans="1:12" ht="17" customHeight="1" x14ac:dyDescent="0.2">
      <c r="A172" s="71"/>
      <c r="B172" s="71"/>
      <c r="C172" s="71"/>
      <c r="D172" s="71"/>
      <c r="E172" s="71"/>
      <c r="F172" s="71"/>
      <c r="G172" s="71"/>
      <c r="H172" s="71"/>
      <c r="I172" s="71"/>
      <c r="J172" s="71"/>
      <c r="K172" s="71"/>
      <c r="L172" s="71"/>
    </row>
    <row r="173" spans="1:12" ht="17" customHeight="1" x14ac:dyDescent="0.2">
      <c r="A173" s="71"/>
      <c r="B173" s="71"/>
      <c r="C173" s="71"/>
      <c r="D173" s="71"/>
      <c r="E173" s="71"/>
      <c r="F173" s="473" t="s">
        <v>38</v>
      </c>
      <c r="G173" s="560"/>
      <c r="H173" s="71"/>
      <c r="I173" s="71"/>
      <c r="J173" s="71"/>
      <c r="K173" s="71"/>
      <c r="L173" s="71"/>
    </row>
    <row r="174" spans="1:12" ht="17" customHeight="1" x14ac:dyDescent="0.2">
      <c r="A174" s="71"/>
      <c r="B174" s="71"/>
      <c r="C174" s="71"/>
      <c r="D174" s="71"/>
      <c r="E174" s="71"/>
      <c r="F174" s="71"/>
      <c r="G174" s="71"/>
      <c r="H174" s="71"/>
      <c r="I174" s="71"/>
      <c r="J174" s="71"/>
      <c r="K174" s="71"/>
      <c r="L174" s="71"/>
    </row>
    <row r="175" spans="1:12" ht="17" customHeight="1" x14ac:dyDescent="0.2">
      <c r="A175" s="71"/>
      <c r="B175" s="71"/>
      <c r="C175" s="71"/>
      <c r="D175" s="71"/>
      <c r="E175" s="71"/>
      <c r="F175" s="71"/>
      <c r="G175" s="71"/>
      <c r="H175" s="71"/>
      <c r="I175" s="71"/>
      <c r="J175" s="71"/>
      <c r="K175" s="71"/>
      <c r="L175" s="71"/>
    </row>
    <row r="176" spans="1:12" ht="17" customHeight="1" x14ac:dyDescent="0.2">
      <c r="A176" s="526" t="s">
        <v>459</v>
      </c>
      <c r="B176" s="526"/>
      <c r="C176" s="526"/>
      <c r="D176" s="526"/>
      <c r="E176" s="526"/>
      <c r="F176" s="526"/>
      <c r="G176" s="526"/>
      <c r="H176" s="526"/>
      <c r="I176" s="526"/>
      <c r="J176" s="526"/>
      <c r="K176" s="526"/>
      <c r="L176" s="71"/>
    </row>
    <row r="177" spans="1:12" ht="17" customHeight="1" x14ac:dyDescent="0.2">
      <c r="A177" s="71"/>
      <c r="B177" s="71"/>
      <c r="C177" s="71"/>
      <c r="D177" s="71"/>
      <c r="E177" s="71"/>
      <c r="F177" s="71"/>
      <c r="G177" s="71"/>
      <c r="H177" s="71"/>
      <c r="I177" s="71"/>
      <c r="J177" s="71"/>
      <c r="K177" s="71"/>
      <c r="L177" s="71"/>
    </row>
    <row r="178" spans="1:12" ht="17" customHeight="1" x14ac:dyDescent="0.2">
      <c r="A178" s="71"/>
      <c r="B178" s="71"/>
      <c r="C178" s="71"/>
      <c r="D178" s="71"/>
      <c r="E178" s="71"/>
      <c r="F178" s="71"/>
      <c r="G178" s="71"/>
      <c r="H178" s="71"/>
      <c r="I178" s="71"/>
      <c r="J178" s="71"/>
      <c r="K178" s="71"/>
      <c r="L178" s="71"/>
    </row>
    <row r="179" spans="1:12" ht="17" customHeight="1" x14ac:dyDescent="0.2">
      <c r="A179" s="71"/>
      <c r="B179" s="71"/>
      <c r="C179" s="71"/>
      <c r="D179" s="71"/>
      <c r="E179" s="71"/>
      <c r="F179" s="71"/>
      <c r="G179" s="71"/>
      <c r="H179" s="71"/>
      <c r="I179" s="71"/>
      <c r="J179" s="71"/>
      <c r="K179" s="71"/>
      <c r="L179" s="71"/>
    </row>
    <row r="180" spans="1:12" ht="17" customHeight="1" x14ac:dyDescent="0.2">
      <c r="A180" s="71"/>
      <c r="B180" s="71"/>
      <c r="C180" s="71"/>
      <c r="D180" s="71"/>
      <c r="E180" s="71"/>
      <c r="F180" s="71"/>
      <c r="G180" s="71"/>
      <c r="H180" s="71"/>
      <c r="I180" s="71"/>
      <c r="J180" s="71"/>
      <c r="K180" s="71"/>
      <c r="L180" s="71"/>
    </row>
    <row r="181" spans="1:12" ht="17" customHeight="1" x14ac:dyDescent="0.2">
      <c r="A181" s="71"/>
      <c r="B181" s="71"/>
      <c r="C181" s="71"/>
      <c r="D181" s="71"/>
      <c r="E181" s="71"/>
      <c r="F181" s="71"/>
      <c r="G181" s="71"/>
      <c r="H181" s="71"/>
      <c r="I181" s="71"/>
      <c r="J181" s="71"/>
      <c r="K181" s="71"/>
      <c r="L181" s="71"/>
    </row>
    <row r="182" spans="1:12" ht="17" customHeight="1" x14ac:dyDescent="0.2">
      <c r="A182" s="71"/>
      <c r="B182" s="71"/>
      <c r="C182" s="71"/>
      <c r="D182" s="71"/>
      <c r="E182" s="71"/>
      <c r="F182" s="71"/>
      <c r="G182" s="71"/>
      <c r="H182" s="71"/>
      <c r="I182" s="71"/>
      <c r="J182" s="71"/>
      <c r="K182" s="71"/>
      <c r="L182" s="71"/>
    </row>
    <row r="183" spans="1:12" ht="17" customHeight="1" x14ac:dyDescent="0.2">
      <c r="A183" s="226"/>
      <c r="B183" s="5"/>
      <c r="C183" s="5"/>
      <c r="D183" s="5"/>
      <c r="E183" s="5"/>
      <c r="F183" s="5"/>
      <c r="G183" s="528" t="s">
        <v>610</v>
      </c>
      <c r="H183" s="528"/>
      <c r="I183" s="528"/>
      <c r="J183" s="528"/>
      <c r="K183" s="528"/>
    </row>
    <row r="184" spans="1:12" ht="17" customHeight="1" x14ac:dyDescent="0.2">
      <c r="A184" s="5"/>
      <c r="B184" s="5"/>
      <c r="C184" s="5"/>
      <c r="D184" s="5"/>
      <c r="E184" s="5"/>
      <c r="F184" s="5"/>
      <c r="G184" s="9" t="s">
        <v>423</v>
      </c>
      <c r="H184" s="529">
        <f>避難確保計画入力シート!$E$13</f>
        <v>0</v>
      </c>
      <c r="I184" s="529"/>
      <c r="J184" s="529"/>
      <c r="K184" s="529"/>
      <c r="L184" s="109"/>
    </row>
    <row r="185" spans="1:12" ht="17" customHeight="1" x14ac:dyDescent="0.2">
      <c r="A185" s="70"/>
      <c r="B185" s="70"/>
      <c r="C185" s="70"/>
      <c r="D185" s="70"/>
      <c r="E185" s="70"/>
      <c r="F185" s="70"/>
      <c r="G185" s="70"/>
      <c r="H185" s="70"/>
      <c r="I185" s="70"/>
      <c r="J185" s="70"/>
      <c r="K185" s="70"/>
      <c r="L185" s="109"/>
    </row>
    <row r="186" spans="1:12" s="5" customFormat="1" ht="17" customHeight="1" x14ac:dyDescent="0.2">
      <c r="A186" s="457" t="s">
        <v>460</v>
      </c>
      <c r="B186" s="457"/>
      <c r="C186" s="457"/>
      <c r="D186" s="457"/>
      <c r="E186" s="457"/>
      <c r="F186" s="457"/>
      <c r="G186" s="457"/>
      <c r="H186" s="457"/>
      <c r="I186" s="457"/>
      <c r="J186" s="457"/>
      <c r="K186" s="457"/>
    </row>
    <row r="187" spans="1:12" s="5" customFormat="1" ht="17" customHeight="1" x14ac:dyDescent="0.2">
      <c r="A187" s="526" t="s">
        <v>538</v>
      </c>
      <c r="B187" s="526"/>
      <c r="C187" s="526"/>
      <c r="D187" s="526"/>
      <c r="E187" s="526"/>
      <c r="F187" s="526"/>
      <c r="G187" s="526"/>
      <c r="H187" s="526"/>
      <c r="I187" s="526"/>
      <c r="J187" s="526"/>
      <c r="K187" s="526"/>
    </row>
    <row r="188" spans="1:12" s="5" customFormat="1" ht="17" customHeight="1" x14ac:dyDescent="0.2">
      <c r="L188" s="30"/>
    </row>
    <row r="189" spans="1:12" s="5" customFormat="1" ht="17" customHeight="1" x14ac:dyDescent="0.2">
      <c r="A189" s="527" t="s">
        <v>304</v>
      </c>
      <c r="B189" s="527"/>
      <c r="C189" s="527"/>
      <c r="D189" s="527"/>
      <c r="E189" s="527" t="s">
        <v>305</v>
      </c>
      <c r="F189" s="527"/>
      <c r="G189" s="527" t="s">
        <v>306</v>
      </c>
      <c r="H189" s="527"/>
      <c r="I189" s="527" t="s">
        <v>308</v>
      </c>
      <c r="J189" s="527"/>
      <c r="K189" s="527"/>
    </row>
    <row r="190" spans="1:12" s="5" customFormat="1" ht="17" customHeight="1" x14ac:dyDescent="0.2">
      <c r="A190" s="525" t="s">
        <v>466</v>
      </c>
      <c r="B190" s="438" t="str">
        <f>避難確保計画入力シート!C120</f>
        <v>●●区役所（防災担当）</v>
      </c>
      <c r="C190" s="438"/>
      <c r="D190" s="438"/>
      <c r="E190" s="438">
        <f>避難確保計画入力シート!D120</f>
        <v>0</v>
      </c>
      <c r="F190" s="438"/>
      <c r="G190" s="438">
        <f>避難確保計画入力シート!H120</f>
        <v>0</v>
      </c>
      <c r="H190" s="438"/>
      <c r="I190" s="438" t="str">
        <f>避難確保計画入力シート!L120</f>
        <v>緊急避難場所に関すること</v>
      </c>
      <c r="J190" s="438"/>
      <c r="K190" s="438"/>
    </row>
    <row r="191" spans="1:12" s="5" customFormat="1" ht="17" customHeight="1" x14ac:dyDescent="0.2">
      <c r="A191" s="525"/>
      <c r="B191" s="438"/>
      <c r="C191" s="438"/>
      <c r="D191" s="438"/>
      <c r="E191" s="438"/>
      <c r="F191" s="438"/>
      <c r="G191" s="438"/>
      <c r="H191" s="438"/>
      <c r="I191" s="438"/>
      <c r="J191" s="438"/>
      <c r="K191" s="438"/>
    </row>
    <row r="192" spans="1:12" s="5" customFormat="1" ht="17" customHeight="1" x14ac:dyDescent="0.2">
      <c r="A192" s="525"/>
      <c r="B192" s="438" t="str">
        <f>避難確保計画入力シート!C121</f>
        <v>神戸市／兵庫県／危機管理室
（施設所管部署）</v>
      </c>
      <c r="C192" s="438"/>
      <c r="D192" s="438"/>
      <c r="E192" s="438">
        <f>避難確保計画入力シート!D121</f>
        <v>0</v>
      </c>
      <c r="F192" s="438"/>
      <c r="G192" s="438">
        <f>避難確保計画入力シート!H121</f>
        <v>0</v>
      </c>
      <c r="H192" s="438"/>
      <c r="I192" s="438" t="str">
        <f>避難確保計画入力シート!L121</f>
        <v>施設の運営等に関すること</v>
      </c>
      <c r="J192" s="438"/>
      <c r="K192" s="438"/>
      <c r="L192" s="71"/>
    </row>
    <row r="193" spans="1:12" s="5" customFormat="1" ht="17" customHeight="1" x14ac:dyDescent="0.2">
      <c r="A193" s="525"/>
      <c r="B193" s="438"/>
      <c r="C193" s="438"/>
      <c r="D193" s="438"/>
      <c r="E193" s="438"/>
      <c r="F193" s="438"/>
      <c r="G193" s="438"/>
      <c r="H193" s="438"/>
      <c r="I193" s="438"/>
      <c r="J193" s="438"/>
      <c r="K193" s="438"/>
      <c r="L193" s="290"/>
    </row>
    <row r="194" spans="1:12" s="5" customFormat="1" ht="17" customHeight="1" x14ac:dyDescent="0.2">
      <c r="A194" s="525"/>
      <c r="B194" s="438" t="str">
        <f>避難確保計画入力シート!C123</f>
        <v>神戸市消防局　○○消防署
※地域の消防署名に変更してください</v>
      </c>
      <c r="C194" s="438"/>
      <c r="D194" s="438"/>
      <c r="E194" s="438">
        <f>避難確保計画入力シート!D123</f>
        <v>119</v>
      </c>
      <c r="F194" s="438"/>
      <c r="G194" s="438">
        <f>避難確保計画入力シート!H123</f>
        <v>0</v>
      </c>
      <c r="H194" s="438"/>
      <c r="I194" s="438" t="str">
        <f>避難確保計画入力シート!L123</f>
        <v>災害・傷病者等に関すること</v>
      </c>
      <c r="J194" s="438"/>
      <c r="K194" s="438"/>
      <c r="L194" s="290"/>
    </row>
    <row r="195" spans="1:12" s="5" customFormat="1" ht="17" customHeight="1" x14ac:dyDescent="0.2">
      <c r="A195" s="525"/>
      <c r="B195" s="438"/>
      <c r="C195" s="438"/>
      <c r="D195" s="438"/>
      <c r="E195" s="438"/>
      <c r="F195" s="438"/>
      <c r="G195" s="438"/>
      <c r="H195" s="438"/>
      <c r="I195" s="438"/>
      <c r="J195" s="438"/>
      <c r="K195" s="438"/>
      <c r="L195" s="70"/>
    </row>
    <row r="196" spans="1:12" s="5" customFormat="1" ht="17" customHeight="1" x14ac:dyDescent="0.2">
      <c r="A196" s="525"/>
      <c r="B196" s="438" t="str">
        <f>避難確保計画入力シート!C125</f>
        <v>兵庫県警察　○○警察署
※地域の消防署名に変更してください</v>
      </c>
      <c r="C196" s="438"/>
      <c r="D196" s="438"/>
      <c r="E196" s="438">
        <f>避難確保計画入力シート!D125</f>
        <v>110</v>
      </c>
      <c r="F196" s="438"/>
      <c r="G196" s="438">
        <f>避難確保計画入力シート!H125</f>
        <v>0</v>
      </c>
      <c r="H196" s="438"/>
      <c r="I196" s="438" t="str">
        <f>避難確保計画入力シート!L125</f>
        <v>事件・事故等に関すること</v>
      </c>
      <c r="J196" s="438"/>
      <c r="K196" s="438"/>
      <c r="L196" s="70"/>
    </row>
    <row r="197" spans="1:12" s="5" customFormat="1" ht="17" customHeight="1" x14ac:dyDescent="0.2">
      <c r="A197" s="525"/>
      <c r="B197" s="438"/>
      <c r="C197" s="438"/>
      <c r="D197" s="438"/>
      <c r="E197" s="438"/>
      <c r="F197" s="438"/>
      <c r="G197" s="438"/>
      <c r="H197" s="438"/>
      <c r="I197" s="438"/>
      <c r="J197" s="438"/>
      <c r="K197" s="438"/>
      <c r="L197" s="70"/>
    </row>
    <row r="198" spans="1:12" s="5" customFormat="1" ht="17" customHeight="1" x14ac:dyDescent="0.2">
      <c r="A198" s="525" t="s">
        <v>467</v>
      </c>
      <c r="B198" s="532" t="str">
        <f>避難確保計画入力シート!C127</f>
        <v>○○病院</v>
      </c>
      <c r="C198" s="533"/>
      <c r="D198" s="534"/>
      <c r="E198" s="523">
        <f>避難確保計画入力シート!D127</f>
        <v>0</v>
      </c>
      <c r="F198" s="523"/>
      <c r="G198" s="523">
        <f>避難確保計画入力シート!H127</f>
        <v>0</v>
      </c>
      <c r="H198" s="523"/>
      <c r="I198" s="523" t="str">
        <f>避難確保計画入力シート!L127</f>
        <v>病院</v>
      </c>
      <c r="J198" s="523"/>
      <c r="K198" s="523"/>
      <c r="L198" s="70"/>
    </row>
    <row r="199" spans="1:12" s="5" customFormat="1" ht="17" customHeight="1" x14ac:dyDescent="0.2">
      <c r="A199" s="525"/>
      <c r="B199" s="532">
        <f>避難確保計画入力シート!C128</f>
        <v>0</v>
      </c>
      <c r="C199" s="533"/>
      <c r="D199" s="534"/>
      <c r="E199" s="523">
        <f>避難確保計画入力シート!D128</f>
        <v>0</v>
      </c>
      <c r="F199" s="523"/>
      <c r="G199" s="523">
        <f>避難確保計画入力シート!H128</f>
        <v>0</v>
      </c>
      <c r="H199" s="523"/>
      <c r="I199" s="523" t="str">
        <f>避難確保計画入力シート!L128</f>
        <v>施設</v>
      </c>
      <c r="J199" s="523"/>
      <c r="K199" s="523"/>
      <c r="L199" s="70"/>
    </row>
    <row r="200" spans="1:12" s="5" customFormat="1" ht="17" customHeight="1" x14ac:dyDescent="0.2">
      <c r="A200" s="525"/>
      <c r="B200" s="532">
        <f>避難確保計画入力シート!C129</f>
        <v>0</v>
      </c>
      <c r="C200" s="533"/>
      <c r="D200" s="534"/>
      <c r="E200" s="523">
        <f>避難確保計画入力シート!D129</f>
        <v>0</v>
      </c>
      <c r="F200" s="523"/>
      <c r="G200" s="523">
        <f>避難確保計画入力シート!H129</f>
        <v>0</v>
      </c>
      <c r="H200" s="523"/>
      <c r="I200" s="523">
        <f>避難確保計画入力シート!L129</f>
        <v>0</v>
      </c>
      <c r="J200" s="523"/>
      <c r="K200" s="523"/>
      <c r="L200" s="70"/>
    </row>
    <row r="201" spans="1:12" s="5" customFormat="1" ht="17" customHeight="1" x14ac:dyDescent="0.2">
      <c r="A201" s="525"/>
      <c r="B201" s="532">
        <f>避難確保計画入力シート!C130</f>
        <v>0</v>
      </c>
      <c r="C201" s="533"/>
      <c r="D201" s="534"/>
      <c r="E201" s="523">
        <f>避難確保計画入力シート!D130</f>
        <v>0</v>
      </c>
      <c r="F201" s="523"/>
      <c r="G201" s="523">
        <f>避難確保計画入力シート!H130</f>
        <v>0</v>
      </c>
      <c r="H201" s="523"/>
      <c r="I201" s="523">
        <f>避難確保計画入力シート!L130</f>
        <v>0</v>
      </c>
      <c r="J201" s="523"/>
      <c r="K201" s="523"/>
      <c r="L201" s="70"/>
    </row>
    <row r="202" spans="1:12" s="5" customFormat="1" ht="17" customHeight="1" x14ac:dyDescent="0.2">
      <c r="A202" s="525"/>
      <c r="B202" s="532"/>
      <c r="C202" s="533"/>
      <c r="D202" s="534"/>
      <c r="E202" s="523"/>
      <c r="F202" s="523"/>
      <c r="G202" s="523"/>
      <c r="H202" s="523"/>
      <c r="I202" s="523"/>
      <c r="J202" s="523"/>
      <c r="K202" s="523"/>
      <c r="L202" s="70"/>
    </row>
    <row r="203" spans="1:12" s="5" customFormat="1" ht="17" customHeight="1" x14ac:dyDescent="0.2">
      <c r="A203" s="525" t="s">
        <v>468</v>
      </c>
      <c r="B203" s="523" t="str">
        <f>避難確保計画入力シート!C131</f>
        <v>関西電力</v>
      </c>
      <c r="C203" s="523"/>
      <c r="D203" s="523"/>
      <c r="E203" s="523">
        <f>避難確保計画入力シート!D131</f>
        <v>0</v>
      </c>
      <c r="F203" s="523"/>
      <c r="G203" s="523">
        <f>避難確保計画入力シート!H131</f>
        <v>0</v>
      </c>
      <c r="H203" s="523"/>
      <c r="I203" s="523">
        <f>避難確保計画入力シート!L131</f>
        <v>0</v>
      </c>
      <c r="J203" s="523"/>
      <c r="K203" s="523"/>
    </row>
    <row r="204" spans="1:12" s="5" customFormat="1" ht="17" customHeight="1" x14ac:dyDescent="0.2">
      <c r="A204" s="525"/>
      <c r="B204" s="523" t="str">
        <f>避難確保計画入力シート!C132</f>
        <v>大阪ガス</v>
      </c>
      <c r="C204" s="523"/>
      <c r="D204" s="523"/>
      <c r="E204" s="523">
        <f>避難確保計画入力シート!D132</f>
        <v>0</v>
      </c>
      <c r="F204" s="523"/>
      <c r="G204" s="523">
        <f>避難確保計画入力シート!H132</f>
        <v>0</v>
      </c>
      <c r="H204" s="523"/>
      <c r="I204" s="523">
        <f>避難確保計画入力シート!L132</f>
        <v>0</v>
      </c>
      <c r="J204" s="523"/>
      <c r="K204" s="523"/>
    </row>
    <row r="205" spans="1:12" s="5" customFormat="1" ht="17" customHeight="1" x14ac:dyDescent="0.2">
      <c r="A205" s="525"/>
      <c r="B205" s="523" t="str">
        <f>避難確保計画入力シート!C133</f>
        <v>神戸市水道局</v>
      </c>
      <c r="C205" s="523"/>
      <c r="D205" s="523"/>
      <c r="E205" s="523">
        <f>避難確保計画入力シート!D133</f>
        <v>0</v>
      </c>
      <c r="F205" s="523"/>
      <c r="G205" s="523">
        <f>避難確保計画入力シート!H133</f>
        <v>0</v>
      </c>
      <c r="H205" s="523"/>
      <c r="I205" s="523">
        <f>避難確保計画入力シート!L133</f>
        <v>0</v>
      </c>
      <c r="J205" s="523"/>
      <c r="K205" s="523"/>
    </row>
    <row r="206" spans="1:12" s="5" customFormat="1" ht="17" customHeight="1" x14ac:dyDescent="0.2">
      <c r="A206" s="525"/>
      <c r="B206" s="523" t="str">
        <f>避難確保計画入力シート!C134</f>
        <v>ＮＴＴ西日本</v>
      </c>
      <c r="C206" s="523"/>
      <c r="D206" s="523"/>
      <c r="E206" s="523">
        <f>避難確保計画入力シート!D134</f>
        <v>0</v>
      </c>
      <c r="F206" s="523"/>
      <c r="G206" s="523">
        <f>避難確保計画入力シート!H134</f>
        <v>0</v>
      </c>
      <c r="H206" s="523"/>
      <c r="I206" s="523">
        <f>避難確保計画入力シート!L134</f>
        <v>0</v>
      </c>
      <c r="J206" s="523"/>
      <c r="K206" s="523"/>
    </row>
    <row r="207" spans="1:12" s="5" customFormat="1" ht="17" customHeight="1" x14ac:dyDescent="0.2">
      <c r="A207" s="525"/>
      <c r="B207" s="523">
        <f>避難確保計画入力シート!C135</f>
        <v>0</v>
      </c>
      <c r="C207" s="523"/>
      <c r="D207" s="523"/>
      <c r="E207" s="523">
        <f>避難確保計画入力シート!D135</f>
        <v>0</v>
      </c>
      <c r="F207" s="523"/>
      <c r="G207" s="523">
        <f>避難確保計画入力シート!H135</f>
        <v>0</v>
      </c>
      <c r="H207" s="523"/>
      <c r="I207" s="523">
        <f>避難確保計画入力シート!L135</f>
        <v>0</v>
      </c>
      <c r="J207" s="523"/>
      <c r="K207" s="523"/>
      <c r="L207" s="70"/>
    </row>
    <row r="208" spans="1:12" s="5" customFormat="1" ht="17" customHeight="1" x14ac:dyDescent="0.2">
      <c r="A208" s="525"/>
      <c r="B208" s="523">
        <f>避難確保計画入力シート!C136</f>
        <v>0</v>
      </c>
      <c r="C208" s="523"/>
      <c r="D208" s="523"/>
      <c r="E208" s="523">
        <f>避難確保計画入力シート!D136</f>
        <v>0</v>
      </c>
      <c r="F208" s="523"/>
      <c r="G208" s="523">
        <f>避難確保計画入力シート!H136</f>
        <v>0</v>
      </c>
      <c r="H208" s="523"/>
      <c r="I208" s="523">
        <f>避難確保計画入力シート!L136</f>
        <v>0</v>
      </c>
      <c r="J208" s="523"/>
      <c r="K208" s="523"/>
      <c r="L208" s="70"/>
    </row>
    <row r="209" spans="1:12" s="5" customFormat="1" ht="17" customHeight="1" x14ac:dyDescent="0.2">
      <c r="A209" s="525"/>
      <c r="B209" s="523">
        <f>避難確保計画入力シート!C137</f>
        <v>0</v>
      </c>
      <c r="C209" s="523"/>
      <c r="D209" s="523"/>
      <c r="E209" s="523">
        <f>避難確保計画入力シート!D137</f>
        <v>0</v>
      </c>
      <c r="F209" s="523"/>
      <c r="G209" s="523">
        <f>避難確保計画入力シート!H137</f>
        <v>0</v>
      </c>
      <c r="H209" s="523"/>
      <c r="I209" s="523">
        <f>避難確保計画入力シート!L137</f>
        <v>0</v>
      </c>
      <c r="J209" s="523"/>
      <c r="K209" s="523"/>
    </row>
    <row r="210" spans="1:12" s="5" customFormat="1" ht="17" customHeight="1" x14ac:dyDescent="0.2">
      <c r="A210" s="524" t="s">
        <v>469</v>
      </c>
      <c r="B210" s="524"/>
      <c r="C210" s="524"/>
      <c r="D210" s="524"/>
      <c r="E210" s="524"/>
      <c r="F210" s="524"/>
      <c r="G210" s="524"/>
      <c r="H210" s="524"/>
      <c r="I210" s="524"/>
      <c r="J210" s="524"/>
      <c r="K210" s="524"/>
      <c r="L210" s="70"/>
    </row>
    <row r="211" spans="1:12" s="5" customFormat="1" ht="17" customHeight="1" x14ac:dyDescent="0.2">
      <c r="A211" s="522"/>
      <c r="B211" s="522"/>
      <c r="C211" s="522"/>
      <c r="D211" s="522"/>
      <c r="E211" s="522"/>
      <c r="F211" s="522"/>
      <c r="G211" s="522"/>
      <c r="H211" s="522"/>
      <c r="I211" s="522"/>
      <c r="J211" s="522"/>
      <c r="K211" s="522"/>
      <c r="L211" s="70"/>
    </row>
    <row r="212" spans="1:12" ht="17" customHeight="1" x14ac:dyDescent="0.2">
      <c r="A212" s="522"/>
      <c r="B212" s="522"/>
      <c r="C212" s="522"/>
      <c r="D212" s="522"/>
      <c r="E212" s="522"/>
      <c r="F212" s="522"/>
      <c r="G212" s="522"/>
      <c r="H212" s="522"/>
      <c r="I212" s="522"/>
      <c r="J212" s="522"/>
      <c r="K212" s="522"/>
      <c r="L212" s="108"/>
    </row>
    <row r="213" spans="1:12" ht="17" customHeight="1" x14ac:dyDescent="0.2">
      <c r="A213" s="5"/>
      <c r="B213" s="5"/>
      <c r="C213" s="5"/>
      <c r="D213" s="5"/>
      <c r="E213" s="5"/>
      <c r="F213" s="5"/>
      <c r="G213" s="5"/>
      <c r="H213" s="5"/>
      <c r="I213" s="5"/>
      <c r="J213" s="5"/>
      <c r="K213" s="5"/>
      <c r="L213" s="108"/>
    </row>
    <row r="214" spans="1:12" ht="17" customHeight="1" x14ac:dyDescent="0.2">
      <c r="A214" s="5"/>
      <c r="B214" s="5"/>
      <c r="C214" s="5"/>
      <c r="D214" s="5"/>
      <c r="E214" s="5"/>
      <c r="F214" s="5"/>
      <c r="G214" s="5"/>
      <c r="H214" s="5"/>
      <c r="I214" s="5"/>
      <c r="J214" s="5"/>
      <c r="K214" s="5"/>
      <c r="L214" s="108"/>
    </row>
    <row r="215" spans="1:12" ht="17" customHeight="1" x14ac:dyDescent="0.2">
      <c r="A215" s="5"/>
      <c r="B215" s="5"/>
      <c r="C215" s="5"/>
      <c r="D215" s="5"/>
      <c r="E215" s="5"/>
      <c r="F215" s="5"/>
      <c r="G215" s="5"/>
      <c r="H215" s="5"/>
      <c r="I215" s="5"/>
      <c r="J215" s="5"/>
      <c r="K215" s="5"/>
      <c r="L215" s="109"/>
    </row>
    <row r="216" spans="1:12" ht="17" customHeight="1" x14ac:dyDescent="0.2">
      <c r="A216" s="5"/>
      <c r="B216" s="5"/>
      <c r="C216" s="5"/>
      <c r="D216" s="5"/>
      <c r="E216" s="5"/>
      <c r="F216" s="5"/>
      <c r="G216" s="5"/>
      <c r="H216" s="5"/>
      <c r="I216" s="5"/>
      <c r="J216" s="5"/>
      <c r="K216" s="5"/>
      <c r="L216" s="108"/>
    </row>
    <row r="217" spans="1:12" ht="17" customHeight="1" x14ac:dyDescent="0.2">
      <c r="A217" s="5"/>
      <c r="B217" s="5"/>
      <c r="C217" s="5"/>
      <c r="D217" s="5"/>
      <c r="E217" s="5"/>
      <c r="F217" s="5"/>
      <c r="G217" s="5"/>
      <c r="H217" s="5"/>
      <c r="I217" s="5"/>
      <c r="J217" s="5"/>
      <c r="K217" s="5"/>
      <c r="L217" s="108"/>
    </row>
    <row r="218" spans="1:12" ht="17" customHeight="1" x14ac:dyDescent="0.2">
      <c r="A218" s="5"/>
      <c r="B218" s="5"/>
      <c r="C218" s="5"/>
      <c r="D218" s="5"/>
      <c r="E218" s="5"/>
      <c r="F218" s="5"/>
      <c r="G218" s="5"/>
      <c r="H218" s="5"/>
      <c r="I218" s="5"/>
      <c r="J218" s="5"/>
      <c r="K218" s="5"/>
      <c r="L218" s="108"/>
    </row>
    <row r="219" spans="1:12" ht="17" customHeight="1" x14ac:dyDescent="0.2">
      <c r="A219" s="5"/>
      <c r="B219" s="5"/>
      <c r="C219" s="5"/>
      <c r="D219" s="5"/>
      <c r="E219" s="5"/>
      <c r="F219" s="5"/>
      <c r="G219" s="5"/>
      <c r="H219" s="5"/>
      <c r="I219" s="5"/>
      <c r="J219" s="5"/>
      <c r="K219" s="5"/>
      <c r="L219" s="108"/>
    </row>
    <row r="220" spans="1:12" ht="17" customHeight="1" x14ac:dyDescent="0.2">
      <c r="A220" s="5"/>
      <c r="B220" s="5"/>
      <c r="C220" s="5"/>
      <c r="D220" s="5"/>
      <c r="E220" s="5"/>
      <c r="F220" s="5"/>
      <c r="G220" s="5"/>
      <c r="H220" s="5"/>
      <c r="I220" s="5"/>
      <c r="J220" s="5"/>
      <c r="K220" s="5"/>
      <c r="L220" s="108"/>
    </row>
    <row r="221" spans="1:12" ht="17" customHeight="1" x14ac:dyDescent="0.2">
      <c r="A221" s="5"/>
      <c r="B221" s="5"/>
      <c r="C221" s="5"/>
      <c r="D221" s="5"/>
      <c r="E221" s="5"/>
      <c r="F221" s="5"/>
      <c r="G221" s="5"/>
      <c r="H221" s="5"/>
      <c r="I221" s="5"/>
      <c r="J221" s="5"/>
      <c r="K221" s="5"/>
      <c r="L221" s="108"/>
    </row>
    <row r="222" spans="1:12" ht="17" customHeight="1" x14ac:dyDescent="0.2">
      <c r="A222" s="5"/>
      <c r="B222" s="5"/>
      <c r="C222" s="5"/>
      <c r="D222" s="5"/>
      <c r="E222" s="5"/>
      <c r="F222" s="5"/>
      <c r="G222" s="5"/>
      <c r="H222" s="5"/>
      <c r="I222" s="5"/>
      <c r="J222" s="5"/>
      <c r="K222" s="5"/>
      <c r="L222" s="108"/>
    </row>
    <row r="223" spans="1:12" ht="17" customHeight="1" x14ac:dyDescent="0.2">
      <c r="A223" s="5"/>
      <c r="B223" s="5"/>
      <c r="C223" s="5"/>
      <c r="D223" s="5"/>
      <c r="E223" s="5"/>
      <c r="F223" s="5"/>
      <c r="G223" s="5"/>
      <c r="H223" s="5"/>
      <c r="I223" s="5"/>
      <c r="J223" s="5"/>
      <c r="K223" s="5"/>
      <c r="L223" s="108"/>
    </row>
    <row r="224" spans="1:12" ht="17" customHeight="1" x14ac:dyDescent="0.2">
      <c r="A224" s="5"/>
      <c r="B224" s="5"/>
      <c r="C224" s="5"/>
      <c r="D224" s="5"/>
      <c r="E224" s="5"/>
      <c r="F224" s="5"/>
      <c r="G224" s="5"/>
      <c r="H224" s="5"/>
      <c r="I224" s="5"/>
      <c r="J224" s="5"/>
      <c r="K224" s="5"/>
      <c r="L224" s="108"/>
    </row>
    <row r="225" spans="1:12" ht="17" customHeight="1" x14ac:dyDescent="0.2">
      <c r="A225" s="5"/>
      <c r="B225" s="5"/>
      <c r="C225" s="5"/>
      <c r="D225" s="5"/>
      <c r="E225" s="5"/>
      <c r="F225" s="5"/>
      <c r="G225" s="5"/>
      <c r="H225" s="5"/>
      <c r="I225" s="5"/>
      <c r="J225" s="5"/>
      <c r="K225" s="5"/>
      <c r="L225" s="108"/>
    </row>
    <row r="226" spans="1:12" ht="17" customHeight="1" x14ac:dyDescent="0.2">
      <c r="A226" s="5"/>
      <c r="B226" s="5"/>
      <c r="C226" s="5"/>
      <c r="D226" s="5"/>
      <c r="E226" s="5"/>
      <c r="F226" s="5"/>
      <c r="G226" s="5"/>
      <c r="H226" s="5"/>
      <c r="I226" s="5"/>
      <c r="J226" s="5"/>
      <c r="K226" s="5"/>
      <c r="L226" s="108"/>
    </row>
    <row r="227" spans="1:12" ht="17" customHeight="1" x14ac:dyDescent="0.2">
      <c r="A227" s="5"/>
      <c r="B227" s="5"/>
      <c r="C227" s="5"/>
      <c r="D227" s="5"/>
      <c r="E227" s="5"/>
      <c r="F227" s="5"/>
      <c r="G227" s="5"/>
      <c r="H227" s="5"/>
      <c r="I227" s="5"/>
      <c r="J227" s="5"/>
      <c r="K227" s="5"/>
      <c r="L227" s="108"/>
    </row>
    <row r="228" spans="1:12" ht="17" customHeight="1" x14ac:dyDescent="0.2">
      <c r="A228" s="226"/>
      <c r="B228" s="5"/>
      <c r="C228" s="5"/>
      <c r="D228" s="5"/>
      <c r="E228" s="5"/>
      <c r="F228" s="5"/>
      <c r="G228" s="528" t="s">
        <v>610</v>
      </c>
      <c r="H228" s="528"/>
      <c r="I228" s="528"/>
      <c r="J228" s="528"/>
      <c r="K228" s="528"/>
      <c r="L228" s="108"/>
    </row>
    <row r="229" spans="1:12" ht="17" customHeight="1" x14ac:dyDescent="0.2">
      <c r="A229" s="5"/>
      <c r="B229" s="5"/>
      <c r="C229" s="5"/>
      <c r="D229" s="5"/>
      <c r="E229" s="5"/>
      <c r="F229" s="5"/>
      <c r="G229" s="9" t="s">
        <v>423</v>
      </c>
      <c r="H229" s="529">
        <f>避難確保計画入力シート!$E$13</f>
        <v>0</v>
      </c>
      <c r="I229" s="529"/>
      <c r="J229" s="529"/>
      <c r="K229" s="529"/>
      <c r="L229" s="109"/>
    </row>
    <row r="230" spans="1:12" ht="17" customHeight="1" x14ac:dyDescent="0.2">
      <c r="A230" s="71"/>
      <c r="B230" s="71"/>
      <c r="C230" s="71"/>
      <c r="D230" s="71"/>
      <c r="E230" s="71"/>
      <c r="F230" s="71"/>
      <c r="G230" s="71"/>
      <c r="H230" s="71"/>
      <c r="I230" s="71"/>
      <c r="J230" s="71"/>
      <c r="K230" s="71"/>
      <c r="L230" s="109"/>
    </row>
    <row r="231" spans="1:12" ht="17" customHeight="1" x14ac:dyDescent="0.2">
      <c r="A231" s="457" t="s">
        <v>470</v>
      </c>
      <c r="B231" s="457"/>
      <c r="C231" s="457"/>
      <c r="D231" s="457"/>
      <c r="E231" s="457"/>
      <c r="F231" s="457"/>
      <c r="G231" s="457"/>
      <c r="H231" s="457"/>
      <c r="I231" s="457"/>
      <c r="J231" s="457"/>
      <c r="K231" s="457"/>
      <c r="L231" s="108"/>
    </row>
    <row r="232" spans="1:12" ht="17" customHeight="1" x14ac:dyDescent="0.2">
      <c r="A232" s="522" t="s">
        <v>539</v>
      </c>
      <c r="B232" s="522"/>
      <c r="C232" s="522"/>
      <c r="D232" s="522"/>
      <c r="E232" s="522"/>
      <c r="F232" s="522"/>
      <c r="G232" s="522"/>
      <c r="H232" s="522"/>
      <c r="I232" s="522"/>
      <c r="J232" s="522"/>
      <c r="K232" s="522"/>
      <c r="L232" s="108"/>
    </row>
    <row r="233" spans="1:12" ht="17" customHeight="1" x14ac:dyDescent="0.2">
      <c r="A233" s="522"/>
      <c r="B233" s="522"/>
      <c r="C233" s="522"/>
      <c r="D233" s="522"/>
      <c r="E233" s="522"/>
      <c r="F233" s="522"/>
      <c r="G233" s="522"/>
      <c r="H233" s="522"/>
      <c r="I233" s="522"/>
      <c r="J233" s="522"/>
      <c r="K233" s="522"/>
      <c r="L233" s="108"/>
    </row>
    <row r="234" spans="1:12" ht="17" customHeight="1" x14ac:dyDescent="0.2">
      <c r="A234" s="522"/>
      <c r="B234" s="522"/>
      <c r="C234" s="522"/>
      <c r="D234" s="522"/>
      <c r="E234" s="522"/>
      <c r="F234" s="522"/>
      <c r="G234" s="522"/>
      <c r="H234" s="522"/>
      <c r="I234" s="522"/>
      <c r="J234" s="522"/>
      <c r="K234" s="522"/>
      <c r="L234" s="108"/>
    </row>
    <row r="235" spans="1:12" ht="17" customHeight="1" x14ac:dyDescent="0.2">
      <c r="A235" s="457" t="s">
        <v>472</v>
      </c>
      <c r="B235" s="457"/>
      <c r="C235" s="457"/>
      <c r="D235" s="457"/>
      <c r="E235" s="457"/>
      <c r="F235" s="457"/>
      <c r="G235" s="457"/>
      <c r="H235" s="457"/>
      <c r="I235" s="457"/>
      <c r="J235" s="457"/>
      <c r="K235" s="457"/>
    </row>
    <row r="236" spans="1:12" ht="17" customHeight="1" x14ac:dyDescent="0.2">
      <c r="A236" s="71"/>
      <c r="B236" s="530" t="s">
        <v>309</v>
      </c>
      <c r="C236" s="530"/>
      <c r="D236" s="531" t="str">
        <f>避難確保計画入力シート!D140</f>
        <v>有</v>
      </c>
      <c r="E236" s="531"/>
      <c r="F236" s="531"/>
      <c r="G236" s="531"/>
      <c r="H236" s="531"/>
      <c r="I236" s="531"/>
      <c r="J236" s="531"/>
      <c r="K236" s="531"/>
      <c r="L236" s="109"/>
    </row>
    <row r="237" spans="1:12" ht="17" customHeight="1" x14ac:dyDescent="0.2">
      <c r="A237" s="71"/>
      <c r="B237" s="438" t="s">
        <v>474</v>
      </c>
      <c r="C237" s="438"/>
      <c r="D237" s="438">
        <f>避難確保計画入力シート!D141</f>
        <v>0</v>
      </c>
      <c r="E237" s="438"/>
      <c r="F237" s="438"/>
      <c r="G237" s="438"/>
      <c r="H237" s="438"/>
      <c r="I237" s="438"/>
      <c r="J237" s="438"/>
      <c r="K237" s="438"/>
      <c r="L237" s="108"/>
    </row>
    <row r="238" spans="1:12" ht="17" customHeight="1" x14ac:dyDescent="0.2">
      <c r="A238" s="71"/>
      <c r="B238" s="438"/>
      <c r="C238" s="438"/>
      <c r="D238" s="438"/>
      <c r="E238" s="438"/>
      <c r="F238" s="438"/>
      <c r="G238" s="438"/>
      <c r="H238" s="438"/>
      <c r="I238" s="438"/>
      <c r="J238" s="438"/>
      <c r="K238" s="438"/>
      <c r="L238" s="108"/>
    </row>
    <row r="239" spans="1:12" ht="17" customHeight="1" x14ac:dyDescent="0.2">
      <c r="A239" s="71"/>
      <c r="B239" s="438"/>
      <c r="C239" s="438"/>
      <c r="D239" s="438"/>
      <c r="E239" s="438"/>
      <c r="F239" s="438"/>
      <c r="G239" s="438"/>
      <c r="H239" s="438"/>
      <c r="I239" s="438"/>
      <c r="J239" s="438"/>
      <c r="K239" s="438"/>
    </row>
    <row r="240" spans="1:12" ht="17" customHeight="1" x14ac:dyDescent="0.2">
      <c r="A240" s="71"/>
      <c r="B240" s="438"/>
      <c r="C240" s="438"/>
      <c r="D240" s="438"/>
      <c r="E240" s="438"/>
      <c r="F240" s="438"/>
      <c r="G240" s="438"/>
      <c r="H240" s="438"/>
      <c r="I240" s="438"/>
      <c r="J240" s="438"/>
      <c r="K240" s="438"/>
      <c r="L240" s="109"/>
    </row>
    <row r="241" spans="1:12" ht="17" customHeight="1" x14ac:dyDescent="0.2">
      <c r="A241" s="71"/>
      <c r="B241" s="438"/>
      <c r="C241" s="438"/>
      <c r="D241" s="438"/>
      <c r="E241" s="438"/>
      <c r="F241" s="438"/>
      <c r="G241" s="438"/>
      <c r="H241" s="438"/>
      <c r="I241" s="438"/>
      <c r="J241" s="438"/>
      <c r="K241" s="438"/>
      <c r="L241" s="108"/>
    </row>
    <row r="242" spans="1:12" ht="17" customHeight="1" x14ac:dyDescent="0.2">
      <c r="A242" s="71"/>
      <c r="B242" s="71"/>
      <c r="C242" s="71"/>
      <c r="D242" s="71"/>
      <c r="E242" s="71"/>
      <c r="F242" s="71"/>
      <c r="G242" s="71"/>
      <c r="H242" s="71"/>
      <c r="I242" s="71"/>
      <c r="J242" s="71"/>
      <c r="K242" s="71"/>
    </row>
    <row r="243" spans="1:12" ht="17" customHeight="1" x14ac:dyDescent="0.2">
      <c r="A243" s="457" t="s">
        <v>554</v>
      </c>
      <c r="B243" s="457"/>
      <c r="C243" s="457"/>
      <c r="D243" s="457"/>
      <c r="E243" s="457"/>
      <c r="F243" s="457"/>
      <c r="G243" s="457"/>
      <c r="H243" s="457"/>
      <c r="I243" s="457"/>
      <c r="J243" s="457"/>
      <c r="K243" s="457"/>
    </row>
    <row r="244" spans="1:12" ht="17" customHeight="1" x14ac:dyDescent="0.2">
      <c r="A244" s="522" t="s">
        <v>555</v>
      </c>
      <c r="B244" s="522"/>
      <c r="C244" s="522"/>
      <c r="D244" s="522"/>
      <c r="E244" s="522"/>
      <c r="F244" s="522"/>
      <c r="G244" s="522"/>
      <c r="H244" s="522"/>
      <c r="I244" s="522"/>
      <c r="J244" s="522"/>
      <c r="K244" s="522"/>
    </row>
    <row r="245" spans="1:12" ht="17" customHeight="1" x14ac:dyDescent="0.2">
      <c r="A245" s="522"/>
      <c r="B245" s="522"/>
      <c r="C245" s="522"/>
      <c r="D245" s="522"/>
      <c r="E245" s="522"/>
      <c r="F245" s="522"/>
      <c r="G245" s="522"/>
      <c r="H245" s="522"/>
      <c r="I245" s="522"/>
      <c r="J245" s="522"/>
      <c r="K245" s="522"/>
    </row>
    <row r="246" spans="1:12" ht="17" customHeight="1" x14ac:dyDescent="0.2">
      <c r="A246" s="522"/>
      <c r="B246" s="522"/>
      <c r="C246" s="522"/>
      <c r="D246" s="522"/>
      <c r="E246" s="522"/>
      <c r="F246" s="522"/>
      <c r="G246" s="522"/>
      <c r="H246" s="522"/>
      <c r="I246" s="522"/>
      <c r="J246" s="522"/>
      <c r="K246" s="522"/>
    </row>
    <row r="247" spans="1:12" ht="17" customHeight="1" x14ac:dyDescent="0.2">
      <c r="A247" s="522"/>
      <c r="B247" s="522"/>
      <c r="C247" s="522"/>
      <c r="D247" s="522"/>
      <c r="E247" s="522"/>
      <c r="F247" s="522"/>
      <c r="G247" s="522"/>
      <c r="H247" s="522"/>
      <c r="I247" s="522"/>
      <c r="J247" s="522"/>
      <c r="K247" s="522"/>
    </row>
    <row r="248" spans="1:12" ht="17" customHeight="1" x14ac:dyDescent="0.2">
      <c r="A248" s="526" t="s">
        <v>477</v>
      </c>
      <c r="B248" s="526"/>
      <c r="C248" s="526"/>
      <c r="D248" s="526"/>
      <c r="E248" s="526"/>
      <c r="F248" s="526"/>
      <c r="G248" s="526"/>
      <c r="H248" s="526"/>
      <c r="I248" s="526"/>
      <c r="J248" s="526"/>
      <c r="K248" s="526"/>
    </row>
    <row r="249" spans="1:12" ht="17" customHeight="1" x14ac:dyDescent="0.2">
      <c r="A249" s="71"/>
      <c r="B249" s="527" t="s">
        <v>478</v>
      </c>
      <c r="C249" s="527"/>
      <c r="D249" s="527"/>
      <c r="E249" s="527" t="s">
        <v>479</v>
      </c>
      <c r="F249" s="527"/>
      <c r="G249" s="527"/>
      <c r="H249" s="527" t="s">
        <v>480</v>
      </c>
      <c r="I249" s="527"/>
      <c r="J249" s="527"/>
      <c r="K249" s="71"/>
    </row>
    <row r="250" spans="1:12" ht="17" customHeight="1" x14ac:dyDescent="0.2">
      <c r="B250" s="438" t="s">
        <v>483</v>
      </c>
      <c r="C250" s="438"/>
      <c r="D250" s="438"/>
      <c r="E250" s="438" t="s">
        <v>485</v>
      </c>
      <c r="F250" s="438"/>
      <c r="G250" s="438"/>
      <c r="H250" s="438" t="s">
        <v>482</v>
      </c>
      <c r="I250" s="438"/>
      <c r="J250" s="438"/>
    </row>
    <row r="251" spans="1:12" ht="17" customHeight="1" x14ac:dyDescent="0.2">
      <c r="A251" s="71"/>
      <c r="B251" s="531" t="s">
        <v>546</v>
      </c>
      <c r="C251" s="531"/>
      <c r="D251" s="531"/>
      <c r="E251" s="531" t="s">
        <v>547</v>
      </c>
      <c r="F251" s="531"/>
      <c r="G251" s="531"/>
      <c r="H251" s="531" t="s">
        <v>482</v>
      </c>
      <c r="I251" s="531"/>
      <c r="J251" s="531"/>
      <c r="K251" s="71"/>
    </row>
    <row r="252" spans="1:12" ht="17" customHeight="1" x14ac:dyDescent="0.2">
      <c r="A252" s="71"/>
      <c r="B252" s="531"/>
      <c r="C252" s="531"/>
      <c r="D252" s="531"/>
      <c r="E252" s="531"/>
      <c r="F252" s="531"/>
      <c r="G252" s="531"/>
      <c r="H252" s="531"/>
      <c r="I252" s="531"/>
      <c r="J252" s="531"/>
      <c r="K252" s="71"/>
    </row>
    <row r="253" spans="1:12" ht="17" customHeight="1" x14ac:dyDescent="0.2">
      <c r="A253" s="71"/>
      <c r="B253" s="531"/>
      <c r="C253" s="531"/>
      <c r="D253" s="531"/>
      <c r="E253" s="531"/>
      <c r="F253" s="531"/>
      <c r="G253" s="531"/>
      <c r="H253" s="531"/>
      <c r="I253" s="531"/>
      <c r="J253" s="531"/>
      <c r="K253" s="71"/>
    </row>
    <row r="254" spans="1:12" ht="17" customHeight="1" x14ac:dyDescent="0.2">
      <c r="A254" s="71"/>
      <c r="B254" s="531"/>
      <c r="C254" s="531"/>
      <c r="D254" s="531"/>
      <c r="E254" s="531"/>
      <c r="F254" s="531"/>
      <c r="G254" s="531"/>
      <c r="H254" s="531"/>
      <c r="I254" s="531"/>
      <c r="J254" s="531"/>
      <c r="K254" s="71"/>
    </row>
    <row r="255" spans="1:12" ht="17" customHeight="1" x14ac:dyDescent="0.2">
      <c r="A255" s="71"/>
      <c r="B255" s="531"/>
      <c r="C255" s="531"/>
      <c r="D255" s="531"/>
      <c r="E255" s="531"/>
      <c r="F255" s="531"/>
      <c r="G255" s="531"/>
      <c r="H255" s="531"/>
      <c r="I255" s="531"/>
      <c r="J255" s="531"/>
      <c r="K255" s="71"/>
    </row>
    <row r="256" spans="1:12" ht="17" customHeight="1" x14ac:dyDescent="0.2">
      <c r="A256" s="71"/>
      <c r="B256" s="531"/>
      <c r="C256" s="531"/>
      <c r="D256" s="531"/>
      <c r="E256" s="531"/>
      <c r="F256" s="531"/>
      <c r="G256" s="531"/>
      <c r="H256" s="531"/>
      <c r="I256" s="531"/>
      <c r="J256" s="531"/>
      <c r="K256" s="71"/>
    </row>
    <row r="257" spans="1:11" ht="17" customHeight="1" x14ac:dyDescent="0.2">
      <c r="A257" s="71"/>
      <c r="B257" s="531" t="s">
        <v>486</v>
      </c>
      <c r="C257" s="531"/>
      <c r="D257" s="531"/>
      <c r="E257" s="531" t="s">
        <v>487</v>
      </c>
      <c r="F257" s="531"/>
      <c r="G257" s="531"/>
      <c r="H257" s="531" t="s">
        <v>481</v>
      </c>
      <c r="I257" s="531"/>
      <c r="J257" s="531"/>
      <c r="K257" s="71"/>
    </row>
    <row r="258" spans="1:11" ht="17" customHeight="1" x14ac:dyDescent="0.2">
      <c r="A258" s="71"/>
      <c r="B258" s="531"/>
      <c r="C258" s="531"/>
      <c r="D258" s="531"/>
      <c r="E258" s="531"/>
      <c r="F258" s="531"/>
      <c r="G258" s="531"/>
      <c r="H258" s="531"/>
      <c r="I258" s="531"/>
      <c r="J258" s="531"/>
      <c r="K258" s="71"/>
    </row>
    <row r="259" spans="1:11" ht="17" customHeight="1" x14ac:dyDescent="0.2">
      <c r="A259" s="71"/>
      <c r="B259" s="531"/>
      <c r="C259" s="531"/>
      <c r="D259" s="531"/>
      <c r="E259" s="531"/>
      <c r="F259" s="531"/>
      <c r="G259" s="531"/>
      <c r="H259" s="531"/>
      <c r="I259" s="531"/>
      <c r="J259" s="531"/>
      <c r="K259" s="71"/>
    </row>
    <row r="260" spans="1:11" ht="17" customHeight="1" x14ac:dyDescent="0.2">
      <c r="A260" s="71"/>
      <c r="B260" s="531"/>
      <c r="C260" s="531"/>
      <c r="D260" s="531"/>
      <c r="E260" s="531"/>
      <c r="F260" s="531"/>
      <c r="G260" s="531"/>
      <c r="H260" s="531"/>
      <c r="I260" s="531"/>
      <c r="J260" s="531"/>
      <c r="K260" s="71"/>
    </row>
    <row r="261" spans="1:11" ht="17" customHeight="1" x14ac:dyDescent="0.2">
      <c r="A261" s="71"/>
      <c r="B261" s="531"/>
      <c r="C261" s="531"/>
      <c r="D261" s="531"/>
      <c r="E261" s="531"/>
      <c r="F261" s="531"/>
      <c r="G261" s="531"/>
      <c r="H261" s="531"/>
      <c r="I261" s="531"/>
      <c r="J261" s="531"/>
      <c r="K261" s="71"/>
    </row>
    <row r="262" spans="1:11" ht="17" customHeight="1" x14ac:dyDescent="0.2">
      <c r="A262" s="71"/>
      <c r="B262" s="531"/>
      <c r="C262" s="531"/>
      <c r="D262" s="531"/>
      <c r="E262" s="531"/>
      <c r="F262" s="531"/>
      <c r="G262" s="531"/>
      <c r="H262" s="531"/>
      <c r="I262" s="531"/>
      <c r="J262" s="531"/>
      <c r="K262" s="71"/>
    </row>
    <row r="263" spans="1:11" ht="17" customHeight="1" x14ac:dyDescent="0.2">
      <c r="A263" s="71"/>
      <c r="B263" s="71"/>
      <c r="C263" s="71"/>
      <c r="D263" s="71"/>
      <c r="E263" s="71"/>
      <c r="F263" s="71"/>
      <c r="J263" s="71"/>
      <c r="K263" s="71"/>
    </row>
    <row r="264" spans="1:11" ht="17" customHeight="1" x14ac:dyDescent="0.2">
      <c r="A264" s="71"/>
      <c r="B264" s="71"/>
      <c r="C264" s="71"/>
      <c r="D264" s="71"/>
      <c r="E264" s="71"/>
      <c r="F264" s="71"/>
      <c r="J264" s="71"/>
      <c r="K264" s="71"/>
    </row>
    <row r="265" spans="1:11" ht="17" customHeight="1" x14ac:dyDescent="0.2">
      <c r="A265" s="71"/>
      <c r="B265" s="71"/>
      <c r="C265" s="71"/>
      <c r="D265" s="71"/>
      <c r="E265" s="71"/>
      <c r="F265" s="71"/>
      <c r="J265" s="71"/>
      <c r="K265" s="71"/>
    </row>
    <row r="266" spans="1:11" ht="17" customHeight="1" x14ac:dyDescent="0.2">
      <c r="A266" s="71"/>
      <c r="B266" s="71"/>
      <c r="C266" s="71"/>
      <c r="D266" s="71"/>
      <c r="E266" s="71"/>
      <c r="F266" s="71"/>
      <c r="J266" s="71"/>
      <c r="K266" s="71"/>
    </row>
    <row r="267" spans="1:11" ht="17" customHeight="1" x14ac:dyDescent="0.2">
      <c r="A267" s="71"/>
      <c r="B267" s="71"/>
      <c r="C267" s="71"/>
      <c r="D267" s="71"/>
      <c r="E267" s="71"/>
      <c r="F267" s="71"/>
      <c r="J267" s="71"/>
      <c r="K267" s="71"/>
    </row>
    <row r="268" spans="1:11" ht="17" customHeight="1" x14ac:dyDescent="0.2">
      <c r="A268" s="71"/>
      <c r="B268" s="71"/>
      <c r="C268" s="71"/>
      <c r="D268" s="71"/>
      <c r="E268" s="71"/>
      <c r="F268" s="71"/>
      <c r="J268" s="71"/>
      <c r="K268" s="71"/>
    </row>
    <row r="269" spans="1:11" ht="17" customHeight="1" x14ac:dyDescent="0.2">
      <c r="A269" s="71"/>
      <c r="B269" s="71"/>
      <c r="C269" s="71"/>
      <c r="D269" s="71"/>
      <c r="E269" s="71"/>
      <c r="F269" s="71"/>
      <c r="G269" s="71"/>
      <c r="H269" s="71"/>
      <c r="I269" s="71"/>
      <c r="J269" s="71"/>
      <c r="K269" s="71"/>
    </row>
    <row r="270" spans="1:11" ht="17" customHeight="1" x14ac:dyDescent="0.2">
      <c r="A270" s="71"/>
      <c r="B270" s="71"/>
      <c r="C270" s="71"/>
      <c r="D270" s="71"/>
      <c r="E270" s="71"/>
      <c r="F270" s="71"/>
      <c r="G270" s="71"/>
      <c r="H270" s="71"/>
      <c r="I270" s="71"/>
      <c r="J270" s="71"/>
      <c r="K270" s="71"/>
    </row>
    <row r="271" spans="1:11" ht="17" customHeight="1" x14ac:dyDescent="0.2">
      <c r="A271" s="71"/>
      <c r="B271" s="71"/>
      <c r="C271" s="71"/>
      <c r="D271" s="71"/>
      <c r="E271" s="71"/>
      <c r="F271" s="71"/>
      <c r="G271" s="71"/>
      <c r="H271" s="71"/>
      <c r="I271" s="71"/>
      <c r="J271" s="71"/>
      <c r="K271" s="71"/>
    </row>
    <row r="272" spans="1:11" ht="17" customHeight="1" x14ac:dyDescent="0.2">
      <c r="A272" s="71"/>
      <c r="B272" s="71"/>
      <c r="C272" s="71"/>
      <c r="D272" s="71" t="s">
        <v>488</v>
      </c>
      <c r="E272" s="71"/>
      <c r="F272" s="71"/>
      <c r="G272" s="71"/>
      <c r="H272" s="71"/>
      <c r="I272" s="71"/>
      <c r="J272" s="71"/>
      <c r="K272" s="71"/>
    </row>
    <row r="273" spans="1:13" ht="17" customHeight="1" x14ac:dyDescent="0.2">
      <c r="A273" s="71"/>
      <c r="B273" s="71"/>
      <c r="C273" s="71"/>
      <c r="D273" s="71"/>
      <c r="E273" s="71"/>
      <c r="F273" s="71"/>
      <c r="G273" s="71"/>
      <c r="H273" s="71"/>
      <c r="I273" s="71"/>
      <c r="J273" s="71"/>
      <c r="K273" s="71"/>
    </row>
    <row r="274" spans="1:13" ht="17" customHeight="1" x14ac:dyDescent="0.2">
      <c r="A274" s="71"/>
      <c r="B274" s="71"/>
      <c r="C274" s="71"/>
      <c r="D274" s="71"/>
      <c r="E274" s="71"/>
      <c r="F274" s="71"/>
      <c r="G274" s="71"/>
      <c r="H274" s="71"/>
      <c r="I274" s="71"/>
      <c r="J274" s="71"/>
      <c r="K274" s="71"/>
    </row>
    <row r="275" spans="1:13" ht="17" customHeight="1" x14ac:dyDescent="0.2">
      <c r="A275" s="226"/>
      <c r="B275" s="5"/>
      <c r="C275" s="5"/>
      <c r="D275" s="5"/>
      <c r="E275" s="5"/>
      <c r="F275" s="5"/>
      <c r="G275" s="528" t="s">
        <v>610</v>
      </c>
      <c r="H275" s="528"/>
      <c r="I275" s="528"/>
      <c r="J275" s="528"/>
      <c r="K275" s="528"/>
    </row>
    <row r="276" spans="1:13" ht="17" customHeight="1" x14ac:dyDescent="0.2">
      <c r="A276" s="5"/>
      <c r="B276" s="5"/>
      <c r="C276" s="5"/>
      <c r="D276" s="5"/>
      <c r="E276" s="5"/>
      <c r="F276" s="5"/>
      <c r="G276" s="9" t="s">
        <v>423</v>
      </c>
      <c r="H276" s="529">
        <f>避難確保計画入力シート!$E$13</f>
        <v>0</v>
      </c>
      <c r="I276" s="529"/>
      <c r="J276" s="529"/>
      <c r="K276" s="529"/>
      <c r="L276" s="109"/>
    </row>
    <row r="277" spans="1:13" ht="17" customHeight="1" x14ac:dyDescent="0.2">
      <c r="A277" s="71"/>
      <c r="B277" s="71"/>
      <c r="C277" s="71"/>
      <c r="D277" s="71"/>
      <c r="E277" s="71"/>
      <c r="F277" s="71"/>
      <c r="G277" s="71"/>
      <c r="H277" s="71"/>
      <c r="I277" s="71"/>
      <c r="J277" s="71"/>
      <c r="K277" s="71"/>
      <c r="L277" s="108"/>
    </row>
    <row r="278" spans="1:13" ht="17" customHeight="1" x14ac:dyDescent="0.2">
      <c r="A278" s="526" t="s">
        <v>489</v>
      </c>
      <c r="B278" s="526"/>
      <c r="C278" s="526"/>
      <c r="D278" s="526"/>
      <c r="E278" s="526"/>
      <c r="F278" s="526"/>
      <c r="G278" s="526"/>
      <c r="H278" s="526"/>
      <c r="I278" s="526"/>
      <c r="J278" s="526"/>
      <c r="K278" s="526"/>
      <c r="L278" s="108"/>
    </row>
    <row r="279" spans="1:13" ht="17" customHeight="1" x14ac:dyDescent="0.2">
      <c r="B279" s="481" t="s">
        <v>542</v>
      </c>
      <c r="C279" s="568"/>
      <c r="D279" s="568" t="s">
        <v>496</v>
      </c>
      <c r="E279" s="568"/>
      <c r="F279" s="481" t="s">
        <v>541</v>
      </c>
      <c r="G279" s="481" t="s">
        <v>503</v>
      </c>
      <c r="H279" s="481"/>
      <c r="I279" s="481"/>
      <c r="J279" s="481"/>
      <c r="K279" s="305"/>
      <c r="L279" s="108"/>
    </row>
    <row r="280" spans="1:13" ht="17" customHeight="1" x14ac:dyDescent="0.2">
      <c r="B280" s="568"/>
      <c r="C280" s="568"/>
      <c r="D280" s="568"/>
      <c r="E280" s="568"/>
      <c r="F280" s="481"/>
      <c r="G280" s="481"/>
      <c r="H280" s="481"/>
      <c r="I280" s="481"/>
      <c r="J280" s="481"/>
      <c r="K280" s="305"/>
      <c r="L280" s="108"/>
    </row>
    <row r="281" spans="1:13" ht="17" customHeight="1" x14ac:dyDescent="0.2">
      <c r="A281" s="306"/>
      <c r="B281" s="519" t="s">
        <v>491</v>
      </c>
      <c r="C281" s="519"/>
      <c r="D281" s="519" t="s">
        <v>297</v>
      </c>
      <c r="E281" s="519"/>
      <c r="F281" s="519" t="s">
        <v>500</v>
      </c>
      <c r="G281" s="520" t="str">
        <f>避難確保計画入力シート!C123&amp;避難確保計画入力シート!C120</f>
        <v>神戸市消防局　○○消防署
※地域の消防署名に変更してください●●区役所（防災担当）</v>
      </c>
      <c r="H281" s="520"/>
      <c r="I281" s="520"/>
      <c r="J281" s="520"/>
      <c r="K281" s="305"/>
    </row>
    <row r="282" spans="1:13" ht="17" customHeight="1" x14ac:dyDescent="0.2">
      <c r="A282" s="306"/>
      <c r="B282" s="519"/>
      <c r="C282" s="519"/>
      <c r="D282" s="519"/>
      <c r="E282" s="519"/>
      <c r="F282" s="519"/>
      <c r="G282" s="520"/>
      <c r="H282" s="520"/>
      <c r="I282" s="520"/>
      <c r="J282" s="520"/>
      <c r="K282" s="305"/>
      <c r="L282" s="109"/>
    </row>
    <row r="283" spans="1:13" ht="17" customHeight="1" x14ac:dyDescent="0.2">
      <c r="A283" s="306"/>
      <c r="B283" s="519"/>
      <c r="C283" s="519"/>
      <c r="D283" s="519"/>
      <c r="E283" s="519"/>
      <c r="F283" s="519"/>
      <c r="G283" s="520"/>
      <c r="H283" s="520"/>
      <c r="I283" s="520"/>
      <c r="J283" s="520"/>
      <c r="K283" s="305"/>
      <c r="L283" s="30"/>
    </row>
    <row r="284" spans="1:13" ht="14" x14ac:dyDescent="0.2">
      <c r="A284" s="306"/>
      <c r="B284" s="519"/>
      <c r="C284" s="519"/>
      <c r="D284" s="519"/>
      <c r="E284" s="519"/>
      <c r="F284" s="519"/>
      <c r="G284" s="520"/>
      <c r="H284" s="520"/>
      <c r="I284" s="520"/>
      <c r="J284" s="520"/>
      <c r="K284" s="305"/>
      <c r="L284" s="70"/>
      <c r="M284" s="296" t="s">
        <v>601</v>
      </c>
    </row>
    <row r="285" spans="1:13" ht="17" customHeight="1" x14ac:dyDescent="0.2">
      <c r="A285" s="306"/>
      <c r="B285" s="519" t="s">
        <v>492</v>
      </c>
      <c r="C285" s="519"/>
      <c r="D285" s="519" t="s">
        <v>297</v>
      </c>
      <c r="E285" s="519"/>
      <c r="F285" s="519" t="s">
        <v>544</v>
      </c>
      <c r="G285" s="520" t="str">
        <f>避難確保計画入力シート!C123&amp;避難確保計画入力シート!C121</f>
        <v>神戸市消防局　○○消防署
※地域の消防署名に変更してください神戸市／兵庫県／危機管理室
（施設所管部署）</v>
      </c>
      <c r="H285" s="520"/>
      <c r="I285" s="520"/>
      <c r="J285" s="520"/>
      <c r="K285" s="305"/>
      <c r="L285" s="70"/>
    </row>
    <row r="286" spans="1:13" ht="17" customHeight="1" x14ac:dyDescent="0.2">
      <c r="A286" s="306"/>
      <c r="B286" s="519"/>
      <c r="C286" s="519"/>
      <c r="D286" s="519"/>
      <c r="E286" s="519"/>
      <c r="F286" s="519"/>
      <c r="G286" s="520"/>
      <c r="H286" s="520"/>
      <c r="I286" s="520"/>
      <c r="J286" s="520"/>
      <c r="K286" s="305"/>
      <c r="L286" s="70"/>
    </row>
    <row r="287" spans="1:13" ht="17" customHeight="1" x14ac:dyDescent="0.2">
      <c r="A287" s="306"/>
      <c r="B287" s="519"/>
      <c r="C287" s="519"/>
      <c r="D287" s="519"/>
      <c r="E287" s="519"/>
      <c r="F287" s="519"/>
      <c r="G287" s="520"/>
      <c r="H287" s="520"/>
      <c r="I287" s="520"/>
      <c r="J287" s="520"/>
      <c r="K287" s="305"/>
      <c r="L287" s="70"/>
      <c r="M287" s="296" t="s">
        <v>601</v>
      </c>
    </row>
    <row r="288" spans="1:13" ht="17" customHeight="1" x14ac:dyDescent="0.2">
      <c r="B288" s="519"/>
      <c r="C288" s="519"/>
      <c r="D288" s="519"/>
      <c r="E288" s="519"/>
      <c r="F288" s="519"/>
      <c r="G288" s="520"/>
      <c r="H288" s="520"/>
      <c r="I288" s="520"/>
      <c r="J288" s="520"/>
      <c r="L288" s="70"/>
    </row>
    <row r="289" spans="1:13" ht="17" customHeight="1" x14ac:dyDescent="0.2">
      <c r="B289" s="520" t="s">
        <v>543</v>
      </c>
      <c r="C289" s="520"/>
      <c r="D289" s="520" t="s">
        <v>456</v>
      </c>
      <c r="E289" s="520"/>
      <c r="F289" s="520" t="s">
        <v>501</v>
      </c>
      <c r="G289" s="520" t="s">
        <v>38</v>
      </c>
      <c r="H289" s="520"/>
      <c r="I289" s="520"/>
      <c r="J289" s="520"/>
      <c r="L289" s="70"/>
    </row>
    <row r="290" spans="1:13" ht="17" customHeight="1" x14ac:dyDescent="0.2">
      <c r="B290" s="520"/>
      <c r="C290" s="520"/>
      <c r="D290" s="520"/>
      <c r="E290" s="520"/>
      <c r="F290" s="520"/>
      <c r="G290" s="520"/>
      <c r="H290" s="520"/>
      <c r="I290" s="520"/>
      <c r="J290" s="520"/>
      <c r="L290" s="70"/>
    </row>
    <row r="291" spans="1:13" ht="17" customHeight="1" x14ac:dyDescent="0.2">
      <c r="B291" s="520"/>
      <c r="C291" s="520"/>
      <c r="D291" s="520"/>
      <c r="E291" s="520"/>
      <c r="F291" s="520"/>
      <c r="G291" s="520"/>
      <c r="H291" s="520"/>
      <c r="I291" s="520"/>
      <c r="J291" s="520"/>
      <c r="L291" s="70"/>
      <c r="M291" s="296" t="s">
        <v>601</v>
      </c>
    </row>
    <row r="292" spans="1:13" ht="17" customHeight="1" x14ac:dyDescent="0.2">
      <c r="B292" s="520"/>
      <c r="C292" s="520"/>
      <c r="D292" s="520"/>
      <c r="E292" s="520"/>
      <c r="F292" s="520"/>
      <c r="G292" s="520"/>
      <c r="H292" s="520"/>
      <c r="I292" s="520"/>
      <c r="J292" s="520"/>
      <c r="L292" s="70"/>
    </row>
    <row r="293" spans="1:13" ht="17" customHeight="1" x14ac:dyDescent="0.2">
      <c r="L293" s="70"/>
      <c r="M293" s="296" t="s">
        <v>601</v>
      </c>
    </row>
    <row r="294" spans="1:13" ht="17" customHeight="1" x14ac:dyDescent="0.2">
      <c r="A294" s="522" t="s">
        <v>545</v>
      </c>
      <c r="B294" s="522"/>
      <c r="C294" s="522"/>
      <c r="D294" s="522"/>
      <c r="E294" s="522"/>
      <c r="F294" s="522"/>
      <c r="G294" s="522"/>
      <c r="H294" s="522"/>
      <c r="I294" s="522"/>
      <c r="J294" s="522"/>
      <c r="K294" s="522"/>
      <c r="L294" s="70"/>
    </row>
    <row r="295" spans="1:13" ht="17" customHeight="1" x14ac:dyDescent="0.2">
      <c r="A295" s="644" t="str">
        <f>"　豪雨や台風などに伴い、神戸市より警戒レベル５（緊急安全確保）が発令された場合"&amp;TEXT(避難確保計画入力シート!E172,0)&amp;"に避難誘導を行うなど、直ちに相対的に安全な場所へ緊急安全確保を行い、利用者及び職員の安全を確保する。"</f>
        <v>　豪雨や台風などに伴い、神戸市より警戒レベル５（緊急安全確保）が発令された場合0に避難誘導を行うなど、直ちに相対的に安全な場所へ緊急安全確保を行い、利用者及び職員の安全を確保する。</v>
      </c>
      <c r="B295" s="644"/>
      <c r="C295" s="644"/>
      <c r="D295" s="644"/>
      <c r="E295" s="644"/>
      <c r="F295" s="644"/>
      <c r="G295" s="644"/>
      <c r="H295" s="644"/>
      <c r="I295" s="644"/>
      <c r="J295" s="644"/>
      <c r="K295" s="644"/>
      <c r="L295" s="70"/>
      <c r="M295" s="296" t="s">
        <v>601</v>
      </c>
    </row>
    <row r="296" spans="1:13" ht="17" customHeight="1" x14ac:dyDescent="0.2">
      <c r="A296" s="644"/>
      <c r="B296" s="644"/>
      <c r="C296" s="644"/>
      <c r="D296" s="644"/>
      <c r="E296" s="644"/>
      <c r="F296" s="644"/>
      <c r="G296" s="644"/>
      <c r="H296" s="644"/>
      <c r="I296" s="644"/>
      <c r="J296" s="644"/>
      <c r="K296" s="644"/>
      <c r="L296" s="70"/>
    </row>
    <row r="297" spans="1:13" ht="17" customHeight="1" x14ac:dyDescent="0.2">
      <c r="A297" s="644"/>
      <c r="B297" s="644"/>
      <c r="C297" s="644"/>
      <c r="D297" s="644"/>
      <c r="E297" s="644"/>
      <c r="F297" s="644"/>
      <c r="G297" s="644"/>
      <c r="H297" s="644"/>
      <c r="I297" s="644"/>
      <c r="J297" s="644"/>
      <c r="K297" s="644"/>
      <c r="L297" s="5"/>
    </row>
    <row r="298" spans="1:13" ht="17" customHeight="1" x14ac:dyDescent="0.2">
      <c r="A298" s="522" t="str">
        <f>"1）避難方法
・"&amp;TEXT(避難確保計画入力シート!E172,0)&amp;"への避難は、徒歩、車いすによるものとし、エレベーター使用は車いす利用者を優先する。
・施設内の各部屋より避難完了確認のため、未避難者の有無を確認する。"</f>
        <v>1）避難方法
・0への避難は、徒歩、車いすによるものとし、エレベーター使用は車いす利用者を優先する。
・施設内の各部屋より避難完了確認のため、未避難者の有無を確認する。</v>
      </c>
      <c r="B298" s="522"/>
      <c r="C298" s="522"/>
      <c r="D298" s="522"/>
      <c r="E298" s="522"/>
      <c r="F298" s="522"/>
      <c r="G298" s="522"/>
      <c r="H298" s="522"/>
      <c r="I298" s="522"/>
      <c r="J298" s="522"/>
      <c r="K298" s="522"/>
      <c r="L298" s="30"/>
    </row>
    <row r="299" spans="1:13" ht="17" customHeight="1" x14ac:dyDescent="0.2">
      <c r="A299" s="522"/>
      <c r="B299" s="522"/>
      <c r="C299" s="522"/>
      <c r="D299" s="522"/>
      <c r="E299" s="522"/>
      <c r="F299" s="522"/>
      <c r="G299" s="522"/>
      <c r="H299" s="522"/>
      <c r="I299" s="522"/>
      <c r="J299" s="522"/>
      <c r="K299" s="522"/>
      <c r="L299" s="70"/>
      <c r="M299" s="296" t="s">
        <v>601</v>
      </c>
    </row>
    <row r="300" spans="1:13" ht="17" customHeight="1" x14ac:dyDescent="0.2">
      <c r="A300" s="522"/>
      <c r="B300" s="522"/>
      <c r="C300" s="522"/>
      <c r="D300" s="522"/>
      <c r="E300" s="522"/>
      <c r="F300" s="522"/>
      <c r="G300" s="522"/>
      <c r="H300" s="522"/>
      <c r="I300" s="522"/>
      <c r="J300" s="522"/>
      <c r="K300" s="522"/>
      <c r="L300" s="70"/>
    </row>
    <row r="301" spans="1:13" ht="17" customHeight="1" x14ac:dyDescent="0.2">
      <c r="A301" s="522"/>
      <c r="B301" s="522"/>
      <c r="C301" s="522"/>
      <c r="D301" s="522"/>
      <c r="E301" s="522"/>
      <c r="F301" s="522"/>
      <c r="G301" s="522"/>
      <c r="H301" s="522"/>
      <c r="I301" s="522"/>
      <c r="J301" s="522"/>
      <c r="K301" s="522"/>
      <c r="L301" s="108"/>
    </row>
    <row r="302" spans="1:13" ht="17" customHeight="1" x14ac:dyDescent="0.2">
      <c r="A302" s="522" t="s">
        <v>594</v>
      </c>
      <c r="B302" s="522"/>
      <c r="C302" s="522"/>
      <c r="D302" s="522"/>
      <c r="E302" s="522"/>
      <c r="F302" s="522"/>
      <c r="G302" s="522"/>
      <c r="H302" s="522"/>
      <c r="I302" s="522"/>
      <c r="J302" s="522"/>
      <c r="K302" s="522"/>
      <c r="L302" s="108"/>
    </row>
    <row r="303" spans="1:13" ht="17" customHeight="1" x14ac:dyDescent="0.2">
      <c r="A303" s="522"/>
      <c r="B303" s="522"/>
      <c r="C303" s="522"/>
      <c r="D303" s="522"/>
      <c r="E303" s="522"/>
      <c r="F303" s="522"/>
      <c r="G303" s="522"/>
      <c r="H303" s="522"/>
      <c r="I303" s="522"/>
      <c r="J303" s="522"/>
      <c r="K303" s="522"/>
      <c r="L303" s="108"/>
    </row>
    <row r="304" spans="1:13" ht="17" customHeight="1" x14ac:dyDescent="0.2">
      <c r="A304" s="522"/>
      <c r="B304" s="522"/>
      <c r="C304" s="522"/>
      <c r="D304" s="522"/>
      <c r="E304" s="522"/>
      <c r="F304" s="522"/>
      <c r="G304" s="522"/>
      <c r="H304" s="522"/>
      <c r="I304" s="522"/>
      <c r="J304" s="522"/>
      <c r="K304" s="522"/>
      <c r="L304" s="108"/>
    </row>
    <row r="305" spans="1:12" ht="17" customHeight="1" x14ac:dyDescent="0.2">
      <c r="A305" s="522"/>
      <c r="B305" s="522"/>
      <c r="C305" s="522"/>
      <c r="D305" s="522"/>
      <c r="E305" s="522"/>
      <c r="F305" s="522"/>
      <c r="G305" s="522"/>
      <c r="H305" s="522"/>
      <c r="I305" s="522"/>
      <c r="J305" s="522"/>
      <c r="K305" s="522"/>
      <c r="L305" s="108"/>
    </row>
    <row r="306" spans="1:12" ht="17" customHeight="1" x14ac:dyDescent="0.2">
      <c r="A306" s="522"/>
      <c r="B306" s="522"/>
      <c r="C306" s="522"/>
      <c r="D306" s="522"/>
      <c r="E306" s="522"/>
      <c r="F306" s="522"/>
      <c r="G306" s="522"/>
      <c r="H306" s="522"/>
      <c r="I306" s="522"/>
      <c r="J306" s="522"/>
      <c r="K306" s="522"/>
      <c r="L306" s="108"/>
    </row>
    <row r="307" spans="1:12" ht="17" customHeight="1" x14ac:dyDescent="0.2">
      <c r="A307" s="522"/>
      <c r="B307" s="522"/>
      <c r="C307" s="522"/>
      <c r="D307" s="522"/>
      <c r="E307" s="522"/>
      <c r="F307" s="522"/>
      <c r="G307" s="522"/>
      <c r="H307" s="522"/>
      <c r="I307" s="522"/>
      <c r="J307" s="522"/>
      <c r="K307" s="522"/>
      <c r="L307" s="108"/>
    </row>
    <row r="308" spans="1:12" ht="17" customHeight="1" x14ac:dyDescent="0.2">
      <c r="A308" s="522"/>
      <c r="B308" s="522"/>
      <c r="C308" s="522"/>
      <c r="D308" s="522"/>
      <c r="E308" s="522"/>
      <c r="F308" s="522"/>
      <c r="G308" s="522"/>
      <c r="H308" s="522"/>
      <c r="I308" s="522"/>
      <c r="J308" s="522"/>
      <c r="K308" s="522"/>
      <c r="L308" s="108"/>
    </row>
    <row r="309" spans="1:12" ht="17" customHeight="1" x14ac:dyDescent="0.2">
      <c r="A309" s="522"/>
      <c r="B309" s="522"/>
      <c r="C309" s="522"/>
      <c r="D309" s="522"/>
      <c r="E309" s="522"/>
      <c r="F309" s="522"/>
      <c r="G309" s="522"/>
      <c r="H309" s="522"/>
      <c r="I309" s="522"/>
      <c r="J309" s="522"/>
      <c r="K309" s="522"/>
      <c r="L309" s="108"/>
    </row>
    <row r="310" spans="1:12" ht="17" customHeight="1" x14ac:dyDescent="0.2">
      <c r="A310" s="522"/>
      <c r="B310" s="522"/>
      <c r="C310" s="522"/>
      <c r="D310" s="522"/>
      <c r="E310" s="522"/>
      <c r="F310" s="522"/>
      <c r="G310" s="522"/>
      <c r="H310" s="522"/>
      <c r="I310" s="522"/>
      <c r="J310" s="522"/>
      <c r="K310" s="522"/>
      <c r="L310" s="108"/>
    </row>
    <row r="311" spans="1:12" ht="17" customHeight="1" x14ac:dyDescent="0.2">
      <c r="A311" s="522"/>
      <c r="B311" s="522"/>
      <c r="C311" s="522"/>
      <c r="D311" s="522"/>
      <c r="E311" s="522"/>
      <c r="F311" s="522"/>
      <c r="G311" s="522"/>
      <c r="H311" s="522"/>
      <c r="I311" s="522"/>
      <c r="J311" s="522"/>
      <c r="K311" s="522"/>
      <c r="L311" s="108"/>
    </row>
    <row r="312" spans="1:12" ht="17" customHeight="1" x14ac:dyDescent="0.2">
      <c r="A312" s="522"/>
      <c r="B312" s="522"/>
      <c r="C312" s="522"/>
      <c r="D312" s="522"/>
      <c r="E312" s="522"/>
      <c r="F312" s="522"/>
      <c r="G312" s="522"/>
      <c r="H312" s="522"/>
      <c r="I312" s="522"/>
      <c r="J312" s="522"/>
      <c r="K312" s="522"/>
      <c r="L312" s="108"/>
    </row>
    <row r="313" spans="1:12" ht="17" customHeight="1" x14ac:dyDescent="0.2">
      <c r="A313" s="71"/>
      <c r="B313" s="71"/>
      <c r="C313" s="71"/>
      <c r="D313" s="71"/>
      <c r="E313" s="71"/>
      <c r="F313" s="71"/>
      <c r="G313" s="71"/>
      <c r="H313" s="71"/>
      <c r="I313" s="71"/>
      <c r="J313" s="71"/>
      <c r="K313" s="71"/>
      <c r="L313" s="108"/>
    </row>
    <row r="314" spans="1:12" ht="17" customHeight="1" x14ac:dyDescent="0.2">
      <c r="A314" s="71"/>
      <c r="B314" s="71"/>
      <c r="C314" s="71"/>
      <c r="D314" s="71"/>
      <c r="E314" s="71"/>
      <c r="F314" s="71"/>
      <c r="G314" s="71"/>
      <c r="H314" s="71"/>
      <c r="I314" s="71"/>
      <c r="J314" s="71"/>
      <c r="K314" s="71"/>
      <c r="L314" s="108"/>
    </row>
    <row r="315" spans="1:12" ht="17" customHeight="1" x14ac:dyDescent="0.2">
      <c r="A315" s="71"/>
      <c r="B315" s="71"/>
      <c r="C315" s="71"/>
      <c r="D315" s="71"/>
      <c r="E315" s="71"/>
      <c r="F315" s="71"/>
      <c r="G315" s="71"/>
      <c r="H315" s="71"/>
      <c r="I315" s="71"/>
      <c r="J315" s="71"/>
      <c r="K315" s="71"/>
      <c r="L315" s="108"/>
    </row>
    <row r="316" spans="1:12" ht="17" customHeight="1" x14ac:dyDescent="0.2">
      <c r="A316" s="71"/>
      <c r="B316" s="71"/>
      <c r="C316" s="71"/>
      <c r="D316" s="71"/>
      <c r="E316" s="71"/>
      <c r="F316" s="71"/>
      <c r="G316" s="71"/>
      <c r="H316" s="71"/>
      <c r="I316" s="71"/>
      <c r="J316" s="71"/>
      <c r="K316" s="71"/>
      <c r="L316" s="108"/>
    </row>
    <row r="317" spans="1:12" ht="17" customHeight="1" x14ac:dyDescent="0.2">
      <c r="A317" s="71"/>
      <c r="B317" s="71"/>
      <c r="C317" s="71"/>
      <c r="D317" s="71"/>
      <c r="E317" s="71"/>
      <c r="F317" s="71"/>
      <c r="G317" s="71"/>
      <c r="H317" s="71"/>
      <c r="I317" s="71"/>
      <c r="J317" s="71"/>
      <c r="K317" s="71"/>
      <c r="L317" s="108"/>
    </row>
    <row r="318" spans="1:12" ht="17" customHeight="1" x14ac:dyDescent="0.2">
      <c r="A318" s="71"/>
      <c r="B318" s="71"/>
      <c r="C318" s="71"/>
      <c r="D318" s="71"/>
      <c r="E318" s="71"/>
      <c r="F318" s="71"/>
      <c r="G318" s="71"/>
      <c r="H318" s="71"/>
      <c r="I318" s="71"/>
      <c r="J318" s="71"/>
      <c r="K318" s="71"/>
      <c r="L318" s="108"/>
    </row>
    <row r="319" spans="1:12" ht="17" customHeight="1" x14ac:dyDescent="0.2">
      <c r="A319" s="71"/>
      <c r="B319" s="71"/>
      <c r="C319" s="71"/>
      <c r="D319" s="71"/>
      <c r="E319" s="71"/>
      <c r="F319" s="71"/>
      <c r="G319" s="71"/>
      <c r="H319" s="71"/>
      <c r="I319" s="71"/>
      <c r="J319" s="71"/>
      <c r="K319" s="71"/>
      <c r="L319" s="108"/>
    </row>
    <row r="320" spans="1:12" ht="17" customHeight="1" x14ac:dyDescent="0.2">
      <c r="A320" s="71"/>
      <c r="B320" s="71"/>
      <c r="C320" s="71"/>
      <c r="D320" s="71"/>
      <c r="E320" s="71"/>
      <c r="F320" s="71"/>
      <c r="G320" s="71"/>
      <c r="H320" s="71"/>
      <c r="I320" s="71"/>
      <c r="J320" s="71"/>
      <c r="K320" s="71"/>
      <c r="L320" s="108"/>
    </row>
    <row r="321" spans="1:12" ht="17" customHeight="1" x14ac:dyDescent="0.2">
      <c r="A321" s="71"/>
      <c r="B321" s="71"/>
      <c r="C321" s="71"/>
      <c r="D321" s="71"/>
      <c r="E321" s="71"/>
      <c r="F321" s="71"/>
      <c r="G321" s="71"/>
      <c r="H321" s="71"/>
      <c r="I321" s="71"/>
      <c r="J321" s="71"/>
      <c r="K321" s="71"/>
      <c r="L321" s="108"/>
    </row>
    <row r="322" spans="1:12" ht="17" customHeight="1" x14ac:dyDescent="0.2">
      <c r="A322" s="71"/>
      <c r="B322" s="71"/>
      <c r="C322" s="71"/>
      <c r="D322" s="71"/>
      <c r="E322" s="71"/>
      <c r="F322" s="71"/>
      <c r="G322" s="71"/>
      <c r="H322" s="71"/>
      <c r="I322" s="71"/>
      <c r="J322" s="71"/>
      <c r="K322" s="71"/>
      <c r="L322" s="108"/>
    </row>
    <row r="323" spans="1:12" ht="17" customHeight="1" x14ac:dyDescent="0.2">
      <c r="A323" s="71"/>
      <c r="B323" s="71"/>
      <c r="C323" s="71"/>
      <c r="D323" s="71"/>
      <c r="E323" s="71"/>
      <c r="F323" s="71"/>
      <c r="G323" s="71"/>
      <c r="H323" s="71"/>
      <c r="I323" s="71"/>
      <c r="J323" s="71"/>
      <c r="K323" s="71"/>
      <c r="L323" s="108"/>
    </row>
    <row r="324" spans="1:12" ht="17" customHeight="1" x14ac:dyDescent="0.2">
      <c r="A324" s="71"/>
      <c r="B324" s="71"/>
      <c r="C324" s="71"/>
      <c r="D324" s="71"/>
      <c r="E324" s="71"/>
      <c r="F324" s="71"/>
      <c r="G324" s="71"/>
      <c r="H324" s="71"/>
      <c r="I324" s="71"/>
      <c r="J324" s="71"/>
      <c r="K324" s="71"/>
      <c r="L324" s="108"/>
    </row>
    <row r="325" spans="1:12" ht="17" customHeight="1" x14ac:dyDescent="0.2">
      <c r="A325" s="71"/>
      <c r="B325" s="71"/>
      <c r="C325" s="71"/>
      <c r="D325" s="71"/>
      <c r="E325" s="71"/>
      <c r="F325" s="71"/>
      <c r="G325" s="71"/>
      <c r="H325" s="71"/>
      <c r="I325" s="71"/>
      <c r="J325" s="71"/>
      <c r="K325" s="71"/>
      <c r="L325" s="108"/>
    </row>
    <row r="326" spans="1:12" ht="17" customHeight="1" x14ac:dyDescent="0.2">
      <c r="A326" s="71"/>
      <c r="B326" s="71"/>
      <c r="C326" s="71"/>
      <c r="D326" s="71"/>
      <c r="E326" s="71"/>
      <c r="F326" s="71"/>
      <c r="G326" s="71"/>
      <c r="H326" s="71"/>
      <c r="I326" s="71"/>
      <c r="J326" s="71"/>
      <c r="K326" s="71"/>
      <c r="L326" s="108"/>
    </row>
    <row r="327" spans="1:12" ht="17" customHeight="1" x14ac:dyDescent="0.2">
      <c r="A327" s="71"/>
      <c r="B327" s="71"/>
      <c r="C327" s="71"/>
      <c r="D327" s="71"/>
      <c r="E327" s="71"/>
      <c r="F327" s="71"/>
      <c r="G327" s="71"/>
      <c r="H327" s="71"/>
      <c r="I327" s="71"/>
      <c r="J327" s="71"/>
      <c r="K327" s="71"/>
      <c r="L327" s="108"/>
    </row>
    <row r="328" spans="1:12" ht="17" customHeight="1" x14ac:dyDescent="0.2">
      <c r="A328" s="71"/>
      <c r="B328" s="71"/>
      <c r="C328" s="71"/>
      <c r="D328" s="71"/>
      <c r="E328" s="71"/>
      <c r="F328" s="71"/>
      <c r="G328" s="71"/>
      <c r="H328" s="71"/>
      <c r="I328" s="71"/>
      <c r="J328" s="71"/>
      <c r="K328" s="71"/>
      <c r="L328" s="108"/>
    </row>
    <row r="329" spans="1:12" ht="17" customHeight="1" x14ac:dyDescent="0.2">
      <c r="A329" s="226"/>
      <c r="B329" s="5"/>
      <c r="C329" s="5"/>
      <c r="D329" s="5"/>
      <c r="E329" s="5"/>
      <c r="F329" s="5"/>
      <c r="G329" s="528" t="s">
        <v>610</v>
      </c>
      <c r="H329" s="528"/>
      <c r="I329" s="528"/>
      <c r="J329" s="528"/>
      <c r="K329" s="528"/>
    </row>
    <row r="330" spans="1:12" ht="17" customHeight="1" x14ac:dyDescent="0.2">
      <c r="A330" s="5"/>
      <c r="B330" s="5"/>
      <c r="C330" s="5"/>
      <c r="D330" s="5"/>
      <c r="E330" s="5"/>
      <c r="F330" s="5"/>
      <c r="G330" s="9" t="s">
        <v>423</v>
      </c>
      <c r="H330" s="529">
        <f>避難確保計画入力シート!$E$13</f>
        <v>0</v>
      </c>
      <c r="I330" s="529"/>
      <c r="J330" s="529"/>
      <c r="K330" s="529"/>
    </row>
    <row r="331" spans="1:12" ht="17" customHeight="1" x14ac:dyDescent="0.2">
      <c r="A331" s="71"/>
      <c r="B331" s="71"/>
      <c r="C331" s="71"/>
      <c r="D331" s="71"/>
      <c r="E331" s="71"/>
      <c r="F331" s="71"/>
      <c r="G331" s="71"/>
      <c r="H331" s="71"/>
      <c r="I331" s="71"/>
      <c r="J331" s="71"/>
      <c r="K331" s="71"/>
    </row>
    <row r="332" spans="1:12" ht="17" customHeight="1" x14ac:dyDescent="0.2">
      <c r="A332" s="522" t="s">
        <v>519</v>
      </c>
      <c r="B332" s="522"/>
      <c r="C332" s="522"/>
      <c r="D332" s="522"/>
      <c r="E332" s="522"/>
      <c r="F332" s="522"/>
      <c r="G332" s="522"/>
      <c r="H332" s="522"/>
      <c r="I332" s="522"/>
      <c r="J332" s="522"/>
      <c r="K332" s="522"/>
    </row>
    <row r="333" spans="1:12" ht="17" customHeight="1" x14ac:dyDescent="0.2">
      <c r="A333" s="522" t="s">
        <v>595</v>
      </c>
      <c r="B333" s="522"/>
      <c r="C333" s="522"/>
      <c r="D333" s="522"/>
      <c r="E333" s="522"/>
      <c r="F333" s="522"/>
      <c r="G333" s="522"/>
      <c r="H333" s="522"/>
      <c r="I333" s="522"/>
      <c r="J333" s="522"/>
      <c r="K333" s="522"/>
    </row>
    <row r="334" spans="1:12" ht="17" customHeight="1" x14ac:dyDescent="0.2">
      <c r="A334" s="522"/>
      <c r="B334" s="522"/>
      <c r="C334" s="522"/>
      <c r="D334" s="522"/>
      <c r="E334" s="522"/>
      <c r="F334" s="522"/>
      <c r="G334" s="522"/>
      <c r="H334" s="522"/>
      <c r="I334" s="522"/>
      <c r="J334" s="522"/>
      <c r="K334" s="522"/>
    </row>
    <row r="335" spans="1:12" ht="17" customHeight="1" x14ac:dyDescent="0.2">
      <c r="A335" s="522" t="s">
        <v>514</v>
      </c>
      <c r="B335" s="522"/>
      <c r="C335" s="522"/>
      <c r="D335" s="522"/>
      <c r="E335" s="522"/>
      <c r="F335" s="522"/>
      <c r="G335" s="522"/>
      <c r="H335" s="522"/>
      <c r="I335" s="522"/>
      <c r="J335" s="522"/>
      <c r="K335" s="522"/>
    </row>
    <row r="336" spans="1:12" ht="17" customHeight="1" x14ac:dyDescent="0.2">
      <c r="A336" s="522"/>
      <c r="B336" s="522"/>
      <c r="C336" s="522"/>
      <c r="D336" s="522"/>
      <c r="E336" s="522"/>
      <c r="F336" s="522"/>
      <c r="G336" s="522"/>
      <c r="H336" s="522"/>
      <c r="I336" s="522"/>
      <c r="J336" s="522"/>
      <c r="K336" s="522"/>
    </row>
    <row r="337" spans="1:13" ht="17" customHeight="1" x14ac:dyDescent="0.2">
      <c r="A337" s="5"/>
      <c r="B337" s="5"/>
      <c r="C337" s="5"/>
      <c r="D337" s="5"/>
      <c r="E337" s="5"/>
      <c r="F337" s="5"/>
      <c r="G337" s="5"/>
      <c r="H337" s="5"/>
      <c r="I337" s="5"/>
      <c r="J337" s="5"/>
      <c r="K337" s="5"/>
    </row>
    <row r="338" spans="1:13" ht="17" customHeight="1" x14ac:dyDescent="0.2">
      <c r="A338" s="526" t="s">
        <v>515</v>
      </c>
      <c r="B338" s="526"/>
      <c r="C338" s="526"/>
      <c r="D338" s="526"/>
      <c r="E338" s="526"/>
      <c r="F338" s="526"/>
      <c r="G338" s="526"/>
      <c r="H338" s="526"/>
      <c r="I338" s="526"/>
      <c r="J338" s="526"/>
      <c r="K338" s="526"/>
      <c r="M338" s="296"/>
    </row>
    <row r="339" spans="1:13" ht="17" customHeight="1" x14ac:dyDescent="0.2">
      <c r="A339" s="570" t="s">
        <v>516</v>
      </c>
      <c r="B339" s="570"/>
      <c r="C339" s="570"/>
      <c r="D339" s="570" t="s">
        <v>518</v>
      </c>
      <c r="E339" s="570"/>
      <c r="F339" s="570"/>
      <c r="G339" s="570"/>
      <c r="H339" s="570"/>
      <c r="I339" s="570"/>
      <c r="J339" s="570"/>
      <c r="K339" s="570"/>
      <c r="M339" s="296"/>
    </row>
    <row r="340" spans="1:13" ht="17" customHeight="1" x14ac:dyDescent="0.2">
      <c r="A340" s="571" t="s">
        <v>517</v>
      </c>
      <c r="B340" s="571"/>
      <c r="C340" s="571"/>
      <c r="D340" s="561" t="str">
        <f>IF(M340&lt;&gt;"",RIGHT(M340,LEN(M340)-1),"")</f>
        <v>テレビ、ラジオ、タブレット端末、ファックス、携帯電話、携帯電話用バッテリー、乾電池</v>
      </c>
      <c r="E340" s="524"/>
      <c r="F340" s="524"/>
      <c r="G340" s="524"/>
      <c r="H340" s="524"/>
      <c r="I340" s="524"/>
      <c r="J340" s="524"/>
      <c r="K340" s="562"/>
      <c r="M340" s="296" t="str">
        <f>IF(避難確保計画入力シート!E243="有","、"&amp;避難確保計画入力シート!C243&amp;IF(避難確保計画入力シート!I243&lt;&gt;"",避難確保計画入力シート!I243&amp;避難確保計画入力シート!K243,""),"")&amp;IF(避難確保計画入力シート!E245="有","、"&amp;避難確保計画入力シート!C245&amp;IF(避難確保計画入力シート!I245&lt;&gt;"",避難確保計画入力シート!I245&amp;避難確保計画入力シート!K245,""),"")&amp;IF(避難確保計画入力シート!E247="有","、"&amp;避難確保計画入力シート!C247&amp;IF(避難確保計画入力シート!I247&lt;&gt;"",避難確保計画入力シート!I247&amp;避難確保計画入力シート!K247,""),"")&amp;IF(避難確保計画入力シート!E249="有","、"&amp;避難確保計画入力シート!C249&amp;IF(避難確保計画入力シート!I249&lt;&gt;"",避難確保計画入力シート!I249&amp;避難確保計画入力シート!K249,""),"")&amp;IF(避難確保計画入力シート!E251="有","、"&amp;避難確保計画入力シート!C251&amp;IF(避難確保計画入力シート!I251&lt;&gt;"",避難確保計画入力シート!I251&amp;避難確保計画入力シート!K251,""),"")&amp;IF(避難確保計画入力シート!E253="有","、"&amp;避難確保計画入力シート!C253&amp;IF(避難確保計画入力シート!I253&lt;&gt;"",避難確保計画入力シート!I253&amp;避難確保計画入力シート!K253,""),"")&amp;IF(避難確保計画入力シート!E255="有","、"&amp;避難確保計画入力シート!C255&amp;IF(避難確保計画入力シート!I255&lt;&gt;"",避難確保計画入力シート!I255&amp;避難確保計画入力シート!K255,""),"")&amp;IF(避難確保計画入力シート!E257&lt;&gt;"","、"&amp;避難確保計画入力シート!E257,"")</f>
        <v>、テレビ、ラジオ、タブレット端末、ファックス、携帯電話、携帯電話用バッテリー、乾電池</v>
      </c>
    </row>
    <row r="341" spans="1:13" ht="17" customHeight="1" x14ac:dyDescent="0.2">
      <c r="A341" s="571"/>
      <c r="B341" s="571"/>
      <c r="C341" s="571"/>
      <c r="D341" s="563"/>
      <c r="E341" s="522"/>
      <c r="F341" s="522"/>
      <c r="G341" s="522"/>
      <c r="H341" s="522"/>
      <c r="I341" s="522"/>
      <c r="J341" s="522"/>
      <c r="K341" s="564"/>
      <c r="M341" s="296"/>
    </row>
    <row r="342" spans="1:13" ht="17" customHeight="1" x14ac:dyDescent="0.2">
      <c r="A342" s="571"/>
      <c r="B342" s="571"/>
      <c r="C342" s="571"/>
      <c r="D342" s="565"/>
      <c r="E342" s="566"/>
      <c r="F342" s="566"/>
      <c r="G342" s="566"/>
      <c r="H342" s="566"/>
      <c r="I342" s="566"/>
      <c r="J342" s="566"/>
      <c r="K342" s="567"/>
      <c r="M342" s="296"/>
    </row>
    <row r="343" spans="1:13" ht="17" customHeight="1" x14ac:dyDescent="0.2">
      <c r="A343" s="571" t="s">
        <v>520</v>
      </c>
      <c r="B343" s="571"/>
      <c r="C343" s="571"/>
      <c r="D343" s="561" t="str">
        <f>IF(M343&lt;&gt;"",RIGHT(M343,LEN(M343)-1),"")</f>
        <v>従業員名簿、利用者名簿、案内旗、携帯電話、携帯電話用バッテリー、懐中電灯、乾電池、ライフジャケット、蛍光塗料</v>
      </c>
      <c r="E343" s="524"/>
      <c r="F343" s="524"/>
      <c r="G343" s="524"/>
      <c r="H343" s="524"/>
      <c r="I343" s="524"/>
      <c r="J343" s="524"/>
      <c r="K343" s="562"/>
      <c r="M343" s="296" t="str">
        <f>IF(避難確保計画入力シート!E262="有","、"&amp;避難確保計画入力シート!C262,"")&amp;IF(避難確保計画入力シート!E264="有","、"&amp;避難確保計画入力シート!C264,"")&amp;IF(避難確保計画入力シート!E266="有","、"&amp;避難確保計画入力シート!C266&amp;IF(避難確保計画入力シート!I266&lt;&gt;"",避難確保計画入力シート!I266&amp;避難確保計画入力シート!K266,""),"")&amp;IF(避難確保計画入力シート!E268="有","、"&amp;避難確保計画入力シート!C268&amp;IF(避難確保計画入力シート!I268&lt;&gt;"",避難確保計画入力シート!I268&amp;避難確保計画入力シート!K268,""),"")&amp;IF(避難確保計画入力シート!E270="有","、"&amp;避難確保計画入力シート!C270&amp;IF(避難確保計画入力シート!I210&lt;&gt;"",避難確保計画入力シート!I270&amp;避難確保計画入力シート!K270,""),"")&amp;IF(避難確保計画入力シート!E272="有","、"&amp;避難確保計画入力シート!C272&amp;IF(避難確保計画入力シート!I272&lt;&gt;"",避難確保計画入力シート!I272&amp;避難確保計画入力シート!K272,""),"")&amp;IF(避難確保計画入力シート!E274="有","、"&amp;避難確保計画入力シート!C274&amp;IF(避難確保計画入力シート!I274&lt;&gt;"",避難確保計画入力シート!I214&amp;避難確保計画入力シート!K274,""),"")&amp;IF(避難確保計画入力シート!E276="有","、"&amp;避難確保計画入力シート!C276&amp;IF(避難確保計画入力シート!I276&lt;&gt;"",避難確保計画入力シート!I276&amp;避難確保計画入力シート!K276,""),"")&amp;IF(避難確保計画入力シート!E278="有","、"&amp;避難確保計画入力シート!C278&amp;IF(避難確保計画入力シート!I278&lt;&gt;"",避難確保計画入力シート!I278&amp;避難確保計画入力シート!K278,""),"")&amp;IF(避難確保計画入力シート!E280="有","、"&amp;避難確保計画入力シート!C280&amp;IF(避難確保計画入力シート!I280&lt;&gt;"",避難確保計画入力シート!I280&amp;避難確保計画入力シート!K280,""),"")&amp;IF(避難確保計画入力シート!E282="有","、"&amp;避難確保計画入力シート!C282&amp;IF(避難確保計画入力シート!I282&lt;&gt;"",避難確保計画入力シート!I282&amp;避難確保計画入力シート!K282,""),"")&amp;IF(避難確保計画入力シート!E284&lt;&gt;"","、"&amp;避難確保計画入力シート!E284,"")</f>
        <v>、従業員名簿、利用者名簿、案内旗、携帯電話、携帯電話用バッテリー、懐中電灯、乾電池、ライフジャケット、蛍光塗料</v>
      </c>
    </row>
    <row r="344" spans="1:13" ht="17" customHeight="1" x14ac:dyDescent="0.2">
      <c r="A344" s="571"/>
      <c r="B344" s="571"/>
      <c r="C344" s="571"/>
      <c r="D344" s="563"/>
      <c r="E344" s="522"/>
      <c r="F344" s="522"/>
      <c r="G344" s="522"/>
      <c r="H344" s="522"/>
      <c r="I344" s="522"/>
      <c r="J344" s="522"/>
      <c r="K344" s="564"/>
      <c r="M344" s="296"/>
    </row>
    <row r="345" spans="1:13" ht="17" customHeight="1" x14ac:dyDescent="0.2">
      <c r="A345" s="571"/>
      <c r="B345" s="571"/>
      <c r="C345" s="571"/>
      <c r="D345" s="565"/>
      <c r="E345" s="566"/>
      <c r="F345" s="566"/>
      <c r="G345" s="566"/>
      <c r="H345" s="566"/>
      <c r="I345" s="566"/>
      <c r="J345" s="566"/>
      <c r="K345" s="567"/>
      <c r="M345" s="296"/>
    </row>
    <row r="346" spans="1:13" ht="17" customHeight="1" x14ac:dyDescent="0.2">
      <c r="A346" s="571" t="s">
        <v>521</v>
      </c>
      <c r="B346" s="571"/>
      <c r="C346" s="571"/>
      <c r="D346" s="561" t="str">
        <f>IF(M346&lt;&gt;"",RIGHT(M346,LEN(M346)-1),"")</f>
        <v>水、食料、寝具、防寒具</v>
      </c>
      <c r="E346" s="524"/>
      <c r="F346" s="524"/>
      <c r="G346" s="524"/>
      <c r="H346" s="524"/>
      <c r="I346" s="524"/>
      <c r="J346" s="524"/>
      <c r="K346" s="562"/>
      <c r="M346" s="296" t="str">
        <f>IF(避難確保計画入力シート!E289="有","、"&amp;避難確保計画入力シート!C289&amp;IF(避難確保計画入力シート!I289&lt;&gt;"",避難確保計画入力シート!I289&amp;避難確保計画入力シート!K289,""),"")&amp;IF(避難確保計画入力シート!E291="有","、"&amp;避難確保計画入力シート!C291&amp;IF(避難確保計画入力シート!I291&lt;&gt;"",避難確保計画入力シート!I291&amp;避難確保計画入力シート!K291,""),"")&amp;IF(避難確保計画入力シート!E293="有","、"&amp;避難確保計画入力シート!C293&amp;IF(避難確保計画入力シート!I293&lt;&gt;"",避難確保計画入力シート!I293&amp;避難確保計画入力シート!K293,""),"")&amp;IF(避難確保計画入力シート!E295="有","、"&amp;避難確保計画入力シート!C295&amp;IF(避難確保計画入力シート!I295&lt;&gt;"",避難確保計画入力シート!I295&amp;避難確保計画入力シート!K295,""),"")&amp;IF(避難確保計画入力シート!E297="有","、"&amp;避難確保計画入力シート!C297&amp;IF(避難確保計画入力シート!I297&lt;&gt;"",避難確保計画入力シート!I297&amp;避難確保計画入力シート!K297,""),"")&amp;IF(避難確保計画入力シート!E297&lt;&gt;"","、"&amp;避難確保計画入力シート!E297,"")</f>
        <v>、水、食料、寝具、防寒具</v>
      </c>
    </row>
    <row r="347" spans="1:13" ht="17" customHeight="1" x14ac:dyDescent="0.2">
      <c r="A347" s="571"/>
      <c r="B347" s="571"/>
      <c r="C347" s="571"/>
      <c r="D347" s="563"/>
      <c r="E347" s="522"/>
      <c r="F347" s="522"/>
      <c r="G347" s="522"/>
      <c r="H347" s="522"/>
      <c r="I347" s="522"/>
      <c r="J347" s="522"/>
      <c r="K347" s="564"/>
      <c r="M347" s="296"/>
    </row>
    <row r="348" spans="1:13" ht="17" customHeight="1" x14ac:dyDescent="0.2">
      <c r="A348" s="571"/>
      <c r="B348" s="571"/>
      <c r="C348" s="571"/>
      <c r="D348" s="565"/>
      <c r="E348" s="566"/>
      <c r="F348" s="566"/>
      <c r="G348" s="566"/>
      <c r="H348" s="566"/>
      <c r="I348" s="566"/>
      <c r="J348" s="566"/>
      <c r="K348" s="567"/>
      <c r="M348" s="296"/>
    </row>
    <row r="349" spans="1:13" ht="17" customHeight="1" x14ac:dyDescent="0.2">
      <c r="A349" s="571" t="s">
        <v>522</v>
      </c>
      <c r="B349" s="571"/>
      <c r="C349" s="571"/>
      <c r="D349" s="561" t="str">
        <f>IF(M349&lt;&gt;"",RIGHT(M349,LEN(M349)-1),"")</f>
        <v>おむつ、おしりふき、おやつ、おんぶひも、車いす、常備薬</v>
      </c>
      <c r="E349" s="524"/>
      <c r="F349" s="524"/>
      <c r="G349" s="524"/>
      <c r="H349" s="524"/>
      <c r="I349" s="524"/>
      <c r="J349" s="524"/>
      <c r="K349" s="562"/>
      <c r="M349" s="296" t="str">
        <f>IF(避難確保計画入力シート!E302="有","、"&amp;避難確保計画入力シート!C302&amp;IF(避難確保計画入力シート!I302&lt;&gt;"",避難確保計画入力シート!I302&amp;避難確保計画入力シート!K302,""),"")&amp;IF(避難確保計画入力シート!E304="有","、"&amp;避難確保計画入力シート!C304&amp;IF(避難確保計画入力シート!I304&lt;&gt;"",避難確保計画入力シート!I304&amp;避難確保計画入力シート!K304,""),"")&amp;IF(避難確保計画入力シート!E306="有","、"&amp;避難確保計画入力シート!C306&amp;IF(避難確保計画入力シート!I306&lt;&gt;"",避難確保計画入力シート!I306&amp;避難確保計画入力シート!K306,""),"")&amp;IF(避難確保計画入力シート!E308="有","、"&amp;避難確保計画入力シート!C308&amp;IF(避難確保計画入力シート!I308&lt;&gt;"",避難確保計画入力シート!I308&amp;避難確保計画入力シート!K308,""),"")&amp;IF(避難確保計画入力シート!E310="有","、"&amp;避難確保計画入力シート!C310&amp;IF(避難確保計画入力シート!I310&lt;&gt;"",避難確保計画入力シート!I310&amp;避難確保計画入力シート!K310,""),"")&amp;IF(避難確保計画入力シート!E312="有","、"&amp;避難確保計画入力シート!C312&amp;IF(避難確保計画入力シート!I312&lt;&gt;"",避難確保計画入力シート!I312&amp;避難確保計画入力シート!K312,""),"")&amp;IF(避難確保計画入力シート!E314&lt;&gt;"","、"&amp;避難確保計画入力シート!E314,"")</f>
        <v>、おむつ、おしりふき、おやつ、おんぶひも、車いす、常備薬</v>
      </c>
    </row>
    <row r="350" spans="1:13" ht="17" customHeight="1" x14ac:dyDescent="0.2">
      <c r="A350" s="571"/>
      <c r="B350" s="571"/>
      <c r="C350" s="571"/>
      <c r="D350" s="563"/>
      <c r="E350" s="522"/>
      <c r="F350" s="522"/>
      <c r="G350" s="522"/>
      <c r="H350" s="522"/>
      <c r="I350" s="522"/>
      <c r="J350" s="522"/>
      <c r="K350" s="564"/>
      <c r="M350" s="296"/>
    </row>
    <row r="351" spans="1:13" ht="17" customHeight="1" x14ac:dyDescent="0.2">
      <c r="A351" s="571"/>
      <c r="B351" s="571"/>
      <c r="C351" s="571"/>
      <c r="D351" s="565"/>
      <c r="E351" s="566"/>
      <c r="F351" s="566"/>
      <c r="G351" s="566"/>
      <c r="H351" s="566"/>
      <c r="I351" s="566"/>
      <c r="J351" s="566"/>
      <c r="K351" s="567"/>
      <c r="M351" s="296"/>
    </row>
    <row r="352" spans="1:13" ht="17" customHeight="1" x14ac:dyDescent="0.2">
      <c r="A352" s="571" t="s">
        <v>55</v>
      </c>
      <c r="B352" s="571"/>
      <c r="C352" s="571"/>
      <c r="D352" s="561" t="str">
        <f>IF(M352&lt;&gt;"",RIGHT(M352,LEN(M352)-1),"")</f>
        <v>ウエットティッシュ、ゴミ袋、タオル</v>
      </c>
      <c r="E352" s="524"/>
      <c r="F352" s="524"/>
      <c r="G352" s="524"/>
      <c r="H352" s="524"/>
      <c r="I352" s="524"/>
      <c r="J352" s="524"/>
      <c r="K352" s="562"/>
      <c r="M352" s="296" t="str">
        <f>IF(避難確保計画入力シート!E318="有","、"&amp;避難確保計画入力シート!C318&amp;IF(避難確保計画入力シート!I318&lt;&gt;"",避難確保計画入力シート!I318&amp;避難確保計画入力シート!K318,""),"")&amp;IF(避難確保計画入力シート!E320="有","、"&amp;避難確保計画入力シート!C320&amp;IF(避難確保計画入力シート!I320&lt;&gt;"",避難確保計画入力シート!I320&amp;避難確保計画入力シート!K320,""),"")&amp;IF(避難確保計画入力シート!E322="有","、"&amp;避難確保計画入力シート!C322&amp;IF(避難確保計画入力シート!I322&lt;&gt;"",避難確保計画入力シート!I322&amp;避難確保計画入力シート!K322,""),"")&amp;IF(避難確保計画入力シート!E324="有","、"&amp;避難確保計画入力シート!C324&amp;IF(避難確保計画入力シート!I324&lt;&gt;"",避難確保計画入力シート!I324&amp;避難確保計画入力シート!K324,""),"")&amp;IF(避難確保計画入力シート!E324&lt;&gt;"","、"&amp;避難確保計画入力シート!E324,"")</f>
        <v>、ウエットティッシュ、ゴミ袋、タオル</v>
      </c>
    </row>
    <row r="353" spans="1:13" ht="17" customHeight="1" x14ac:dyDescent="0.2">
      <c r="A353" s="571"/>
      <c r="B353" s="571"/>
      <c r="C353" s="571"/>
      <c r="D353" s="563"/>
      <c r="E353" s="522"/>
      <c r="F353" s="522"/>
      <c r="G353" s="522"/>
      <c r="H353" s="522"/>
      <c r="I353" s="522"/>
      <c r="J353" s="522"/>
      <c r="K353" s="564"/>
      <c r="M353" s="296"/>
    </row>
    <row r="354" spans="1:13" ht="17" customHeight="1" x14ac:dyDescent="0.2">
      <c r="A354" s="571"/>
      <c r="B354" s="571"/>
      <c r="C354" s="571"/>
      <c r="D354" s="565"/>
      <c r="E354" s="566"/>
      <c r="F354" s="566"/>
      <c r="G354" s="566"/>
      <c r="H354" s="566"/>
      <c r="I354" s="566"/>
      <c r="J354" s="566"/>
      <c r="K354" s="567"/>
      <c r="M354" s="296"/>
    </row>
    <row r="355" spans="1:13" ht="17" customHeight="1" x14ac:dyDescent="0.2">
      <c r="A355" s="5"/>
      <c r="B355" s="5"/>
      <c r="C355" s="5"/>
      <c r="D355" s="5"/>
      <c r="E355" s="5"/>
      <c r="F355" s="5"/>
      <c r="G355" s="5"/>
      <c r="H355" s="5"/>
      <c r="I355" s="5"/>
      <c r="J355" s="5"/>
      <c r="K355" s="5"/>
    </row>
    <row r="356" spans="1:13" ht="17" customHeight="1" x14ac:dyDescent="0.2">
      <c r="A356" s="639" t="s">
        <v>561</v>
      </c>
      <c r="B356" s="640"/>
      <c r="C356" s="640"/>
      <c r="D356" s="640"/>
      <c r="E356" s="640"/>
      <c r="F356" s="640"/>
      <c r="G356" s="640"/>
      <c r="H356" s="640"/>
      <c r="I356" s="640"/>
      <c r="J356" s="640"/>
      <c r="K356" s="641"/>
    </row>
    <row r="357" spans="1:13" ht="17" customHeight="1" x14ac:dyDescent="0.2">
      <c r="A357" s="561" t="str">
        <f>IF(M357&lt;&gt;"",RIGHT(M357,LEN(M357)-1),"")</f>
        <v>土のう、止水板</v>
      </c>
      <c r="B357" s="524"/>
      <c r="C357" s="524"/>
      <c r="D357" s="524"/>
      <c r="E357" s="524"/>
      <c r="F357" s="524"/>
      <c r="G357" s="524"/>
      <c r="H357" s="524"/>
      <c r="I357" s="524"/>
      <c r="J357" s="524"/>
      <c r="K357" s="562"/>
      <c r="M357" s="296" t="str">
        <f>IF(避難確保計画入力シート!E329="有","、"&amp;避難確保計画入力シート!C329&amp;IF(避難確保計画入力シート!I329&lt;&gt;"",避難確保計画入力シート!I329&amp;避難確保計画入力シート!K329,""),"")&amp;IF(避難確保計画入力シート!E331="有","、"&amp;避難確保計画入力シート!C331&amp;IF(避難確保計画入力シート!I331&lt;&gt;"",避難確保計画入力シート!I331&amp;避難確保計画入力シート!K331,""),"")&amp;IF(避難確保計画入力シート!E333&lt;&gt;"","、"&amp;避難確保計画入力シート!E333,"")</f>
        <v>、土のう、止水板</v>
      </c>
    </row>
    <row r="358" spans="1:13" ht="17" customHeight="1" x14ac:dyDescent="0.2">
      <c r="A358" s="563"/>
      <c r="B358" s="522"/>
      <c r="C358" s="522"/>
      <c r="D358" s="522"/>
      <c r="E358" s="522"/>
      <c r="F358" s="522"/>
      <c r="G358" s="522"/>
      <c r="H358" s="522"/>
      <c r="I358" s="522"/>
      <c r="J358" s="522"/>
      <c r="K358" s="564"/>
    </row>
    <row r="359" spans="1:13" ht="17" customHeight="1" x14ac:dyDescent="0.2">
      <c r="A359" s="565"/>
      <c r="B359" s="566"/>
      <c r="C359" s="566"/>
      <c r="D359" s="566"/>
      <c r="E359" s="566"/>
      <c r="F359" s="566"/>
      <c r="G359" s="566"/>
      <c r="H359" s="566"/>
      <c r="I359" s="566"/>
      <c r="J359" s="566"/>
      <c r="K359" s="567"/>
    </row>
    <row r="360" spans="1:13" ht="17" customHeight="1" x14ac:dyDescent="0.2">
      <c r="A360" s="71"/>
      <c r="B360" s="71"/>
      <c r="C360" s="71"/>
      <c r="D360" s="71"/>
      <c r="E360" s="71"/>
      <c r="F360" s="71"/>
      <c r="G360" s="71"/>
      <c r="H360" s="71"/>
      <c r="I360" s="71"/>
      <c r="J360" s="71"/>
      <c r="K360" s="71"/>
    </row>
    <row r="361" spans="1:13" ht="17" customHeight="1" x14ac:dyDescent="0.2">
      <c r="A361" s="522" t="s">
        <v>523</v>
      </c>
      <c r="B361" s="522"/>
      <c r="C361" s="522"/>
      <c r="D361" s="522"/>
      <c r="E361" s="522"/>
      <c r="F361" s="522"/>
      <c r="G361" s="522"/>
      <c r="H361" s="522"/>
      <c r="I361" s="522"/>
      <c r="J361" s="522"/>
      <c r="K361" s="522"/>
    </row>
    <row r="362" spans="1:13" ht="17" customHeight="1" x14ac:dyDescent="0.2">
      <c r="A362" s="522" t="s">
        <v>524</v>
      </c>
      <c r="B362" s="522"/>
      <c r="C362" s="522"/>
      <c r="D362" s="522"/>
      <c r="E362" s="522"/>
      <c r="F362" s="522"/>
      <c r="G362" s="522"/>
      <c r="H362" s="522"/>
      <c r="I362" s="522"/>
      <c r="J362" s="522"/>
      <c r="K362" s="522"/>
    </row>
    <row r="363" spans="1:13" ht="17" customHeight="1" x14ac:dyDescent="0.2">
      <c r="A363" s="522" t="s">
        <v>559</v>
      </c>
      <c r="B363" s="522"/>
      <c r="C363" s="522"/>
      <c r="D363" s="522"/>
      <c r="E363" s="522"/>
      <c r="F363" s="522"/>
      <c r="G363" s="522"/>
      <c r="H363" s="522"/>
      <c r="I363" s="522"/>
      <c r="J363" s="522"/>
      <c r="K363" s="522"/>
    </row>
    <row r="364" spans="1:13" ht="17" customHeight="1" x14ac:dyDescent="0.2">
      <c r="A364" s="522"/>
      <c r="B364" s="522"/>
      <c r="C364" s="522"/>
      <c r="D364" s="522"/>
      <c r="E364" s="522"/>
      <c r="F364" s="522"/>
      <c r="G364" s="522"/>
      <c r="H364" s="522"/>
      <c r="I364" s="522"/>
      <c r="J364" s="522"/>
      <c r="K364" s="522"/>
    </row>
    <row r="365" spans="1:13" ht="17" customHeight="1" x14ac:dyDescent="0.2">
      <c r="A365" s="522"/>
      <c r="B365" s="522"/>
      <c r="C365" s="522"/>
      <c r="D365" s="522"/>
      <c r="E365" s="522"/>
      <c r="F365" s="522"/>
      <c r="G365" s="522"/>
      <c r="H365" s="522"/>
      <c r="I365" s="522"/>
      <c r="J365" s="522"/>
      <c r="K365" s="522"/>
    </row>
    <row r="366" spans="1:13" ht="17" customHeight="1" x14ac:dyDescent="0.2">
      <c r="A366" s="522"/>
      <c r="B366" s="522"/>
      <c r="C366" s="522"/>
      <c r="D366" s="522"/>
      <c r="E366" s="522"/>
      <c r="F366" s="522"/>
      <c r="G366" s="522"/>
      <c r="H366" s="522"/>
      <c r="I366" s="522"/>
      <c r="J366" s="522"/>
      <c r="K366" s="522"/>
    </row>
    <row r="367" spans="1:13" ht="17" customHeight="1" x14ac:dyDescent="0.2">
      <c r="A367" s="522"/>
      <c r="B367" s="522"/>
      <c r="C367" s="522"/>
      <c r="D367" s="522"/>
      <c r="E367" s="522"/>
      <c r="F367" s="522"/>
      <c r="G367" s="522"/>
      <c r="H367" s="522"/>
      <c r="I367" s="522"/>
      <c r="J367" s="522"/>
      <c r="K367" s="522"/>
    </row>
    <row r="368" spans="1:13" ht="17" customHeight="1" x14ac:dyDescent="0.2">
      <c r="A368" s="522"/>
      <c r="B368" s="522"/>
      <c r="C368" s="522"/>
      <c r="D368" s="522"/>
      <c r="E368" s="522"/>
      <c r="F368" s="522"/>
      <c r="G368" s="522"/>
      <c r="H368" s="522"/>
      <c r="I368" s="522"/>
      <c r="J368" s="522"/>
      <c r="K368" s="522"/>
    </row>
    <row r="369" spans="1:11" ht="17" customHeight="1" x14ac:dyDescent="0.2">
      <c r="A369" s="522"/>
      <c r="B369" s="522"/>
      <c r="C369" s="522"/>
      <c r="D369" s="522"/>
      <c r="E369" s="522"/>
      <c r="F369" s="522"/>
      <c r="G369" s="522"/>
      <c r="H369" s="522"/>
      <c r="I369" s="522"/>
      <c r="J369" s="522"/>
      <c r="K369" s="522"/>
    </row>
    <row r="370" spans="1:11" ht="17" customHeight="1" x14ac:dyDescent="0.2">
      <c r="A370" s="522" t="s">
        <v>526</v>
      </c>
      <c r="B370" s="522"/>
      <c r="C370" s="522"/>
      <c r="D370" s="522"/>
      <c r="E370" s="522"/>
      <c r="F370" s="522"/>
      <c r="G370" s="522"/>
      <c r="H370" s="522"/>
      <c r="I370" s="522"/>
      <c r="J370" s="522"/>
      <c r="K370" s="522"/>
    </row>
    <row r="371" spans="1:11" ht="17" customHeight="1" x14ac:dyDescent="0.2">
      <c r="A371" s="522" t="s">
        <v>558</v>
      </c>
      <c r="B371" s="522"/>
      <c r="C371" s="522"/>
      <c r="D371" s="522"/>
      <c r="E371" s="522"/>
      <c r="F371" s="522"/>
      <c r="G371" s="522"/>
      <c r="H371" s="522"/>
      <c r="I371" s="522"/>
      <c r="J371" s="522"/>
      <c r="K371" s="522"/>
    </row>
    <row r="372" spans="1:11" ht="17" customHeight="1" x14ac:dyDescent="0.2">
      <c r="A372" s="522"/>
      <c r="B372" s="522"/>
      <c r="C372" s="522"/>
      <c r="D372" s="522"/>
      <c r="E372" s="522"/>
      <c r="F372" s="522"/>
      <c r="G372" s="522"/>
      <c r="H372" s="522"/>
      <c r="I372" s="522"/>
      <c r="J372" s="522"/>
      <c r="K372" s="522"/>
    </row>
    <row r="373" spans="1:11" ht="17" customHeight="1" x14ac:dyDescent="0.2">
      <c r="A373" s="522"/>
      <c r="B373" s="522"/>
      <c r="C373" s="522"/>
      <c r="D373" s="522"/>
      <c r="E373" s="522"/>
      <c r="F373" s="522"/>
      <c r="G373" s="522"/>
      <c r="H373" s="522"/>
      <c r="I373" s="522"/>
      <c r="J373" s="522"/>
      <c r="K373" s="522"/>
    </row>
    <row r="374" spans="1:11" ht="17" customHeight="1" x14ac:dyDescent="0.2">
      <c r="A374" s="522"/>
      <c r="B374" s="522"/>
      <c r="C374" s="522"/>
      <c r="D374" s="522"/>
      <c r="E374" s="522"/>
      <c r="F374" s="522"/>
      <c r="G374" s="522"/>
      <c r="H374" s="522"/>
      <c r="I374" s="522"/>
      <c r="J374" s="522"/>
      <c r="K374" s="522"/>
    </row>
    <row r="375" spans="1:11" ht="17" customHeight="1" x14ac:dyDescent="0.2">
      <c r="A375" s="522"/>
      <c r="B375" s="522"/>
      <c r="C375" s="522"/>
      <c r="D375" s="522"/>
      <c r="E375" s="522"/>
      <c r="F375" s="522"/>
      <c r="G375" s="522"/>
      <c r="H375" s="522"/>
      <c r="I375" s="522"/>
      <c r="J375" s="522"/>
      <c r="K375" s="522"/>
    </row>
    <row r="376" spans="1:11" ht="17" customHeight="1" x14ac:dyDescent="0.2">
      <c r="A376" s="71"/>
      <c r="B376" s="71"/>
      <c r="C376" s="71"/>
      <c r="D376" s="71"/>
      <c r="E376" s="71"/>
      <c r="F376" s="71"/>
      <c r="G376" s="71"/>
      <c r="H376" s="71"/>
      <c r="I376" s="71"/>
      <c r="J376" s="71"/>
      <c r="K376" s="71"/>
    </row>
    <row r="377" spans="1:11" ht="17" customHeight="1" x14ac:dyDescent="0.2">
      <c r="A377" s="71"/>
      <c r="B377" s="71"/>
      <c r="C377" s="71"/>
      <c r="D377" s="71"/>
      <c r="E377" s="71"/>
      <c r="F377" s="71"/>
      <c r="G377" s="71"/>
      <c r="H377" s="71"/>
      <c r="I377" s="71"/>
      <c r="J377" s="71"/>
      <c r="K377" s="71"/>
    </row>
    <row r="378" spans="1:11" ht="17" customHeight="1" x14ac:dyDescent="0.2">
      <c r="A378" s="522"/>
      <c r="B378" s="522"/>
      <c r="C378" s="522"/>
      <c r="D378" s="522"/>
      <c r="E378" s="522"/>
      <c r="F378" s="522"/>
      <c r="G378" s="522"/>
      <c r="H378" s="522"/>
      <c r="I378" s="522"/>
      <c r="J378" s="522"/>
      <c r="K378" s="522"/>
    </row>
    <row r="379" spans="1:11" ht="17" customHeight="1" x14ac:dyDescent="0.2">
      <c r="A379" s="522"/>
      <c r="B379" s="522"/>
      <c r="C379" s="522"/>
      <c r="D379" s="522"/>
      <c r="E379" s="522"/>
      <c r="F379" s="522"/>
      <c r="G379" s="522"/>
      <c r="H379" s="522"/>
      <c r="I379" s="522"/>
      <c r="J379" s="522"/>
      <c r="K379" s="522"/>
    </row>
    <row r="380" spans="1:11" ht="17" customHeight="1" x14ac:dyDescent="0.2">
      <c r="A380" s="522"/>
      <c r="B380" s="522"/>
      <c r="C380" s="522"/>
      <c r="D380" s="522"/>
      <c r="E380" s="522"/>
      <c r="F380" s="522"/>
      <c r="G380" s="522"/>
      <c r="H380" s="522"/>
      <c r="I380" s="522"/>
      <c r="J380" s="522"/>
      <c r="K380" s="522"/>
    </row>
    <row r="381" spans="1:11" ht="17" customHeight="1" x14ac:dyDescent="0.2">
      <c r="A381" s="522"/>
      <c r="B381" s="522"/>
      <c r="C381" s="522"/>
      <c r="D381" s="522"/>
      <c r="E381" s="522"/>
      <c r="F381" s="522"/>
      <c r="G381" s="522"/>
      <c r="H381" s="522"/>
      <c r="I381" s="522"/>
      <c r="J381" s="522"/>
      <c r="K381" s="522"/>
    </row>
    <row r="382" spans="1:11" ht="17" customHeight="1" x14ac:dyDescent="0.2">
      <c r="A382" s="522"/>
      <c r="B382" s="522"/>
      <c r="C382" s="522"/>
      <c r="D382" s="522"/>
      <c r="E382" s="522"/>
      <c r="F382" s="522"/>
      <c r="G382" s="522"/>
      <c r="H382" s="522"/>
      <c r="I382" s="522"/>
      <c r="J382" s="522"/>
      <c r="K382" s="522"/>
    </row>
    <row r="383" spans="1:11" ht="17" customHeight="1" x14ac:dyDescent="0.2">
      <c r="A383" s="226"/>
      <c r="B383" s="5"/>
      <c r="C383" s="5"/>
      <c r="D383" s="5"/>
      <c r="E383" s="5"/>
      <c r="F383" s="5"/>
      <c r="G383" s="528" t="s">
        <v>610</v>
      </c>
      <c r="H383" s="528"/>
      <c r="I383" s="528"/>
      <c r="J383" s="528"/>
      <c r="K383" s="528"/>
    </row>
    <row r="384" spans="1:11" ht="17" customHeight="1" x14ac:dyDescent="0.2">
      <c r="A384" s="5"/>
      <c r="B384" s="5"/>
      <c r="C384" s="5"/>
      <c r="D384" s="5"/>
      <c r="E384" s="5"/>
      <c r="F384" s="5"/>
      <c r="G384" s="9" t="s">
        <v>423</v>
      </c>
      <c r="H384" s="529">
        <f>避難確保計画入力シート!$E$13</f>
        <v>0</v>
      </c>
      <c r="I384" s="529"/>
      <c r="J384" s="529"/>
      <c r="K384" s="529"/>
    </row>
    <row r="385" spans="1:11" ht="17" customHeight="1" x14ac:dyDescent="0.2">
      <c r="A385" s="522" t="s">
        <v>527</v>
      </c>
      <c r="B385" s="522"/>
      <c r="C385" s="522"/>
      <c r="D385" s="522"/>
      <c r="E385" s="522"/>
      <c r="F385" s="522"/>
      <c r="G385" s="522"/>
      <c r="H385" s="522"/>
      <c r="I385" s="522"/>
      <c r="J385" s="522"/>
      <c r="K385" s="522"/>
    </row>
    <row r="386" spans="1:11" ht="17" customHeight="1" x14ac:dyDescent="0.2">
      <c r="A386" s="572" t="str">
        <f>"　訓練は出水期前（６月まで）に行うとともに、下記も含め年間概ね"&amp;TEXT(避難確保計画入力シート!G338,0)&amp;"回行う。
　①新規採用職員の研修及び訓練を実施する。新規採用職員の訓練は全職員を対象とした訓練と同
　　時に実施することを基本とし、年度途中で新規採用者がある場合は、別途研修を計画し、机上
　　訓練等を実施する。
　②全職員を対象とした情報収集・伝達及び避難誘導訓練を出水期前（６月まで）に実施する。"</f>
        <v>　訓練は出水期前（６月まで）に行うとともに、下記も含め年間概ね0回行う。
　①新規採用職員の研修及び訓練を実施する。新規採用職員の訓練は全職員を対象とした訓練と同
　　時に実施することを基本とし、年度途中で新規採用者がある場合は、別途研修を計画し、机上
　　訓練等を実施する。
　②全職員を対象とした情報収集・伝達及び避難誘導訓練を出水期前（６月まで）に実施する。</v>
      </c>
      <c r="B386" s="572"/>
      <c r="C386" s="572"/>
      <c r="D386" s="572"/>
      <c r="E386" s="572"/>
      <c r="F386" s="572"/>
      <c r="G386" s="572"/>
      <c r="H386" s="572"/>
      <c r="I386" s="572"/>
      <c r="J386" s="572"/>
      <c r="K386" s="572"/>
    </row>
    <row r="387" spans="1:11" ht="17" customHeight="1" x14ac:dyDescent="0.2">
      <c r="A387" s="572"/>
      <c r="B387" s="572"/>
      <c r="C387" s="572"/>
      <c r="D387" s="572"/>
      <c r="E387" s="572"/>
      <c r="F387" s="572"/>
      <c r="G387" s="572"/>
      <c r="H387" s="572"/>
      <c r="I387" s="572"/>
      <c r="J387" s="572"/>
      <c r="K387" s="572"/>
    </row>
    <row r="388" spans="1:11" ht="17" customHeight="1" x14ac:dyDescent="0.2">
      <c r="A388" s="572"/>
      <c r="B388" s="572"/>
      <c r="C388" s="572"/>
      <c r="D388" s="572"/>
      <c r="E388" s="572"/>
      <c r="F388" s="572"/>
      <c r="G388" s="572"/>
      <c r="H388" s="572"/>
      <c r="I388" s="572"/>
      <c r="J388" s="572"/>
      <c r="K388" s="572"/>
    </row>
    <row r="389" spans="1:11" ht="17" customHeight="1" x14ac:dyDescent="0.2">
      <c r="A389" s="572"/>
      <c r="B389" s="572"/>
      <c r="C389" s="572"/>
      <c r="D389" s="572"/>
      <c r="E389" s="572"/>
      <c r="F389" s="572"/>
      <c r="G389" s="572"/>
      <c r="H389" s="572"/>
      <c r="I389" s="572"/>
      <c r="J389" s="572"/>
      <c r="K389" s="572"/>
    </row>
    <row r="390" spans="1:11" ht="17" customHeight="1" x14ac:dyDescent="0.2">
      <c r="A390" s="572"/>
      <c r="B390" s="572"/>
      <c r="C390" s="572"/>
      <c r="D390" s="572"/>
      <c r="E390" s="572"/>
      <c r="F390" s="572"/>
      <c r="G390" s="572"/>
      <c r="H390" s="572"/>
      <c r="I390" s="572"/>
      <c r="J390" s="572"/>
      <c r="K390" s="572"/>
    </row>
    <row r="391" spans="1:11" ht="17" customHeight="1" x14ac:dyDescent="0.2">
      <c r="A391" s="522" t="s">
        <v>528</v>
      </c>
      <c r="B391" s="522"/>
      <c r="C391" s="522"/>
      <c r="D391" s="522"/>
      <c r="E391" s="522"/>
      <c r="F391" s="522"/>
      <c r="G391" s="522"/>
      <c r="H391" s="522"/>
      <c r="I391" s="522"/>
      <c r="J391" s="522"/>
      <c r="K391" s="522"/>
    </row>
    <row r="392" spans="1:11" ht="17" customHeight="1" x14ac:dyDescent="0.2">
      <c r="A392" s="522" t="s">
        <v>529</v>
      </c>
      <c r="B392" s="522"/>
      <c r="C392" s="522"/>
      <c r="D392" s="522"/>
      <c r="E392" s="522"/>
      <c r="F392" s="522"/>
      <c r="G392" s="522"/>
      <c r="H392" s="522"/>
      <c r="I392" s="522"/>
      <c r="J392" s="522"/>
      <c r="K392" s="522"/>
    </row>
    <row r="393" spans="1:11" ht="17" customHeight="1" x14ac:dyDescent="0.2">
      <c r="A393" s="522"/>
      <c r="B393" s="522"/>
      <c r="C393" s="522"/>
      <c r="D393" s="522"/>
      <c r="E393" s="522"/>
      <c r="F393" s="522"/>
      <c r="G393" s="522"/>
      <c r="H393" s="522"/>
      <c r="I393" s="522"/>
      <c r="J393" s="522"/>
      <c r="K393" s="522"/>
    </row>
    <row r="394" spans="1:11" ht="17" customHeight="1" x14ac:dyDescent="0.2">
      <c r="A394" s="522"/>
      <c r="B394" s="522"/>
      <c r="C394" s="522"/>
      <c r="D394" s="522"/>
      <c r="E394" s="522"/>
      <c r="F394" s="522"/>
      <c r="G394" s="522"/>
      <c r="H394" s="522"/>
      <c r="I394" s="522"/>
      <c r="J394" s="522"/>
      <c r="K394" s="522"/>
    </row>
    <row r="395" spans="1:11" ht="17" customHeight="1" x14ac:dyDescent="0.2">
      <c r="A395" s="522"/>
      <c r="B395" s="522"/>
      <c r="C395" s="522"/>
      <c r="D395" s="522"/>
      <c r="E395" s="522"/>
      <c r="F395" s="522"/>
      <c r="G395" s="522"/>
      <c r="H395" s="522"/>
      <c r="I395" s="522"/>
      <c r="J395" s="522"/>
      <c r="K395" s="522"/>
    </row>
    <row r="396" spans="1:11" ht="17" customHeight="1" x14ac:dyDescent="0.2">
      <c r="A396" s="70"/>
      <c r="B396" s="70"/>
      <c r="C396" s="70"/>
      <c r="D396" s="307"/>
      <c r="E396" s="307"/>
      <c r="F396" s="307"/>
      <c r="G396" s="307"/>
      <c r="H396" s="307"/>
      <c r="I396" s="307"/>
      <c r="J396" s="307"/>
      <c r="K396" s="307"/>
    </row>
    <row r="397" spans="1:11" ht="17" customHeight="1" x14ac:dyDescent="0.2">
      <c r="A397" s="70"/>
      <c r="B397" s="70"/>
      <c r="C397" s="70"/>
      <c r="D397" s="307"/>
      <c r="E397" s="307"/>
      <c r="F397" s="307"/>
      <c r="G397" s="307"/>
      <c r="H397" s="307"/>
      <c r="I397" s="307"/>
      <c r="J397" s="307"/>
      <c r="K397" s="307"/>
    </row>
    <row r="398" spans="1:11" ht="17" customHeight="1" x14ac:dyDescent="0.2">
      <c r="A398" s="70"/>
      <c r="B398" s="70"/>
      <c r="C398" s="70"/>
      <c r="D398" s="307"/>
      <c r="E398" s="307"/>
      <c r="F398" s="307"/>
      <c r="G398" s="307"/>
      <c r="H398" s="307"/>
      <c r="I398" s="307"/>
      <c r="J398" s="307"/>
      <c r="K398" s="307"/>
    </row>
    <row r="399" spans="1:11" ht="17" customHeight="1" x14ac:dyDescent="0.2">
      <c r="A399" s="70"/>
      <c r="B399" s="70"/>
      <c r="C399" s="70"/>
      <c r="D399" s="307"/>
      <c r="E399" s="307"/>
      <c r="F399" s="307"/>
      <c r="G399" s="307"/>
      <c r="H399" s="307"/>
      <c r="I399" s="307"/>
      <c r="J399" s="307"/>
      <c r="K399" s="307"/>
    </row>
    <row r="400" spans="1:11" ht="17" customHeight="1" x14ac:dyDescent="0.2">
      <c r="A400" s="70"/>
      <c r="B400" s="70"/>
      <c r="C400" s="70"/>
      <c r="D400" s="307"/>
      <c r="E400" s="307"/>
      <c r="F400" s="307"/>
      <c r="G400" s="307"/>
      <c r="H400" s="307"/>
      <c r="I400" s="307"/>
      <c r="J400" s="307"/>
      <c r="K400" s="307"/>
    </row>
    <row r="401" spans="1:11" ht="17" customHeight="1" x14ac:dyDescent="0.2">
      <c r="A401" s="70"/>
      <c r="B401" s="70"/>
      <c r="C401" s="70"/>
      <c r="D401" s="307"/>
      <c r="E401" s="307"/>
      <c r="F401" s="307"/>
      <c r="G401" s="307"/>
      <c r="H401" s="307"/>
      <c r="I401" s="307"/>
      <c r="J401" s="307"/>
      <c r="K401" s="307"/>
    </row>
    <row r="402" spans="1:11" ht="17" customHeight="1" x14ac:dyDescent="0.2">
      <c r="A402" s="70"/>
      <c r="B402" s="70"/>
      <c r="C402" s="70"/>
      <c r="D402" s="307"/>
      <c r="E402" s="307"/>
      <c r="F402" s="307"/>
      <c r="G402" s="307"/>
      <c r="H402" s="307"/>
      <c r="I402" s="307"/>
      <c r="J402" s="307"/>
      <c r="K402" s="307"/>
    </row>
    <row r="403" spans="1:11" ht="17" customHeight="1" x14ac:dyDescent="0.2">
      <c r="A403" s="70"/>
      <c r="B403" s="70"/>
      <c r="C403" s="70"/>
      <c r="D403" s="307"/>
      <c r="E403" s="307"/>
      <c r="F403" s="307"/>
      <c r="G403" s="307"/>
      <c r="H403" s="307"/>
      <c r="I403" s="307"/>
      <c r="J403" s="307"/>
      <c r="K403" s="307"/>
    </row>
    <row r="404" spans="1:11" ht="17" customHeight="1" x14ac:dyDescent="0.2">
      <c r="A404" s="70"/>
      <c r="B404" s="70"/>
      <c r="C404" s="70"/>
      <c r="D404" s="307"/>
      <c r="E404" s="307"/>
      <c r="F404" s="307"/>
      <c r="G404" s="307"/>
      <c r="H404" s="307"/>
      <c r="I404" s="307"/>
      <c r="J404" s="307"/>
      <c r="K404" s="307"/>
    </row>
    <row r="405" spans="1:11" ht="17" customHeight="1" x14ac:dyDescent="0.2">
      <c r="A405" s="70"/>
      <c r="B405" s="70"/>
      <c r="C405" s="70"/>
      <c r="D405" s="307"/>
      <c r="E405" s="307"/>
      <c r="F405" s="307"/>
      <c r="G405" s="307"/>
      <c r="H405" s="307"/>
      <c r="I405" s="307"/>
      <c r="J405" s="307"/>
      <c r="K405" s="307"/>
    </row>
    <row r="406" spans="1:11" ht="17" customHeight="1" x14ac:dyDescent="0.2">
      <c r="A406" s="70"/>
      <c r="B406" s="70"/>
      <c r="C406" s="70"/>
      <c r="D406" s="307"/>
      <c r="E406" s="307"/>
      <c r="F406" s="307"/>
      <c r="G406" s="307"/>
      <c r="H406" s="307"/>
      <c r="I406" s="307"/>
      <c r="J406" s="307"/>
      <c r="K406" s="307"/>
    </row>
    <row r="407" spans="1:11" ht="17" customHeight="1" x14ac:dyDescent="0.2">
      <c r="A407" s="70"/>
      <c r="B407" s="70"/>
      <c r="C407" s="70"/>
      <c r="D407" s="307"/>
      <c r="E407" s="307"/>
      <c r="F407" s="307"/>
      <c r="G407" s="307"/>
      <c r="H407" s="307"/>
      <c r="I407" s="307"/>
      <c r="J407" s="307"/>
      <c r="K407" s="307"/>
    </row>
    <row r="408" spans="1:11" ht="17" customHeight="1" x14ac:dyDescent="0.2">
      <c r="A408" s="70"/>
      <c r="B408" s="70"/>
      <c r="C408" s="70"/>
      <c r="D408" s="307"/>
      <c r="E408" s="307"/>
      <c r="F408" s="307"/>
      <c r="G408" s="307"/>
      <c r="H408" s="307"/>
      <c r="I408" s="307"/>
      <c r="J408" s="307"/>
      <c r="K408" s="307"/>
    </row>
    <row r="409" spans="1:11" ht="17" customHeight="1" x14ac:dyDescent="0.2">
      <c r="A409" s="5"/>
      <c r="B409" s="5"/>
      <c r="C409" s="5"/>
      <c r="D409" s="5"/>
      <c r="E409" s="5"/>
      <c r="F409" s="5"/>
      <c r="G409" s="5"/>
      <c r="H409" s="5"/>
      <c r="I409" s="5"/>
      <c r="J409" s="5"/>
      <c r="K409" s="5"/>
    </row>
    <row r="410" spans="1:11" ht="17" customHeight="1" x14ac:dyDescent="0.2"/>
    <row r="411" spans="1:11" ht="17" customHeight="1" x14ac:dyDescent="0.2"/>
    <row r="412" spans="1:11" ht="17" customHeight="1" x14ac:dyDescent="0.2"/>
    <row r="413" spans="1:11" ht="17" customHeight="1" x14ac:dyDescent="0.2"/>
    <row r="414" spans="1:11" ht="17" customHeight="1" x14ac:dyDescent="0.2"/>
    <row r="415" spans="1:11" ht="17" customHeight="1" x14ac:dyDescent="0.2"/>
    <row r="416" spans="1:11" ht="17" customHeight="1" x14ac:dyDescent="0.2"/>
    <row r="417" spans="1:11" ht="17" customHeight="1" x14ac:dyDescent="0.2"/>
    <row r="418" spans="1:11" ht="17" customHeight="1" x14ac:dyDescent="0.2"/>
    <row r="419" spans="1:11" ht="17" customHeight="1" x14ac:dyDescent="0.2"/>
    <row r="420" spans="1:11" ht="17" customHeight="1" x14ac:dyDescent="0.2"/>
    <row r="421" spans="1:11" ht="17" customHeight="1" x14ac:dyDescent="0.2"/>
    <row r="422" spans="1:11" ht="17" customHeight="1" x14ac:dyDescent="0.2"/>
    <row r="423" spans="1:11" ht="17" customHeight="1" x14ac:dyDescent="0.2"/>
    <row r="424" spans="1:11" ht="17" customHeight="1" x14ac:dyDescent="0.2"/>
    <row r="425" spans="1:11" ht="17" customHeight="1" x14ac:dyDescent="0.2">
      <c r="A425" s="71"/>
      <c r="B425" s="71"/>
      <c r="C425" s="71"/>
      <c r="D425" s="71"/>
      <c r="E425" s="71"/>
      <c r="F425" s="71"/>
      <c r="G425" s="71"/>
      <c r="H425" s="71"/>
      <c r="I425" s="71"/>
      <c r="J425" s="71"/>
      <c r="K425" s="71"/>
    </row>
    <row r="426" spans="1:11" ht="17" customHeight="1" x14ac:dyDescent="0.2"/>
    <row r="427" spans="1:11" ht="17" customHeight="1" x14ac:dyDescent="0.2"/>
    <row r="428" spans="1:11" ht="17" customHeight="1" x14ac:dyDescent="0.2"/>
    <row r="429" spans="1:11" ht="17" customHeight="1" x14ac:dyDescent="0.2"/>
    <row r="430" spans="1:11" ht="17" customHeight="1" x14ac:dyDescent="0.2"/>
    <row r="431" spans="1:11" ht="17" customHeight="1" x14ac:dyDescent="0.2"/>
    <row r="432" spans="1:11" ht="17" customHeight="1" x14ac:dyDescent="0.2"/>
    <row r="433" spans="1:11" ht="17" customHeight="1" x14ac:dyDescent="0.2"/>
    <row r="434" spans="1:11" ht="17" customHeight="1" x14ac:dyDescent="0.2"/>
    <row r="435" spans="1:11" ht="17" customHeight="1" x14ac:dyDescent="0.2"/>
    <row r="436" spans="1:11" ht="17" customHeight="1" x14ac:dyDescent="0.2"/>
    <row r="437" spans="1:11" ht="17" customHeight="1" x14ac:dyDescent="0.2">
      <c r="A437" s="226"/>
      <c r="B437" s="5"/>
      <c r="C437" s="5"/>
      <c r="D437" s="5"/>
      <c r="E437" s="5"/>
      <c r="F437" s="5"/>
      <c r="G437" s="528" t="s">
        <v>610</v>
      </c>
      <c r="H437" s="528"/>
      <c r="I437" s="528"/>
      <c r="J437" s="528"/>
      <c r="K437" s="528"/>
    </row>
    <row r="438" spans="1:11" ht="17" customHeight="1" x14ac:dyDescent="0.2">
      <c r="A438" s="5"/>
      <c r="B438" s="5"/>
      <c r="C438" s="5"/>
      <c r="D438" s="5"/>
      <c r="E438" s="5"/>
      <c r="F438" s="5"/>
      <c r="G438" s="9" t="s">
        <v>423</v>
      </c>
      <c r="H438" s="529">
        <f>避難確保計画入力シート!$E$13</f>
        <v>0</v>
      </c>
      <c r="I438" s="529"/>
      <c r="J438" s="529"/>
      <c r="K438" s="529"/>
    </row>
    <row r="439" spans="1:11" ht="17" customHeight="1" x14ac:dyDescent="0.2">
      <c r="A439" s="549" t="s">
        <v>596</v>
      </c>
      <c r="B439" s="549"/>
      <c r="C439" s="549"/>
      <c r="D439" s="549"/>
      <c r="E439" s="549"/>
      <c r="F439" s="549"/>
      <c r="G439" s="549"/>
      <c r="H439" s="549"/>
      <c r="I439" s="549"/>
      <c r="J439" s="575" t="s">
        <v>530</v>
      </c>
      <c r="K439" s="575"/>
    </row>
    <row r="440" spans="1:11" ht="17" customHeight="1" x14ac:dyDescent="0.2">
      <c r="A440" s="577" t="s">
        <v>597</v>
      </c>
      <c r="B440" s="577"/>
      <c r="C440" s="577"/>
      <c r="D440" s="577"/>
      <c r="E440" s="577"/>
      <c r="F440" s="577"/>
      <c r="G440" s="577"/>
      <c r="H440" s="577"/>
      <c r="I440" s="577"/>
      <c r="J440" s="576"/>
      <c r="K440" s="576"/>
    </row>
    <row r="441" spans="1:11" ht="17" customHeight="1" thickBot="1" x14ac:dyDescent="0.25">
      <c r="A441" s="299"/>
    </row>
    <row r="442" spans="1:11" ht="17" customHeight="1" x14ac:dyDescent="0.2">
      <c r="A442" s="573" t="s">
        <v>533</v>
      </c>
      <c r="B442" s="476"/>
      <c r="C442" s="46"/>
      <c r="D442" s="46"/>
      <c r="E442" s="46"/>
      <c r="F442" s="46"/>
      <c r="G442" s="46"/>
      <c r="H442" s="46"/>
      <c r="I442" s="46"/>
      <c r="J442" s="46"/>
      <c r="K442" s="47"/>
    </row>
    <row r="443" spans="1:11" ht="17" customHeight="1" x14ac:dyDescent="0.2">
      <c r="A443" s="574"/>
      <c r="B443" s="360"/>
      <c r="K443" s="49"/>
    </row>
    <row r="444" spans="1:11" ht="17" customHeight="1" x14ac:dyDescent="0.2">
      <c r="A444" s="300"/>
      <c r="K444" s="49"/>
    </row>
    <row r="445" spans="1:11" ht="17" customHeight="1" x14ac:dyDescent="0.2">
      <c r="A445" s="300"/>
      <c r="K445" s="49"/>
    </row>
    <row r="446" spans="1:11" ht="17" customHeight="1" x14ac:dyDescent="0.2">
      <c r="A446" s="300"/>
      <c r="K446" s="49"/>
    </row>
    <row r="447" spans="1:11" ht="17" customHeight="1" x14ac:dyDescent="0.2">
      <c r="A447" s="300"/>
      <c r="K447" s="49"/>
    </row>
    <row r="448" spans="1:11" ht="17" customHeight="1" x14ac:dyDescent="0.2">
      <c r="A448" s="300"/>
      <c r="K448" s="49"/>
    </row>
    <row r="449" spans="1:11" ht="17" customHeight="1" x14ac:dyDescent="0.2">
      <c r="A449" s="300"/>
      <c r="K449" s="49"/>
    </row>
    <row r="450" spans="1:11" ht="17" customHeight="1" x14ac:dyDescent="0.2">
      <c r="A450" s="300"/>
      <c r="K450" s="49"/>
    </row>
    <row r="451" spans="1:11" ht="17" customHeight="1" x14ac:dyDescent="0.2">
      <c r="A451" s="300"/>
      <c r="K451" s="49"/>
    </row>
    <row r="452" spans="1:11" ht="17" customHeight="1" x14ac:dyDescent="0.2">
      <c r="A452" s="300"/>
      <c r="K452" s="49"/>
    </row>
    <row r="453" spans="1:11" ht="17" customHeight="1" x14ac:dyDescent="0.2">
      <c r="A453" s="300"/>
      <c r="K453" s="49"/>
    </row>
    <row r="454" spans="1:11" ht="17" customHeight="1" x14ac:dyDescent="0.2">
      <c r="A454" s="300"/>
      <c r="K454" s="49"/>
    </row>
    <row r="455" spans="1:11" ht="17" customHeight="1" x14ac:dyDescent="0.2">
      <c r="A455" s="300"/>
      <c r="K455" s="49"/>
    </row>
    <row r="456" spans="1:11" ht="17" customHeight="1" x14ac:dyDescent="0.2">
      <c r="A456" s="300"/>
      <c r="K456" s="49"/>
    </row>
    <row r="457" spans="1:11" ht="17" customHeight="1" x14ac:dyDescent="0.2">
      <c r="A457" s="300"/>
      <c r="K457" s="49"/>
    </row>
    <row r="458" spans="1:11" ht="17" customHeight="1" x14ac:dyDescent="0.2">
      <c r="A458" s="300"/>
      <c r="K458" s="49"/>
    </row>
    <row r="459" spans="1:11" ht="17" customHeight="1" x14ac:dyDescent="0.2">
      <c r="A459" s="300"/>
      <c r="K459" s="49"/>
    </row>
    <row r="460" spans="1:11" ht="17" customHeight="1" x14ac:dyDescent="0.2">
      <c r="A460" s="300"/>
      <c r="K460" s="49"/>
    </row>
    <row r="461" spans="1:11" ht="17" customHeight="1" x14ac:dyDescent="0.2">
      <c r="A461" s="300"/>
      <c r="K461" s="49"/>
    </row>
    <row r="462" spans="1:11" ht="17" customHeight="1" x14ac:dyDescent="0.2">
      <c r="A462" s="300"/>
      <c r="K462" s="49"/>
    </row>
    <row r="463" spans="1:11" ht="17" customHeight="1" x14ac:dyDescent="0.2">
      <c r="A463" s="300"/>
      <c r="K463" s="49"/>
    </row>
    <row r="464" spans="1:11" ht="17" customHeight="1" x14ac:dyDescent="0.2">
      <c r="A464" s="300"/>
      <c r="K464" s="49"/>
    </row>
    <row r="465" spans="1:11" ht="17" customHeight="1" x14ac:dyDescent="0.2">
      <c r="A465" s="300"/>
      <c r="K465" s="49"/>
    </row>
    <row r="466" spans="1:11" ht="17" customHeight="1" x14ac:dyDescent="0.2">
      <c r="A466" s="300"/>
      <c r="K466" s="49"/>
    </row>
    <row r="467" spans="1:11" ht="17" customHeight="1" x14ac:dyDescent="0.2">
      <c r="A467" s="300"/>
      <c r="K467" s="49"/>
    </row>
    <row r="468" spans="1:11" ht="17" customHeight="1" x14ac:dyDescent="0.2">
      <c r="A468" s="300"/>
      <c r="K468" s="49"/>
    </row>
    <row r="469" spans="1:11" ht="17" customHeight="1" x14ac:dyDescent="0.2">
      <c r="A469" s="300"/>
      <c r="K469" s="49"/>
    </row>
    <row r="470" spans="1:11" ht="17" customHeight="1" x14ac:dyDescent="0.2">
      <c r="A470" s="300"/>
      <c r="K470" s="49"/>
    </row>
    <row r="471" spans="1:11" ht="17" customHeight="1" x14ac:dyDescent="0.2">
      <c r="A471" s="300"/>
      <c r="K471" s="49"/>
    </row>
    <row r="472" spans="1:11" ht="17" customHeight="1" x14ac:dyDescent="0.2">
      <c r="A472" s="300"/>
      <c r="K472" s="49"/>
    </row>
    <row r="473" spans="1:11" ht="17" customHeight="1" x14ac:dyDescent="0.2">
      <c r="A473" s="300"/>
      <c r="K473" s="49"/>
    </row>
    <row r="474" spans="1:11" ht="17" customHeight="1" x14ac:dyDescent="0.2">
      <c r="A474" s="300"/>
      <c r="K474" s="49"/>
    </row>
    <row r="475" spans="1:11" ht="17" customHeight="1" x14ac:dyDescent="0.2">
      <c r="A475" s="300"/>
      <c r="K475" s="49"/>
    </row>
    <row r="476" spans="1:11" ht="17" customHeight="1" x14ac:dyDescent="0.2">
      <c r="A476" s="300"/>
      <c r="K476" s="49"/>
    </row>
    <row r="477" spans="1:11" ht="17" customHeight="1" x14ac:dyDescent="0.2">
      <c r="A477" s="300"/>
      <c r="K477" s="49"/>
    </row>
    <row r="478" spans="1:11" ht="17" customHeight="1" x14ac:dyDescent="0.2">
      <c r="A478" s="300"/>
      <c r="K478" s="49"/>
    </row>
    <row r="479" spans="1:11" ht="17" customHeight="1" x14ac:dyDescent="0.2">
      <c r="A479" s="300"/>
      <c r="K479" s="49"/>
    </row>
    <row r="480" spans="1:11" ht="17" customHeight="1" x14ac:dyDescent="0.2">
      <c r="A480" s="300"/>
      <c r="K480" s="49"/>
    </row>
    <row r="481" spans="1:11" ht="17" customHeight="1" x14ac:dyDescent="0.2">
      <c r="A481" s="300"/>
      <c r="K481" s="49"/>
    </row>
    <row r="482" spans="1:11" ht="17" customHeight="1" x14ac:dyDescent="0.2">
      <c r="A482" s="300"/>
      <c r="K482" s="49"/>
    </row>
    <row r="483" spans="1:11" ht="17" customHeight="1" x14ac:dyDescent="0.2">
      <c r="A483" s="300"/>
      <c r="K483" s="49"/>
    </row>
    <row r="484" spans="1:11" ht="17" customHeight="1" x14ac:dyDescent="0.2">
      <c r="A484" s="300"/>
      <c r="K484" s="49"/>
    </row>
    <row r="485" spans="1:11" ht="17" customHeight="1" x14ac:dyDescent="0.2">
      <c r="A485" s="300"/>
      <c r="K485" s="49"/>
    </row>
    <row r="486" spans="1:11" ht="17" customHeight="1" x14ac:dyDescent="0.2">
      <c r="A486" s="300"/>
      <c r="K486" s="49"/>
    </row>
    <row r="487" spans="1:11" ht="17" customHeight="1" x14ac:dyDescent="0.2">
      <c r="A487" s="300"/>
      <c r="I487" s="298"/>
      <c r="J487" s="298"/>
      <c r="K487" s="302"/>
    </row>
    <row r="488" spans="1:11" ht="17" customHeight="1" x14ac:dyDescent="0.2">
      <c r="A488" s="300"/>
      <c r="I488" s="298"/>
      <c r="J488" s="298"/>
      <c r="K488" s="302"/>
    </row>
    <row r="489" spans="1:11" ht="17" customHeight="1" thickBot="1" x14ac:dyDescent="0.25">
      <c r="A489" s="301"/>
      <c r="B489" s="16"/>
      <c r="C489" s="16"/>
      <c r="D489" s="16"/>
      <c r="E489" s="16"/>
      <c r="F489" s="16"/>
      <c r="G489" s="16"/>
      <c r="H489" s="16"/>
      <c r="I489" s="303"/>
      <c r="J489" s="303"/>
      <c r="K489" s="304"/>
    </row>
    <row r="490" spans="1:11" ht="17" customHeight="1" x14ac:dyDescent="0.2"/>
    <row r="491" spans="1:11" ht="17" customHeight="1" x14ac:dyDescent="0.2">
      <c r="G491" s="528" t="s">
        <v>610</v>
      </c>
      <c r="H491" s="528"/>
      <c r="I491" s="528"/>
      <c r="J491" s="528"/>
      <c r="K491" s="528"/>
    </row>
    <row r="492" spans="1:11" ht="17" customHeight="1" thickBot="1" x14ac:dyDescent="0.25">
      <c r="G492" s="9" t="s">
        <v>423</v>
      </c>
      <c r="H492" s="528">
        <f>避難確保計画入力シート!$E$13</f>
        <v>0</v>
      </c>
      <c r="I492" s="529"/>
      <c r="J492" s="529"/>
      <c r="K492" s="529"/>
    </row>
    <row r="493" spans="1:11" ht="17" customHeight="1" x14ac:dyDescent="0.2">
      <c r="A493" s="522" t="s">
        <v>562</v>
      </c>
      <c r="B493" s="522"/>
      <c r="C493" s="522"/>
      <c r="D493" s="522"/>
      <c r="E493" s="522"/>
      <c r="F493" s="598" t="s">
        <v>565</v>
      </c>
      <c r="G493" s="599"/>
      <c r="H493" s="600"/>
      <c r="I493" s="71"/>
      <c r="J493" s="71"/>
      <c r="K493" s="71"/>
    </row>
    <row r="494" spans="1:11" ht="17" customHeight="1" thickBot="1" x14ac:dyDescent="0.25">
      <c r="F494" s="601"/>
      <c r="G494" s="602"/>
      <c r="H494" s="603"/>
    </row>
    <row r="495" spans="1:11" ht="17" customHeight="1" x14ac:dyDescent="0.2"/>
    <row r="496" spans="1:11" ht="17" customHeight="1" x14ac:dyDescent="0.2">
      <c r="A496" s="522" t="s">
        <v>563</v>
      </c>
      <c r="B496" s="522"/>
      <c r="C496" s="522"/>
      <c r="D496" s="522"/>
      <c r="E496" s="522"/>
      <c r="F496" s="522"/>
      <c r="G496" s="522"/>
      <c r="H496" s="522"/>
      <c r="I496" s="522"/>
      <c r="J496" s="522"/>
      <c r="K496" s="522"/>
    </row>
    <row r="497" spans="1:11" ht="17" customHeight="1" x14ac:dyDescent="0.2">
      <c r="B497" s="71"/>
      <c r="C497" s="71"/>
      <c r="D497" s="71"/>
      <c r="E497" s="71"/>
      <c r="F497" s="71"/>
      <c r="G497" s="71"/>
      <c r="H497" s="71"/>
      <c r="I497" s="71"/>
      <c r="J497" s="71"/>
      <c r="K497" s="71"/>
    </row>
    <row r="498" spans="1:11" ht="17" customHeight="1" x14ac:dyDescent="0.2">
      <c r="A498" s="522" t="s">
        <v>564</v>
      </c>
      <c r="B498" s="522"/>
      <c r="C498" s="522"/>
      <c r="D498" s="522"/>
      <c r="E498" s="522"/>
      <c r="F498" s="522"/>
      <c r="G498" s="522"/>
      <c r="H498" s="522"/>
      <c r="I498" s="522"/>
      <c r="J498" s="522"/>
      <c r="K498" s="522"/>
    </row>
    <row r="499" spans="1:11" ht="17" customHeight="1" x14ac:dyDescent="0.2">
      <c r="A499" s="522"/>
      <c r="B499" s="522"/>
      <c r="C499" s="522"/>
      <c r="D499" s="522"/>
      <c r="E499" s="522"/>
      <c r="F499" s="522"/>
      <c r="G499" s="522"/>
      <c r="H499" s="522"/>
      <c r="I499" s="522"/>
      <c r="J499" s="522"/>
      <c r="K499" s="522"/>
    </row>
    <row r="500" spans="1:11" ht="17" customHeight="1" x14ac:dyDescent="0.2">
      <c r="A500" s="522"/>
      <c r="B500" s="522"/>
      <c r="C500" s="522"/>
      <c r="D500" s="522"/>
      <c r="E500" s="522"/>
      <c r="F500" s="522"/>
      <c r="G500" s="522"/>
      <c r="H500" s="522"/>
      <c r="I500" s="522"/>
      <c r="J500" s="522"/>
      <c r="K500" s="522"/>
    </row>
    <row r="501" spans="1:11" ht="17" customHeight="1" x14ac:dyDescent="0.2">
      <c r="A501" s="522"/>
      <c r="B501" s="522"/>
      <c r="C501" s="522"/>
      <c r="D501" s="522"/>
      <c r="E501" s="522"/>
      <c r="F501" s="522"/>
      <c r="G501" s="522"/>
      <c r="H501" s="522"/>
      <c r="I501" s="522"/>
      <c r="J501" s="522"/>
      <c r="K501" s="522"/>
    </row>
    <row r="502" spans="1:11" ht="17" customHeight="1" x14ac:dyDescent="0.2">
      <c r="A502" s="522"/>
      <c r="B502" s="522"/>
      <c r="C502" s="522"/>
      <c r="D502" s="522"/>
      <c r="E502" s="522"/>
      <c r="F502" s="522"/>
      <c r="G502" s="522"/>
      <c r="H502" s="522"/>
      <c r="I502" s="522"/>
      <c r="J502" s="522"/>
      <c r="K502" s="522"/>
    </row>
    <row r="503" spans="1:11" ht="17" customHeight="1" x14ac:dyDescent="0.2"/>
    <row r="504" spans="1:11" ht="17" customHeight="1" x14ac:dyDescent="0.2"/>
    <row r="505" spans="1:11" ht="17" customHeight="1" x14ac:dyDescent="0.2"/>
    <row r="506" spans="1:11" ht="17" customHeight="1" x14ac:dyDescent="0.2"/>
    <row r="507" spans="1:11" ht="17" customHeight="1" x14ac:dyDescent="0.2"/>
    <row r="508" spans="1:11" ht="17" customHeight="1" x14ac:dyDescent="0.2"/>
    <row r="509" spans="1:11" ht="17" customHeight="1" x14ac:dyDescent="0.2"/>
    <row r="510" spans="1:11" ht="17" customHeight="1" x14ac:dyDescent="0.2"/>
    <row r="511" spans="1:11" ht="17" customHeight="1" x14ac:dyDescent="0.2"/>
    <row r="512" spans="1:11" ht="17" customHeight="1" x14ac:dyDescent="0.2"/>
    <row r="513" ht="17" customHeight="1" x14ac:dyDescent="0.2"/>
    <row r="514" ht="17" customHeight="1" x14ac:dyDescent="0.2"/>
    <row r="515" ht="17" customHeight="1" x14ac:dyDescent="0.2"/>
    <row r="516" ht="17" customHeight="1" x14ac:dyDescent="0.2"/>
    <row r="517" ht="17" customHeight="1" x14ac:dyDescent="0.2"/>
    <row r="518" ht="17" customHeight="1" x14ac:dyDescent="0.2"/>
    <row r="519" ht="17" customHeight="1" x14ac:dyDescent="0.2"/>
    <row r="520" ht="17" customHeight="1" x14ac:dyDescent="0.2"/>
    <row r="521" ht="17" customHeight="1" x14ac:dyDescent="0.2"/>
    <row r="522" ht="17" customHeight="1" x14ac:dyDescent="0.2"/>
    <row r="523" ht="17" customHeight="1" x14ac:dyDescent="0.2"/>
    <row r="524" ht="17" customHeight="1" x14ac:dyDescent="0.2"/>
    <row r="525" ht="17" customHeight="1" x14ac:dyDescent="0.2"/>
    <row r="526" ht="17" customHeight="1" x14ac:dyDescent="0.2"/>
    <row r="527" ht="17" customHeight="1" x14ac:dyDescent="0.2"/>
    <row r="528" ht="17" customHeight="1" x14ac:dyDescent="0.2"/>
    <row r="529" ht="17" customHeight="1" x14ac:dyDescent="0.2"/>
    <row r="530" ht="17" customHeight="1" x14ac:dyDescent="0.2"/>
    <row r="531" ht="17" customHeight="1" x14ac:dyDescent="0.2"/>
    <row r="532" ht="17" customHeight="1" x14ac:dyDescent="0.2"/>
    <row r="533" ht="17" customHeight="1" x14ac:dyDescent="0.2"/>
    <row r="534" ht="17" customHeight="1" x14ac:dyDescent="0.2"/>
    <row r="535" ht="17" customHeight="1" x14ac:dyDescent="0.2"/>
    <row r="536" ht="17" customHeight="1" x14ac:dyDescent="0.2"/>
    <row r="537" ht="17" customHeight="1" x14ac:dyDescent="0.2"/>
    <row r="538" ht="17" customHeight="1" x14ac:dyDescent="0.2"/>
    <row r="539" ht="17" customHeight="1" x14ac:dyDescent="0.2"/>
    <row r="540" ht="17" customHeight="1" x14ac:dyDescent="0.2"/>
    <row r="541" ht="17" customHeight="1" x14ac:dyDescent="0.2"/>
    <row r="542" ht="17" customHeight="1" x14ac:dyDescent="0.2"/>
    <row r="543" ht="17" customHeight="1" x14ac:dyDescent="0.2"/>
    <row r="544" ht="17" customHeight="1" x14ac:dyDescent="0.2"/>
    <row r="545" spans="1:11" ht="17" customHeight="1" x14ac:dyDescent="0.2">
      <c r="G545" s="528" t="s">
        <v>610</v>
      </c>
      <c r="H545" s="528"/>
      <c r="I545" s="528"/>
      <c r="J545" s="528"/>
      <c r="K545" s="528"/>
    </row>
    <row r="546" spans="1:11" ht="17" customHeight="1" thickBot="1" x14ac:dyDescent="0.25">
      <c r="G546" s="9" t="s">
        <v>423</v>
      </c>
      <c r="H546" s="528">
        <f>避難確保計画入力シート!$E$13</f>
        <v>0</v>
      </c>
      <c r="I546" s="529"/>
      <c r="J546" s="529"/>
      <c r="K546" s="529"/>
    </row>
    <row r="547" spans="1:11" ht="17" customHeight="1" x14ac:dyDescent="0.2">
      <c r="A547" s="429" t="s">
        <v>566</v>
      </c>
      <c r="B547" s="429"/>
      <c r="C547" s="429"/>
      <c r="D547" s="429"/>
      <c r="E547" s="597"/>
      <c r="F547" s="598" t="s">
        <v>565</v>
      </c>
      <c r="G547" s="599"/>
      <c r="H547" s="600"/>
      <c r="I547" s="71"/>
      <c r="J547" s="575" t="s">
        <v>530</v>
      </c>
      <c r="K547" s="575"/>
    </row>
    <row r="548" spans="1:11" ht="17" customHeight="1" thickBot="1" x14ac:dyDescent="0.25">
      <c r="A548" s="429"/>
      <c r="B548" s="429"/>
      <c r="C548" s="429"/>
      <c r="D548" s="429"/>
      <c r="E548" s="597"/>
      <c r="F548" s="601"/>
      <c r="G548" s="602"/>
      <c r="H548" s="603"/>
      <c r="J548" s="576"/>
      <c r="K548" s="576"/>
    </row>
    <row r="549" spans="1:11" ht="17" customHeight="1" x14ac:dyDescent="0.2">
      <c r="A549" s="9" t="s">
        <v>567</v>
      </c>
    </row>
    <row r="550" spans="1:11" ht="17" customHeight="1" x14ac:dyDescent="0.2">
      <c r="A550" s="637" t="s">
        <v>568</v>
      </c>
      <c r="B550" s="638"/>
      <c r="C550" s="638"/>
      <c r="D550" s="638"/>
      <c r="E550" s="638"/>
      <c r="F550" s="638"/>
      <c r="G550" s="638"/>
      <c r="H550" s="638"/>
      <c r="I550" s="638"/>
      <c r="J550" s="638"/>
      <c r="K550" s="638"/>
    </row>
    <row r="551" spans="1:11" ht="17" customHeight="1" x14ac:dyDescent="0.2">
      <c r="A551" s="638"/>
      <c r="B551" s="638"/>
      <c r="C551" s="638"/>
      <c r="D551" s="638"/>
      <c r="E551" s="638"/>
      <c r="F551" s="638"/>
      <c r="G551" s="638"/>
      <c r="H551" s="638"/>
      <c r="I551" s="638"/>
      <c r="J551" s="638"/>
      <c r="K551" s="638"/>
    </row>
    <row r="552" spans="1:11" ht="17" customHeight="1" x14ac:dyDescent="0.2">
      <c r="A552" s="638"/>
      <c r="B552" s="638"/>
      <c r="C552" s="638"/>
      <c r="D552" s="638"/>
      <c r="E552" s="638"/>
      <c r="F552" s="638"/>
      <c r="G552" s="638"/>
      <c r="H552" s="638"/>
      <c r="I552" s="638"/>
      <c r="J552" s="638"/>
      <c r="K552" s="638"/>
    </row>
    <row r="553" spans="1:11" ht="17" customHeight="1" x14ac:dyDescent="0.2">
      <c r="A553" s="638"/>
      <c r="B553" s="638"/>
      <c r="C553" s="638"/>
      <c r="D553" s="638"/>
      <c r="E553" s="638"/>
      <c r="F553" s="638"/>
      <c r="G553" s="638"/>
      <c r="H553" s="638"/>
      <c r="I553" s="638"/>
      <c r="J553" s="638"/>
      <c r="K553" s="638"/>
    </row>
    <row r="554" spans="1:11" ht="17" customHeight="1" x14ac:dyDescent="0.2">
      <c r="A554" s="638"/>
      <c r="B554" s="638"/>
      <c r="C554" s="638"/>
      <c r="D554" s="638"/>
      <c r="E554" s="638"/>
      <c r="F554" s="638"/>
      <c r="G554" s="638"/>
      <c r="H554" s="638"/>
      <c r="I554" s="638"/>
      <c r="J554" s="638"/>
      <c r="K554" s="638"/>
    </row>
    <row r="555" spans="1:11" ht="17" customHeight="1" x14ac:dyDescent="0.2">
      <c r="A555" s="638"/>
      <c r="B555" s="638"/>
      <c r="C555" s="638"/>
      <c r="D555" s="638"/>
      <c r="E555" s="638"/>
      <c r="F555" s="638"/>
      <c r="G555" s="638"/>
      <c r="H555" s="638"/>
      <c r="I555" s="638"/>
      <c r="J555" s="638"/>
      <c r="K555" s="638"/>
    </row>
    <row r="556" spans="1:11" ht="17" customHeight="1" x14ac:dyDescent="0.2">
      <c r="A556" s="638"/>
      <c r="B556" s="638"/>
      <c r="C556" s="638"/>
      <c r="D556" s="638"/>
      <c r="E556" s="638"/>
      <c r="F556" s="638"/>
      <c r="G556" s="638"/>
      <c r="H556" s="638"/>
      <c r="I556" s="638"/>
      <c r="J556" s="638"/>
      <c r="K556" s="638"/>
    </row>
    <row r="557" spans="1:11" ht="17" customHeight="1" x14ac:dyDescent="0.2">
      <c r="A557" s="638"/>
      <c r="B557" s="638"/>
      <c r="C557" s="638"/>
      <c r="D557" s="638"/>
      <c r="E557" s="638"/>
      <c r="F557" s="638"/>
      <c r="G557" s="638"/>
      <c r="H557" s="638"/>
      <c r="I557" s="638"/>
      <c r="J557" s="638"/>
      <c r="K557" s="638"/>
    </row>
    <row r="558" spans="1:11" ht="17" customHeight="1" x14ac:dyDescent="0.2">
      <c r="A558" s="638"/>
      <c r="B558" s="638"/>
      <c r="C558" s="638"/>
      <c r="D558" s="638"/>
      <c r="E558" s="638"/>
      <c r="F558" s="638"/>
      <c r="G558" s="638"/>
      <c r="H558" s="638"/>
      <c r="I558" s="638"/>
      <c r="J558" s="638"/>
      <c r="K558" s="638"/>
    </row>
    <row r="559" spans="1:11" ht="17" customHeight="1" x14ac:dyDescent="0.2">
      <c r="A559" s="638"/>
      <c r="B559" s="638"/>
      <c r="C559" s="638"/>
      <c r="D559" s="638"/>
      <c r="E559" s="638"/>
      <c r="F559" s="638"/>
      <c r="G559" s="638"/>
      <c r="H559" s="638"/>
      <c r="I559" s="638"/>
      <c r="J559" s="638"/>
      <c r="K559" s="638"/>
    </row>
    <row r="560" spans="1:11" ht="17" customHeight="1" x14ac:dyDescent="0.2">
      <c r="A560" s="638"/>
      <c r="B560" s="638"/>
      <c r="C560" s="638"/>
      <c r="D560" s="638"/>
      <c r="E560" s="638"/>
      <c r="F560" s="638"/>
      <c r="G560" s="638"/>
      <c r="H560" s="638"/>
      <c r="I560" s="638"/>
      <c r="J560" s="638"/>
      <c r="K560" s="638"/>
    </row>
    <row r="561" spans="1:11" ht="17" customHeight="1" x14ac:dyDescent="0.2">
      <c r="A561" s="638"/>
      <c r="B561" s="638"/>
      <c r="C561" s="638"/>
      <c r="D561" s="638"/>
      <c r="E561" s="638"/>
      <c r="F561" s="638"/>
      <c r="G561" s="638"/>
      <c r="H561" s="638"/>
      <c r="I561" s="638"/>
      <c r="J561" s="638"/>
      <c r="K561" s="638"/>
    </row>
    <row r="562" spans="1:11" ht="17" customHeight="1" x14ac:dyDescent="0.2">
      <c r="A562" s="638"/>
      <c r="B562" s="638"/>
      <c r="C562" s="638"/>
      <c r="D562" s="638"/>
      <c r="E562" s="638"/>
      <c r="F562" s="638"/>
      <c r="G562" s="638"/>
      <c r="H562" s="638"/>
      <c r="I562" s="638"/>
      <c r="J562" s="638"/>
      <c r="K562" s="638"/>
    </row>
    <row r="563" spans="1:11" ht="17" customHeight="1" x14ac:dyDescent="0.2">
      <c r="A563" s="638"/>
      <c r="B563" s="638"/>
      <c r="C563" s="638"/>
      <c r="D563" s="638"/>
      <c r="E563" s="638"/>
      <c r="F563" s="638"/>
      <c r="G563" s="638"/>
      <c r="H563" s="638"/>
      <c r="I563" s="638"/>
      <c r="J563" s="638"/>
      <c r="K563" s="638"/>
    </row>
    <row r="564" spans="1:11" ht="17" customHeight="1" x14ac:dyDescent="0.2">
      <c r="A564" s="638"/>
      <c r="B564" s="638"/>
      <c r="C564" s="638"/>
      <c r="D564" s="638"/>
      <c r="E564" s="638"/>
      <c r="F564" s="638"/>
      <c r="G564" s="638"/>
      <c r="H564" s="638"/>
      <c r="I564" s="638"/>
      <c r="J564" s="638"/>
      <c r="K564" s="638"/>
    </row>
    <row r="565" spans="1:11" ht="17" customHeight="1" x14ac:dyDescent="0.2">
      <c r="A565" s="638"/>
      <c r="B565" s="638"/>
      <c r="C565" s="638"/>
      <c r="D565" s="638"/>
      <c r="E565" s="638"/>
      <c r="F565" s="638"/>
      <c r="G565" s="638"/>
      <c r="H565" s="638"/>
      <c r="I565" s="638"/>
      <c r="J565" s="638"/>
      <c r="K565" s="638"/>
    </row>
    <row r="566" spans="1:11" ht="17" customHeight="1" x14ac:dyDescent="0.2">
      <c r="A566" s="638"/>
      <c r="B566" s="638"/>
      <c r="C566" s="638"/>
      <c r="D566" s="638"/>
      <c r="E566" s="638"/>
      <c r="F566" s="638"/>
      <c r="G566" s="638"/>
      <c r="H566" s="638"/>
      <c r="I566" s="638"/>
      <c r="J566" s="638"/>
      <c r="K566" s="638"/>
    </row>
    <row r="567" spans="1:11" ht="17" customHeight="1" x14ac:dyDescent="0.2">
      <c r="A567" s="638"/>
      <c r="B567" s="638"/>
      <c r="C567" s="638"/>
      <c r="D567" s="638"/>
      <c r="E567" s="638"/>
      <c r="F567" s="638"/>
      <c r="G567" s="638"/>
      <c r="H567" s="638"/>
      <c r="I567" s="638"/>
      <c r="J567" s="638"/>
      <c r="K567" s="638"/>
    </row>
    <row r="568" spans="1:11" ht="17" customHeight="1" x14ac:dyDescent="0.2">
      <c r="A568" s="638"/>
      <c r="B568" s="638"/>
      <c r="C568" s="638"/>
      <c r="D568" s="638"/>
      <c r="E568" s="638"/>
      <c r="F568" s="638"/>
      <c r="G568" s="638"/>
      <c r="H568" s="638"/>
      <c r="I568" s="638"/>
      <c r="J568" s="638"/>
      <c r="K568" s="638"/>
    </row>
    <row r="569" spans="1:11" ht="17" customHeight="1" x14ac:dyDescent="0.2">
      <c r="A569" s="638"/>
      <c r="B569" s="638"/>
      <c r="C569" s="638"/>
      <c r="D569" s="638"/>
      <c r="E569" s="638"/>
      <c r="F569" s="638"/>
      <c r="G569" s="638"/>
      <c r="H569" s="638"/>
      <c r="I569" s="638"/>
      <c r="J569" s="638"/>
      <c r="K569" s="638"/>
    </row>
    <row r="570" spans="1:11" ht="17" customHeight="1" x14ac:dyDescent="0.2">
      <c r="A570" s="638"/>
      <c r="B570" s="638"/>
      <c r="C570" s="638"/>
      <c r="D570" s="638"/>
      <c r="E570" s="638"/>
      <c r="F570" s="638"/>
      <c r="G570" s="638"/>
      <c r="H570" s="638"/>
      <c r="I570" s="638"/>
      <c r="J570" s="638"/>
      <c r="K570" s="638"/>
    </row>
    <row r="571" spans="1:11" ht="17" customHeight="1" x14ac:dyDescent="0.2">
      <c r="A571" s="638"/>
      <c r="B571" s="638"/>
      <c r="C571" s="638"/>
      <c r="D571" s="638"/>
      <c r="E571" s="638"/>
      <c r="F571" s="638"/>
      <c r="G571" s="638"/>
      <c r="H571" s="638"/>
      <c r="I571" s="638"/>
      <c r="J571" s="638"/>
      <c r="K571" s="638"/>
    </row>
    <row r="572" spans="1:11" ht="17" customHeight="1" x14ac:dyDescent="0.2">
      <c r="A572" s="638"/>
      <c r="B572" s="638"/>
      <c r="C572" s="638"/>
      <c r="D572" s="638"/>
      <c r="E572" s="638"/>
      <c r="F572" s="638"/>
      <c r="G572" s="638"/>
      <c r="H572" s="638"/>
      <c r="I572" s="638"/>
      <c r="J572" s="638"/>
      <c r="K572" s="638"/>
    </row>
    <row r="573" spans="1:11" ht="17" customHeight="1" x14ac:dyDescent="0.2">
      <c r="A573" s="638"/>
      <c r="B573" s="638"/>
      <c r="C573" s="638"/>
      <c r="D573" s="638"/>
      <c r="E573" s="638"/>
      <c r="F573" s="638"/>
      <c r="G573" s="638"/>
      <c r="H573" s="638"/>
      <c r="I573" s="638"/>
      <c r="J573" s="638"/>
      <c r="K573" s="638"/>
    </row>
    <row r="574" spans="1:11" ht="17" customHeight="1" x14ac:dyDescent="0.2">
      <c r="A574" s="638"/>
      <c r="B574" s="638"/>
      <c r="C574" s="638"/>
      <c r="D574" s="638"/>
      <c r="E574" s="638"/>
      <c r="F574" s="638"/>
      <c r="G574" s="638"/>
      <c r="H574" s="638"/>
      <c r="I574" s="638"/>
      <c r="J574" s="638"/>
      <c r="K574" s="638"/>
    </row>
    <row r="575" spans="1:11" ht="17" customHeight="1" x14ac:dyDescent="0.2">
      <c r="A575" s="638"/>
      <c r="B575" s="638"/>
      <c r="C575" s="638"/>
      <c r="D575" s="638"/>
      <c r="E575" s="638"/>
      <c r="F575" s="638"/>
      <c r="G575" s="638"/>
      <c r="H575" s="638"/>
      <c r="I575" s="638"/>
      <c r="J575" s="638"/>
      <c r="K575" s="638"/>
    </row>
    <row r="576" spans="1:11" ht="17" customHeight="1" x14ac:dyDescent="0.2">
      <c r="A576" s="638"/>
      <c r="B576" s="638"/>
      <c r="C576" s="638"/>
      <c r="D576" s="638"/>
      <c r="E576" s="638"/>
      <c r="F576" s="638"/>
      <c r="G576" s="638"/>
      <c r="H576" s="638"/>
      <c r="I576" s="638"/>
      <c r="J576" s="638"/>
      <c r="K576" s="638"/>
    </row>
    <row r="577" spans="1:11" ht="17" customHeight="1" x14ac:dyDescent="0.2">
      <c r="A577" s="638"/>
      <c r="B577" s="638"/>
      <c r="C577" s="638"/>
      <c r="D577" s="638"/>
      <c r="E577" s="638"/>
      <c r="F577" s="638"/>
      <c r="G577" s="638"/>
      <c r="H577" s="638"/>
      <c r="I577" s="638"/>
      <c r="J577" s="638"/>
      <c r="K577" s="638"/>
    </row>
    <row r="578" spans="1:11" ht="17" customHeight="1" x14ac:dyDescent="0.2">
      <c r="A578" s="638"/>
      <c r="B578" s="638"/>
      <c r="C578" s="638"/>
      <c r="D578" s="638"/>
      <c r="E578" s="638"/>
      <c r="F578" s="638"/>
      <c r="G578" s="638"/>
      <c r="H578" s="638"/>
      <c r="I578" s="638"/>
      <c r="J578" s="638"/>
      <c r="K578" s="638"/>
    </row>
    <row r="579" spans="1:11" ht="17" customHeight="1" x14ac:dyDescent="0.2">
      <c r="A579" s="638"/>
      <c r="B579" s="638"/>
      <c r="C579" s="638"/>
      <c r="D579" s="638"/>
      <c r="E579" s="638"/>
      <c r="F579" s="638"/>
      <c r="G579" s="638"/>
      <c r="H579" s="638"/>
      <c r="I579" s="638"/>
      <c r="J579" s="638"/>
      <c r="K579" s="638"/>
    </row>
    <row r="580" spans="1:11" ht="17" customHeight="1" x14ac:dyDescent="0.2">
      <c r="A580" s="638"/>
      <c r="B580" s="638"/>
      <c r="C580" s="638"/>
      <c r="D580" s="638"/>
      <c r="E580" s="638"/>
      <c r="F580" s="638"/>
      <c r="G580" s="638"/>
      <c r="H580" s="638"/>
      <c r="I580" s="638"/>
      <c r="J580" s="638"/>
      <c r="K580" s="638"/>
    </row>
    <row r="581" spans="1:11" ht="17" customHeight="1" x14ac:dyDescent="0.2">
      <c r="A581" s="638"/>
      <c r="B581" s="638"/>
      <c r="C581" s="638"/>
      <c r="D581" s="638"/>
      <c r="E581" s="638"/>
      <c r="F581" s="638"/>
      <c r="G581" s="638"/>
      <c r="H581" s="638"/>
      <c r="I581" s="638"/>
      <c r="J581" s="638"/>
      <c r="K581" s="638"/>
    </row>
    <row r="582" spans="1:11" ht="17" customHeight="1" x14ac:dyDescent="0.2">
      <c r="A582" s="638"/>
      <c r="B582" s="638"/>
      <c r="C582" s="638"/>
      <c r="D582" s="638"/>
      <c r="E582" s="638"/>
      <c r="F582" s="638"/>
      <c r="G582" s="638"/>
      <c r="H582" s="638"/>
      <c r="I582" s="638"/>
      <c r="J582" s="638"/>
      <c r="K582" s="638"/>
    </row>
    <row r="583" spans="1:11" ht="17" customHeight="1" x14ac:dyDescent="0.2">
      <c r="A583" s="638"/>
      <c r="B583" s="638"/>
      <c r="C583" s="638"/>
      <c r="D583" s="638"/>
      <c r="E583" s="638"/>
      <c r="F583" s="638"/>
      <c r="G583" s="638"/>
      <c r="H583" s="638"/>
      <c r="I583" s="638"/>
      <c r="J583" s="638"/>
      <c r="K583" s="638"/>
    </row>
    <row r="584" spans="1:11" ht="17" customHeight="1" x14ac:dyDescent="0.2">
      <c r="A584" s="638"/>
      <c r="B584" s="638"/>
      <c r="C584" s="638"/>
      <c r="D584" s="638"/>
      <c r="E584" s="638"/>
      <c r="F584" s="638"/>
      <c r="G584" s="638"/>
      <c r="H584" s="638"/>
      <c r="I584" s="638"/>
      <c r="J584" s="638"/>
      <c r="K584" s="638"/>
    </row>
    <row r="585" spans="1:11" ht="17" customHeight="1" x14ac:dyDescent="0.2">
      <c r="A585" s="638"/>
      <c r="B585" s="638"/>
      <c r="C585" s="638"/>
      <c r="D585" s="638"/>
      <c r="E585" s="638"/>
      <c r="F585" s="638"/>
      <c r="G585" s="638"/>
      <c r="H585" s="638"/>
      <c r="I585" s="638"/>
      <c r="J585" s="638"/>
      <c r="K585" s="638"/>
    </row>
    <row r="586" spans="1:11" ht="17" customHeight="1" x14ac:dyDescent="0.2">
      <c r="A586" s="638"/>
      <c r="B586" s="638"/>
      <c r="C586" s="638"/>
      <c r="D586" s="638"/>
      <c r="E586" s="638"/>
      <c r="F586" s="638"/>
      <c r="G586" s="638"/>
      <c r="H586" s="638"/>
      <c r="I586" s="638"/>
      <c r="J586" s="638"/>
      <c r="K586" s="638"/>
    </row>
    <row r="587" spans="1:11" ht="17" customHeight="1" x14ac:dyDescent="0.2">
      <c r="A587" s="638"/>
      <c r="B587" s="638"/>
      <c r="C587" s="638"/>
      <c r="D587" s="638"/>
      <c r="E587" s="638"/>
      <c r="F587" s="638"/>
      <c r="G587" s="638"/>
      <c r="H587" s="638"/>
      <c r="I587" s="638"/>
      <c r="J587" s="638"/>
      <c r="K587" s="638"/>
    </row>
    <row r="588" spans="1:11" ht="17" customHeight="1" x14ac:dyDescent="0.2">
      <c r="A588" s="638"/>
      <c r="B588" s="638"/>
      <c r="C588" s="638"/>
      <c r="D588" s="638"/>
      <c r="E588" s="638"/>
      <c r="F588" s="638"/>
      <c r="G588" s="638"/>
      <c r="H588" s="638"/>
      <c r="I588" s="638"/>
      <c r="J588" s="638"/>
      <c r="K588" s="638"/>
    </row>
    <row r="589" spans="1:11" ht="17" customHeight="1" x14ac:dyDescent="0.2">
      <c r="A589" s="638"/>
      <c r="B589" s="638"/>
      <c r="C589" s="638"/>
      <c r="D589" s="638"/>
      <c r="E589" s="638"/>
      <c r="F589" s="638"/>
      <c r="G589" s="638"/>
      <c r="H589" s="638"/>
      <c r="I589" s="638"/>
      <c r="J589" s="638"/>
      <c r="K589" s="638"/>
    </row>
    <row r="590" spans="1:11" ht="17" customHeight="1" x14ac:dyDescent="0.2">
      <c r="A590" s="638"/>
      <c r="B590" s="638"/>
      <c r="C590" s="638"/>
      <c r="D590" s="638"/>
      <c r="E590" s="638"/>
      <c r="F590" s="638"/>
      <c r="G590" s="638"/>
      <c r="H590" s="638"/>
      <c r="I590" s="638"/>
      <c r="J590" s="638"/>
      <c r="K590" s="638"/>
    </row>
    <row r="591" spans="1:11" ht="17" customHeight="1" x14ac:dyDescent="0.2">
      <c r="A591" s="638"/>
      <c r="B591" s="638"/>
      <c r="C591" s="638"/>
      <c r="D591" s="638"/>
      <c r="E591" s="638"/>
      <c r="F591" s="638"/>
      <c r="G591" s="638"/>
      <c r="H591" s="638"/>
      <c r="I591" s="638"/>
      <c r="J591" s="638"/>
      <c r="K591" s="638"/>
    </row>
    <row r="592" spans="1:11" ht="17" customHeight="1" x14ac:dyDescent="0.2">
      <c r="A592" s="638"/>
      <c r="B592" s="638"/>
      <c r="C592" s="638"/>
      <c r="D592" s="638"/>
      <c r="E592" s="638"/>
      <c r="F592" s="638"/>
      <c r="G592" s="638"/>
      <c r="H592" s="638"/>
      <c r="I592" s="638"/>
      <c r="J592" s="638"/>
      <c r="K592" s="638"/>
    </row>
    <row r="593" spans="1:11" ht="17" customHeight="1" x14ac:dyDescent="0.2">
      <c r="A593" s="638"/>
      <c r="B593" s="638"/>
      <c r="C593" s="638"/>
      <c r="D593" s="638"/>
      <c r="E593" s="638"/>
      <c r="F593" s="638"/>
      <c r="G593" s="638"/>
      <c r="H593" s="638"/>
      <c r="I593" s="638"/>
      <c r="J593" s="638"/>
      <c r="K593" s="638"/>
    </row>
    <row r="594" spans="1:11" ht="17" customHeight="1" x14ac:dyDescent="0.2">
      <c r="A594" s="638"/>
      <c r="B594" s="638"/>
      <c r="C594" s="638"/>
      <c r="D594" s="638"/>
      <c r="E594" s="638"/>
      <c r="F594" s="638"/>
      <c r="G594" s="638"/>
      <c r="H594" s="638"/>
      <c r="I594" s="638"/>
      <c r="J594" s="638"/>
      <c r="K594" s="638"/>
    </row>
    <row r="595" spans="1:11" ht="17" customHeight="1" x14ac:dyDescent="0.2">
      <c r="A595" s="638"/>
      <c r="B595" s="638"/>
      <c r="C595" s="638"/>
      <c r="D595" s="638"/>
      <c r="E595" s="638"/>
      <c r="F595" s="638"/>
      <c r="G595" s="638"/>
      <c r="H595" s="638"/>
      <c r="I595" s="638"/>
      <c r="J595" s="638"/>
      <c r="K595" s="638"/>
    </row>
    <row r="596" spans="1:11" ht="17" customHeight="1" x14ac:dyDescent="0.2">
      <c r="A596" s="638"/>
      <c r="B596" s="638"/>
      <c r="C596" s="638"/>
      <c r="D596" s="638"/>
      <c r="E596" s="638"/>
      <c r="F596" s="638"/>
      <c r="G596" s="638"/>
      <c r="H596" s="638"/>
      <c r="I596" s="638"/>
      <c r="J596" s="638"/>
      <c r="K596" s="638"/>
    </row>
    <row r="597" spans="1:11" ht="17" customHeight="1" x14ac:dyDescent="0.2">
      <c r="A597" s="638"/>
      <c r="B597" s="638"/>
      <c r="C597" s="638"/>
      <c r="D597" s="638"/>
      <c r="E597" s="638"/>
      <c r="F597" s="638"/>
      <c r="G597" s="638"/>
      <c r="H597" s="638"/>
      <c r="I597" s="638"/>
      <c r="J597" s="638"/>
      <c r="K597" s="638"/>
    </row>
    <row r="598" spans="1:11" ht="17" customHeight="1" x14ac:dyDescent="0.2">
      <c r="A598" s="638"/>
      <c r="B598" s="638"/>
      <c r="C598" s="638"/>
      <c r="D598" s="638"/>
      <c r="E598" s="638"/>
      <c r="F598" s="638"/>
      <c r="G598" s="638"/>
      <c r="H598" s="638"/>
      <c r="I598" s="638"/>
      <c r="J598" s="638"/>
      <c r="K598" s="638"/>
    </row>
    <row r="599" spans="1:11" ht="17" customHeight="1" x14ac:dyDescent="0.2">
      <c r="G599" s="528" t="s">
        <v>609</v>
      </c>
      <c r="H599" s="528"/>
      <c r="I599" s="528"/>
      <c r="J599" s="528"/>
      <c r="K599" s="528"/>
    </row>
    <row r="600" spans="1:11" ht="17" customHeight="1" thickBot="1" x14ac:dyDescent="0.25">
      <c r="G600" s="9" t="s">
        <v>423</v>
      </c>
      <c r="H600" s="528">
        <f>避難確保計画入力シート!$E$13</f>
        <v>0</v>
      </c>
      <c r="I600" s="529"/>
      <c r="J600" s="529"/>
      <c r="K600" s="529"/>
    </row>
    <row r="601" spans="1:11" ht="17" customHeight="1" x14ac:dyDescent="0.2">
      <c r="A601" s="429" t="s">
        <v>569</v>
      </c>
      <c r="B601" s="429"/>
      <c r="C601" s="429"/>
      <c r="D601" s="429"/>
      <c r="E601" s="597"/>
      <c r="F601" s="598" t="s">
        <v>565</v>
      </c>
      <c r="G601" s="599"/>
      <c r="H601" s="600"/>
      <c r="I601" s="71"/>
      <c r="J601" s="575" t="s">
        <v>530</v>
      </c>
      <c r="K601" s="575"/>
    </row>
    <row r="602" spans="1:11" ht="17" customHeight="1" thickBot="1" x14ac:dyDescent="0.25">
      <c r="A602" s="429"/>
      <c r="B602" s="429"/>
      <c r="C602" s="429"/>
      <c r="D602" s="429"/>
      <c r="E602" s="597"/>
      <c r="F602" s="601"/>
      <c r="G602" s="602"/>
      <c r="H602" s="603"/>
      <c r="J602" s="576"/>
      <c r="K602" s="576"/>
    </row>
    <row r="603" spans="1:11" ht="17" customHeight="1" thickBot="1" x14ac:dyDescent="0.25"/>
    <row r="604" spans="1:11" ht="17" customHeight="1" x14ac:dyDescent="0.2">
      <c r="A604" s="604" t="str">
        <f>"管理権限者（"&amp;TEXT(避難確保計画入力シート!H576,0)&amp;"）　（代行者　"&amp;TEXT(避難確保計画入力シート!H578,0)&amp;"）"</f>
        <v>管理権限者（0）　（代行者　0）</v>
      </c>
      <c r="B604" s="605"/>
      <c r="C604" s="605"/>
      <c r="D604" s="605"/>
      <c r="E604" s="605"/>
      <c r="F604" s="605"/>
      <c r="G604" s="605"/>
      <c r="H604" s="606"/>
      <c r="I604" s="308"/>
    </row>
    <row r="605" spans="1:11" ht="17" customHeight="1" thickBot="1" x14ac:dyDescent="0.25">
      <c r="A605" s="589"/>
      <c r="B605" s="607"/>
      <c r="C605" s="607"/>
      <c r="D605" s="607"/>
      <c r="E605" s="607"/>
      <c r="F605" s="607"/>
      <c r="G605" s="607"/>
      <c r="H605" s="608"/>
      <c r="I605" s="308"/>
    </row>
    <row r="606" spans="1:11" ht="17" customHeight="1" thickBot="1" x14ac:dyDescent="0.25"/>
    <row r="607" spans="1:11" ht="17" customHeight="1" x14ac:dyDescent="0.2">
      <c r="B607" s="609" t="s">
        <v>366</v>
      </c>
      <c r="C607" s="610"/>
      <c r="D607" s="615" t="s">
        <v>571</v>
      </c>
      <c r="E607" s="615"/>
      <c r="F607" s="615"/>
      <c r="G607" s="615" t="s">
        <v>572</v>
      </c>
      <c r="H607" s="615"/>
      <c r="I607" s="615"/>
      <c r="J607" s="615"/>
      <c r="K607" s="616"/>
    </row>
    <row r="608" spans="1:11" ht="17" customHeight="1" x14ac:dyDescent="0.2">
      <c r="B608" s="611"/>
      <c r="C608" s="612"/>
      <c r="D608" s="626" t="str">
        <f>"班長（"&amp;TEXT(避難確保計画入力シート!H580,0)&amp;"）"</f>
        <v>班長（0）</v>
      </c>
      <c r="E608" s="627"/>
      <c r="F608" s="628"/>
      <c r="G608" s="617" t="s">
        <v>573</v>
      </c>
      <c r="H608" s="618"/>
      <c r="I608" s="618"/>
      <c r="J608" s="618"/>
      <c r="K608" s="619"/>
    </row>
    <row r="609" spans="2:11" ht="17" customHeight="1" x14ac:dyDescent="0.2">
      <c r="B609" s="611"/>
      <c r="C609" s="612"/>
      <c r="D609" s="617">
        <f>避難確保計画入力シート!G582</f>
        <v>0</v>
      </c>
      <c r="E609" s="618"/>
      <c r="F609" s="629"/>
      <c r="G609" s="620"/>
      <c r="H609" s="621"/>
      <c r="I609" s="621"/>
      <c r="J609" s="621"/>
      <c r="K609" s="622"/>
    </row>
    <row r="610" spans="2:11" ht="17" customHeight="1" x14ac:dyDescent="0.2">
      <c r="B610" s="611"/>
      <c r="C610" s="612"/>
      <c r="D610" s="620"/>
      <c r="E610" s="621"/>
      <c r="F610" s="630"/>
      <c r="G610" s="620"/>
      <c r="H610" s="621"/>
      <c r="I610" s="621"/>
      <c r="J610" s="621"/>
      <c r="K610" s="622"/>
    </row>
    <row r="611" spans="2:11" ht="17" customHeight="1" x14ac:dyDescent="0.2">
      <c r="B611" s="611"/>
      <c r="C611" s="612"/>
      <c r="D611" s="620"/>
      <c r="E611" s="621"/>
      <c r="F611" s="630"/>
      <c r="G611" s="620"/>
      <c r="H611" s="621"/>
      <c r="I611" s="621"/>
      <c r="J611" s="621"/>
      <c r="K611" s="622"/>
    </row>
    <row r="612" spans="2:11" ht="17" customHeight="1" x14ac:dyDescent="0.2">
      <c r="B612" s="611"/>
      <c r="C612" s="612"/>
      <c r="D612" s="620"/>
      <c r="E612" s="621"/>
      <c r="F612" s="630"/>
      <c r="G612" s="620"/>
      <c r="H612" s="621"/>
      <c r="I612" s="621"/>
      <c r="J612" s="621"/>
      <c r="K612" s="622"/>
    </row>
    <row r="613" spans="2:11" ht="17" customHeight="1" thickBot="1" x14ac:dyDescent="0.25">
      <c r="B613" s="613"/>
      <c r="C613" s="614"/>
      <c r="D613" s="623"/>
      <c r="E613" s="624"/>
      <c r="F613" s="631"/>
      <c r="G613" s="623"/>
      <c r="H613" s="624"/>
      <c r="I613" s="624"/>
      <c r="J613" s="624"/>
      <c r="K613" s="625"/>
    </row>
    <row r="614" spans="2:11" ht="17" customHeight="1" x14ac:dyDescent="0.2"/>
    <row r="615" spans="2:11" ht="17" customHeight="1" thickBot="1" x14ac:dyDescent="0.25"/>
    <row r="616" spans="2:11" ht="17" customHeight="1" x14ac:dyDescent="0.2">
      <c r="B616" s="609" t="s">
        <v>456</v>
      </c>
      <c r="C616" s="610"/>
      <c r="D616" s="615" t="s">
        <v>571</v>
      </c>
      <c r="E616" s="615"/>
      <c r="F616" s="615"/>
      <c r="G616" s="615" t="s">
        <v>572</v>
      </c>
      <c r="H616" s="615"/>
      <c r="I616" s="615"/>
      <c r="J616" s="615"/>
      <c r="K616" s="616"/>
    </row>
    <row r="617" spans="2:11" ht="17" customHeight="1" x14ac:dyDescent="0.2">
      <c r="B617" s="611"/>
      <c r="C617" s="612"/>
      <c r="D617" s="626" t="str">
        <f>"班長（"&amp;TEXT(避難確保計画入力シート!H590,0)&amp;"）"</f>
        <v>班長（0）</v>
      </c>
      <c r="E617" s="627"/>
      <c r="F617" s="628"/>
      <c r="G617" s="617" t="s">
        <v>575</v>
      </c>
      <c r="H617" s="618"/>
      <c r="I617" s="618"/>
      <c r="J617" s="618"/>
      <c r="K617" s="619"/>
    </row>
    <row r="618" spans="2:11" ht="17" customHeight="1" x14ac:dyDescent="0.2">
      <c r="B618" s="611"/>
      <c r="C618" s="612"/>
      <c r="D618" s="617">
        <f>避難確保計画入力シート!G582</f>
        <v>0</v>
      </c>
      <c r="E618" s="618"/>
      <c r="F618" s="629"/>
      <c r="G618" s="620"/>
      <c r="H618" s="621"/>
      <c r="I618" s="621"/>
      <c r="J618" s="621"/>
      <c r="K618" s="622"/>
    </row>
    <row r="619" spans="2:11" ht="17" customHeight="1" x14ac:dyDescent="0.2">
      <c r="B619" s="611"/>
      <c r="C619" s="612"/>
      <c r="D619" s="620"/>
      <c r="E619" s="621"/>
      <c r="F619" s="630"/>
      <c r="G619" s="620"/>
      <c r="H619" s="621"/>
      <c r="I619" s="621"/>
      <c r="J619" s="621"/>
      <c r="K619" s="622"/>
    </row>
    <row r="620" spans="2:11" ht="17" customHeight="1" x14ac:dyDescent="0.2">
      <c r="B620" s="611"/>
      <c r="C620" s="612"/>
      <c r="D620" s="620"/>
      <c r="E620" s="621"/>
      <c r="F620" s="630"/>
      <c r="G620" s="620"/>
      <c r="H620" s="621"/>
      <c r="I620" s="621"/>
      <c r="J620" s="621"/>
      <c r="K620" s="622"/>
    </row>
    <row r="621" spans="2:11" ht="17" customHeight="1" x14ac:dyDescent="0.2">
      <c r="B621" s="611"/>
      <c r="C621" s="612"/>
      <c r="D621" s="620"/>
      <c r="E621" s="621"/>
      <c r="F621" s="630"/>
      <c r="G621" s="620"/>
      <c r="H621" s="621"/>
      <c r="I621" s="621"/>
      <c r="J621" s="621"/>
      <c r="K621" s="622"/>
    </row>
    <row r="622" spans="2:11" ht="17" customHeight="1" thickBot="1" x14ac:dyDescent="0.25">
      <c r="B622" s="613"/>
      <c r="C622" s="614"/>
      <c r="D622" s="623"/>
      <c r="E622" s="624"/>
      <c r="F622" s="631"/>
      <c r="G622" s="623"/>
      <c r="H622" s="624"/>
      <c r="I622" s="624"/>
      <c r="J622" s="624"/>
      <c r="K622" s="625"/>
    </row>
    <row r="623" spans="2:11" ht="17" customHeight="1" x14ac:dyDescent="0.2"/>
    <row r="624" spans="2:11" ht="17" customHeight="1" x14ac:dyDescent="0.2"/>
    <row r="625" spans="1:13" ht="17" customHeight="1" x14ac:dyDescent="0.2">
      <c r="A625" s="429" t="s">
        <v>576</v>
      </c>
      <c r="B625" s="429"/>
      <c r="C625" s="429"/>
      <c r="D625" s="429"/>
      <c r="E625" s="429"/>
    </row>
    <row r="626" spans="1:13" ht="17" customHeight="1" thickBot="1" x14ac:dyDescent="0.25">
      <c r="A626" s="429"/>
      <c r="B626" s="429"/>
      <c r="C626" s="429"/>
      <c r="D626" s="429"/>
      <c r="E626" s="429"/>
    </row>
    <row r="627" spans="1:13" ht="17" customHeight="1" x14ac:dyDescent="0.2">
      <c r="A627" s="632" t="s">
        <v>572</v>
      </c>
      <c r="B627" s="633"/>
      <c r="C627" s="595" t="s">
        <v>577</v>
      </c>
      <c r="D627" s="595"/>
      <c r="E627" s="595"/>
      <c r="F627" s="595"/>
      <c r="G627" s="595"/>
      <c r="H627" s="595"/>
      <c r="I627" s="595"/>
      <c r="J627" s="595"/>
      <c r="K627" s="596"/>
    </row>
    <row r="628" spans="1:13" ht="17" customHeight="1" x14ac:dyDescent="0.2">
      <c r="A628" s="634" t="s">
        <v>578</v>
      </c>
      <c r="B628" s="635"/>
      <c r="C628" s="591" t="str">
        <f>IF(M628&lt;&gt;"",RIGHT(M628,LEN(M628)-1),"")</f>
        <v/>
      </c>
      <c r="D628" s="591"/>
      <c r="E628" s="591"/>
      <c r="F628" s="591"/>
      <c r="G628" s="591"/>
      <c r="H628" s="591"/>
      <c r="I628" s="591"/>
      <c r="J628" s="591"/>
      <c r="K628" s="592"/>
      <c r="M628" s="296" t="str">
        <f>IF(避難確保計画入力シート!E603="有","、"&amp;避難確保計画入力シート!C603,"")&amp;IF(避難確保計画入力シート!E605="有","、"&amp;避難確保計画入力シート!C605,"")&amp;IF(避難確保計画入力シート!E607="有","、"&amp;避難確保計画入力シート!C607,"")&amp;IF(避難確保計画入力シート!E607="有","、"&amp;避難確保計画入力シート!C607&amp;IF(避難確保計画入力シート!I607&lt;&gt;"",避難確保計画入力シート!I607&amp;避難確保計画入力シート!K607,""),"")&amp;IF(避難確保計画入力シート!E609="有","、"&amp;避難確保計画入力シート!C609&amp;IF(避難確保計画入力シート!I609&lt;&gt;"",避難確保計画入力シート!I609&amp;避難確保計画入力シート!K609,""),"")&amp;IF(避難確保計画入力シート!E611="有","、"&amp;避難確保計画入力シート!C611&amp;IF(避難確保計画入力シート!I611&lt;&gt;"",避難確保計画入力シート!I611&amp;避難確保計画入力シート!K611,""),"")&amp;IF(避難確保計画入力シート!E613="有","、"&amp;避難確保計画入力シート!C613&amp;IF(避難確保計画入力シート!I613&lt;&gt;"",避難確保計画入力シート!I613&amp;避難確保計画入力シート!K613,""),"")&amp;IF(避難確保計画入力シート!E615="有","、"&amp;避難確保計画入力シート!C615&amp;IF(避難確保計画入力シート!I615&lt;&gt;"",避難確保計画入力シート!I615&amp;避難確保計画入力シート!K615,""),"")&amp;IF(避難確保計画入力シート!E617="有","、"&amp;避難確保計画入力シート!C617&amp;IF(避難確保計画入力シート!I617&lt;&gt;"",避難確保計画入力シート!I617&amp;避難確保計画入力シート!K617,""),"")&amp;IF(避難確保計画入力シート!E619="有","、"&amp;避難確保計画入力シート!C619&amp;IF(避難確保計画入力シート!I619&lt;&gt;"",避難確保計画入力シート!I619&amp;避難確保計画入力シート!K619,""),"")&amp;IF(避難確保計画入力シート!E621="有","、"&amp;避難確保計画入力シート!C621&amp;IF(避難確保計画入力シート!I621&lt;&gt;"",避難確保計画入力シート!I621&amp;避難確保計画入力シート!K621,""),"")&amp;IF(避難確保計画入力シート!E623&lt;&gt;"","、"&amp;避難確保計画入力シート!E623,"")</f>
        <v/>
      </c>
    </row>
    <row r="629" spans="1:13" ht="17" customHeight="1" x14ac:dyDescent="0.2">
      <c r="A629" s="636"/>
      <c r="B629" s="635"/>
      <c r="C629" s="591"/>
      <c r="D629" s="591"/>
      <c r="E629" s="591"/>
      <c r="F629" s="591"/>
      <c r="G629" s="591"/>
      <c r="H629" s="591"/>
      <c r="I629" s="591"/>
      <c r="J629" s="591"/>
      <c r="K629" s="592"/>
      <c r="M629" s="296"/>
    </row>
    <row r="630" spans="1:13" ht="17" customHeight="1" x14ac:dyDescent="0.2">
      <c r="A630" s="636"/>
      <c r="B630" s="635"/>
      <c r="C630" s="591"/>
      <c r="D630" s="591"/>
      <c r="E630" s="591"/>
      <c r="F630" s="591"/>
      <c r="G630" s="591"/>
      <c r="H630" s="591"/>
      <c r="I630" s="591"/>
      <c r="J630" s="591"/>
      <c r="K630" s="592"/>
      <c r="M630" s="296"/>
    </row>
    <row r="631" spans="1:13" ht="17" customHeight="1" x14ac:dyDescent="0.2">
      <c r="A631" s="636"/>
      <c r="B631" s="635"/>
      <c r="C631" s="591"/>
      <c r="D631" s="591"/>
      <c r="E631" s="591"/>
      <c r="F631" s="591"/>
      <c r="G631" s="591"/>
      <c r="H631" s="591"/>
      <c r="I631" s="591"/>
      <c r="J631" s="591"/>
      <c r="K631" s="592"/>
      <c r="M631" s="296"/>
    </row>
    <row r="632" spans="1:13" ht="17" customHeight="1" x14ac:dyDescent="0.2">
      <c r="A632" s="585" t="s">
        <v>433</v>
      </c>
      <c r="B632" s="586"/>
      <c r="C632" s="591" t="str">
        <f>IF(M632&lt;&gt;"",RIGHT(M632,LEN(M632)-1),"")</f>
        <v/>
      </c>
      <c r="D632" s="591"/>
      <c r="E632" s="591"/>
      <c r="F632" s="591"/>
      <c r="G632" s="591"/>
      <c r="H632" s="591"/>
      <c r="I632" s="591"/>
      <c r="J632" s="591"/>
      <c r="K632" s="592"/>
      <c r="M632" s="296" t="str">
        <f>IF(避難確保計画入力シート!E627="有","、"&amp;避難確保計画入力シート!C627&amp;IF(避難確保計画入力シート!I627&lt;&gt;"",避難確保計画入力シート!I627&amp;避難確保計画入力シート!K627,""),"")&amp;IF(避難確保計画入力シート!E629="有","、"&amp;避難確保計画入力シート!C629&amp;IF(避難確保計画入力シート!I629&lt;&gt;"",避難確保計画入力シート!I629&amp;避難確保計画入力シート!K629,""),"")&amp;IF(避難確保計画入力シート!E631="有","、"&amp;避難確保計画入力シート!C631&amp;IF(避難確保計画入力シート!I631&lt;&gt;"",避難確保計画入力シート!I631&amp;避難確保計画入力シート!K631,""),"")&amp;IF(避難確保計画入力シート!E633="有","、"&amp;避難確保計画入力シート!C633&amp;IF(避難確保計画入力シート!I633&lt;&gt;"",避難確保計画入力シート!I633&amp;避難確保計画入力シート!K633,""),"")&amp;IF(避難確保計画入力シート!E635="有","、"&amp;避難確保計画入力シート!C635&amp;IF(避難確保計画入力シート!I635&lt;&gt;"",避難確保計画入力シート!I635&amp;避難確保計画入力シート!K635,""),"")&amp;IF(避難確保計画入力シート!E637="有","、"&amp;避難確保計画入力シート!C637&amp;IF(避難確保計画入力シート!I637&lt;&gt;"",避難確保計画入力シート!I637&amp;避難確保計画入力シート!K637,""),"")&amp;IF(避難確保計画入力シート!E639="有","、"&amp;避難確保計画入力シート!C639&amp;IF(避難確保計画入力シート!I639&lt;&gt;"",避難確保計画入力シート!I639&amp;避難確保計画入力シート!K639,""),"")&amp;IF(避難確保計画入力シート!E641="有","、"&amp;避難確保計画入力シート!C641&amp;IF(避難確保計画入力シート!I641&lt;&gt;"",避難確保計画入力シート!I641&amp;避難確保計画入力シート!K641,""),"")&amp;IF(避難確保計画入力シート!E643="有","、"&amp;避難確保計画入力シート!C643&amp;IF(避難確保計画入力シート!I643&lt;&gt;"",避難確保計画入力シート!I643&amp;避難確保計画入力シート!K643,""),"")&amp;IF(避難確保計画入力シート!E645&lt;&gt;"","、"&amp;避難確保計画入力シート!E645,"")</f>
        <v/>
      </c>
    </row>
    <row r="633" spans="1:13" ht="17" customHeight="1" x14ac:dyDescent="0.2">
      <c r="A633" s="587"/>
      <c r="B633" s="588"/>
      <c r="C633" s="591"/>
      <c r="D633" s="591"/>
      <c r="E633" s="591"/>
      <c r="F633" s="591"/>
      <c r="G633" s="591"/>
      <c r="H633" s="591"/>
      <c r="I633" s="591"/>
      <c r="J633" s="591"/>
      <c r="K633" s="592"/>
      <c r="M633" s="296"/>
    </row>
    <row r="634" spans="1:13" ht="17" customHeight="1" x14ac:dyDescent="0.2">
      <c r="A634" s="587"/>
      <c r="B634" s="588"/>
      <c r="C634" s="591"/>
      <c r="D634" s="591"/>
      <c r="E634" s="591"/>
      <c r="F634" s="591"/>
      <c r="G634" s="591"/>
      <c r="H634" s="591"/>
      <c r="I634" s="591"/>
      <c r="J634" s="591"/>
      <c r="K634" s="592"/>
      <c r="M634" s="296"/>
    </row>
    <row r="635" spans="1:13" ht="17" customHeight="1" x14ac:dyDescent="0.2">
      <c r="A635" s="587"/>
      <c r="B635" s="588"/>
      <c r="C635" s="591"/>
      <c r="D635" s="591"/>
      <c r="E635" s="591"/>
      <c r="F635" s="591"/>
      <c r="G635" s="591"/>
      <c r="H635" s="591"/>
      <c r="I635" s="591"/>
      <c r="J635" s="591"/>
      <c r="K635" s="592"/>
      <c r="M635" s="296"/>
    </row>
    <row r="636" spans="1:13" ht="17" customHeight="1" x14ac:dyDescent="0.2">
      <c r="A636" s="587"/>
      <c r="B636" s="588"/>
      <c r="C636" s="591"/>
      <c r="D636" s="591"/>
      <c r="E636" s="591"/>
      <c r="F636" s="591"/>
      <c r="G636" s="591"/>
      <c r="H636" s="591"/>
      <c r="I636" s="591"/>
      <c r="J636" s="591"/>
      <c r="K636" s="592"/>
    </row>
    <row r="637" spans="1:13" ht="17" customHeight="1" x14ac:dyDescent="0.2">
      <c r="A637" s="587"/>
      <c r="B637" s="588"/>
      <c r="C637" s="591"/>
      <c r="D637" s="591"/>
      <c r="E637" s="591"/>
      <c r="F637" s="591"/>
      <c r="G637" s="591"/>
      <c r="H637" s="591"/>
      <c r="I637" s="591"/>
      <c r="J637" s="591"/>
      <c r="K637" s="592"/>
    </row>
    <row r="638" spans="1:13" ht="17" customHeight="1" thickBot="1" x14ac:dyDescent="0.25">
      <c r="A638" s="589"/>
      <c r="B638" s="590"/>
      <c r="C638" s="593"/>
      <c r="D638" s="593"/>
      <c r="E638" s="593"/>
      <c r="F638" s="593"/>
      <c r="G638" s="593"/>
      <c r="H638" s="593"/>
      <c r="I638" s="593"/>
      <c r="J638" s="593"/>
      <c r="K638" s="594"/>
    </row>
    <row r="639" spans="1:13" ht="17" customHeight="1" x14ac:dyDescent="0.2"/>
    <row r="640" spans="1:13" ht="17" customHeight="1" x14ac:dyDescent="0.2"/>
    <row r="641" ht="17" customHeight="1" x14ac:dyDescent="0.2"/>
    <row r="642" ht="17" customHeight="1" x14ac:dyDescent="0.2"/>
    <row r="643" ht="17" customHeight="1" x14ac:dyDescent="0.2"/>
    <row r="644" ht="17" customHeight="1" x14ac:dyDescent="0.2"/>
    <row r="645" ht="17" customHeight="1" x14ac:dyDescent="0.2"/>
    <row r="646" ht="17" customHeight="1" x14ac:dyDescent="0.2"/>
    <row r="647" ht="17" customHeight="1" x14ac:dyDescent="0.2"/>
    <row r="648" ht="17" customHeight="1" x14ac:dyDescent="0.2"/>
    <row r="649" ht="17" customHeight="1" x14ac:dyDescent="0.2"/>
    <row r="650" ht="17" customHeight="1" x14ac:dyDescent="0.2"/>
    <row r="651" ht="17" customHeight="1" x14ac:dyDescent="0.2"/>
    <row r="652" ht="17" customHeight="1" x14ac:dyDescent="0.2"/>
  </sheetData>
  <mergeCells count="269">
    <mergeCell ref="A550:K598"/>
    <mergeCell ref="A498:K502"/>
    <mergeCell ref="G545:K545"/>
    <mergeCell ref="H546:K546"/>
    <mergeCell ref="A547:E548"/>
    <mergeCell ref="F547:H548"/>
    <mergeCell ref="J547:K548"/>
    <mergeCell ref="A442:B443"/>
    <mergeCell ref="G491:K491"/>
    <mergeCell ref="H492:K492"/>
    <mergeCell ref="A493:E493"/>
    <mergeCell ref="F493:H494"/>
    <mergeCell ref="A496:K496"/>
    <mergeCell ref="J439:K440"/>
    <mergeCell ref="A440:I440"/>
    <mergeCell ref="A392:K395"/>
    <mergeCell ref="A379:K382"/>
    <mergeCell ref="G383:K383"/>
    <mergeCell ref="H384:K384"/>
    <mergeCell ref="A385:K385"/>
    <mergeCell ref="A386:K390"/>
    <mergeCell ref="A391:K391"/>
    <mergeCell ref="G437:K437"/>
    <mergeCell ref="H438:K438"/>
    <mergeCell ref="A439:I439"/>
    <mergeCell ref="A361:K361"/>
    <mergeCell ref="A362:K362"/>
    <mergeCell ref="A363:K369"/>
    <mergeCell ref="A370:K370"/>
    <mergeCell ref="A371:K375"/>
    <mergeCell ref="A378:K378"/>
    <mergeCell ref="A349:C351"/>
    <mergeCell ref="D349:K351"/>
    <mergeCell ref="A352:C354"/>
    <mergeCell ref="D352:K354"/>
    <mergeCell ref="A356:K356"/>
    <mergeCell ref="A357:K359"/>
    <mergeCell ref="G329:K329"/>
    <mergeCell ref="A294:K294"/>
    <mergeCell ref="A340:C342"/>
    <mergeCell ref="D340:K342"/>
    <mergeCell ref="A343:C345"/>
    <mergeCell ref="D343:K345"/>
    <mergeCell ref="A346:C348"/>
    <mergeCell ref="D346:K348"/>
    <mergeCell ref="H330:K330"/>
    <mergeCell ref="A332:K332"/>
    <mergeCell ref="A333:K334"/>
    <mergeCell ref="A335:K336"/>
    <mergeCell ref="A338:K338"/>
    <mergeCell ref="A339:C339"/>
    <mergeCell ref="D339:K339"/>
    <mergeCell ref="G275:K275"/>
    <mergeCell ref="H276:K276"/>
    <mergeCell ref="A278:K278"/>
    <mergeCell ref="B279:C280"/>
    <mergeCell ref="D279:E280"/>
    <mergeCell ref="F279:F280"/>
    <mergeCell ref="G279:J280"/>
    <mergeCell ref="B251:D256"/>
    <mergeCell ref="E251:G256"/>
    <mergeCell ref="H251:J256"/>
    <mergeCell ref="B257:D262"/>
    <mergeCell ref="E257:G262"/>
    <mergeCell ref="H257:J262"/>
    <mergeCell ref="A248:K248"/>
    <mergeCell ref="B249:D249"/>
    <mergeCell ref="E249:G249"/>
    <mergeCell ref="H249:J249"/>
    <mergeCell ref="B250:D250"/>
    <mergeCell ref="E250:G250"/>
    <mergeCell ref="H250:J250"/>
    <mergeCell ref="B236:C236"/>
    <mergeCell ref="D236:K236"/>
    <mergeCell ref="B237:C241"/>
    <mergeCell ref="D237:K241"/>
    <mergeCell ref="A243:K243"/>
    <mergeCell ref="A244:K247"/>
    <mergeCell ref="A210:K212"/>
    <mergeCell ref="G228:K228"/>
    <mergeCell ref="H229:K229"/>
    <mergeCell ref="A231:K231"/>
    <mergeCell ref="A235:K235"/>
    <mergeCell ref="B208:D208"/>
    <mergeCell ref="E208:F208"/>
    <mergeCell ref="G208:H208"/>
    <mergeCell ref="I208:K208"/>
    <mergeCell ref="B209:D209"/>
    <mergeCell ref="E209:F209"/>
    <mergeCell ref="G209:H209"/>
    <mergeCell ref="I209:K209"/>
    <mergeCell ref="A203:A209"/>
    <mergeCell ref="B203:D203"/>
    <mergeCell ref="E203:F203"/>
    <mergeCell ref="G203:H203"/>
    <mergeCell ref="I203:K203"/>
    <mergeCell ref="B204:D204"/>
    <mergeCell ref="B206:D206"/>
    <mergeCell ref="E206:F206"/>
    <mergeCell ref="G206:H206"/>
    <mergeCell ref="I206:K206"/>
    <mergeCell ref="B207:D207"/>
    <mergeCell ref="E207:F207"/>
    <mergeCell ref="G207:H207"/>
    <mergeCell ref="I207:K207"/>
    <mergeCell ref="E204:F204"/>
    <mergeCell ref="G204:H204"/>
    <mergeCell ref="I204:K204"/>
    <mergeCell ref="B205:D205"/>
    <mergeCell ref="E205:F205"/>
    <mergeCell ref="G205:H205"/>
    <mergeCell ref="I205:K205"/>
    <mergeCell ref="E200:F200"/>
    <mergeCell ref="G200:H200"/>
    <mergeCell ref="I200:K200"/>
    <mergeCell ref="B201:D201"/>
    <mergeCell ref="E201:F201"/>
    <mergeCell ref="G201:H201"/>
    <mergeCell ref="I201:K201"/>
    <mergeCell ref="A198:A202"/>
    <mergeCell ref="B198:D198"/>
    <mergeCell ref="E198:F198"/>
    <mergeCell ref="G198:H198"/>
    <mergeCell ref="I198:K198"/>
    <mergeCell ref="B199:D199"/>
    <mergeCell ref="E199:F199"/>
    <mergeCell ref="G199:H199"/>
    <mergeCell ref="I199:K199"/>
    <mergeCell ref="B200:D200"/>
    <mergeCell ref="B202:D202"/>
    <mergeCell ref="E202:F202"/>
    <mergeCell ref="G202:H202"/>
    <mergeCell ref="I202:K202"/>
    <mergeCell ref="E194:F195"/>
    <mergeCell ref="G194:H195"/>
    <mergeCell ref="I194:K195"/>
    <mergeCell ref="B196:D197"/>
    <mergeCell ref="E196:F197"/>
    <mergeCell ref="G196:H197"/>
    <mergeCell ref="I196:K197"/>
    <mergeCell ref="A190:A197"/>
    <mergeCell ref="B190:D191"/>
    <mergeCell ref="E190:F191"/>
    <mergeCell ref="G190:H191"/>
    <mergeCell ref="I190:K191"/>
    <mergeCell ref="B192:D193"/>
    <mergeCell ref="E192:F193"/>
    <mergeCell ref="G192:H193"/>
    <mergeCell ref="I192:K193"/>
    <mergeCell ref="B194:D195"/>
    <mergeCell ref="G183:K183"/>
    <mergeCell ref="H184:K184"/>
    <mergeCell ref="A186:K186"/>
    <mergeCell ref="A187:K187"/>
    <mergeCell ref="A189:D189"/>
    <mergeCell ref="E189:F189"/>
    <mergeCell ref="G189:H189"/>
    <mergeCell ref="I189:K189"/>
    <mergeCell ref="G166:J166"/>
    <mergeCell ref="D167:E167"/>
    <mergeCell ref="G168:J168"/>
    <mergeCell ref="D171:E171"/>
    <mergeCell ref="F173:G173"/>
    <mergeCell ref="A176:K176"/>
    <mergeCell ref="A155:K155"/>
    <mergeCell ref="G156:J156"/>
    <mergeCell ref="G158:K159"/>
    <mergeCell ref="D159:E159"/>
    <mergeCell ref="G162:J162"/>
    <mergeCell ref="G164:J164"/>
    <mergeCell ref="A142:B142"/>
    <mergeCell ref="C142:E142"/>
    <mergeCell ref="F142:H142"/>
    <mergeCell ref="I142:K142"/>
    <mergeCell ref="A143:B146"/>
    <mergeCell ref="C143:E146"/>
    <mergeCell ref="F143:H146"/>
    <mergeCell ref="I143:K146"/>
    <mergeCell ref="A147:B149"/>
    <mergeCell ref="A150:B152"/>
    <mergeCell ref="C147:K152"/>
    <mergeCell ref="H125:K130"/>
    <mergeCell ref="A135:K135"/>
    <mergeCell ref="G137:K137"/>
    <mergeCell ref="H138:K138"/>
    <mergeCell ref="A140:K140"/>
    <mergeCell ref="A141:K141"/>
    <mergeCell ref="F103:F104"/>
    <mergeCell ref="H104:K109"/>
    <mergeCell ref="C112:D113"/>
    <mergeCell ref="F112:J113"/>
    <mergeCell ref="H115:K120"/>
    <mergeCell ref="C122:D123"/>
    <mergeCell ref="F122:J123"/>
    <mergeCell ref="H94:K94"/>
    <mergeCell ref="A96:K96"/>
    <mergeCell ref="A98:C99"/>
    <mergeCell ref="C101:D102"/>
    <mergeCell ref="F101:J102"/>
    <mergeCell ref="A60:K60"/>
    <mergeCell ref="A61:K65"/>
    <mergeCell ref="A66:K66"/>
    <mergeCell ref="A67:K67"/>
    <mergeCell ref="A68:K68"/>
    <mergeCell ref="A70:K70"/>
    <mergeCell ref="A71:K84"/>
    <mergeCell ref="A57:D57"/>
    <mergeCell ref="E57:J57"/>
    <mergeCell ref="B41:J42"/>
    <mergeCell ref="G48:K48"/>
    <mergeCell ref="H49:K49"/>
    <mergeCell ref="A51:K51"/>
    <mergeCell ref="A53:B53"/>
    <mergeCell ref="C53:J53"/>
    <mergeCell ref="G93:K93"/>
    <mergeCell ref="A58:D58"/>
    <mergeCell ref="E58:J58"/>
    <mergeCell ref="G1:K1"/>
    <mergeCell ref="H2:K2"/>
    <mergeCell ref="A14:K15"/>
    <mergeCell ref="A16:K17"/>
    <mergeCell ref="A31:K32"/>
    <mergeCell ref="B37:J38"/>
    <mergeCell ref="A54:E54"/>
    <mergeCell ref="C55:J55"/>
    <mergeCell ref="A56:B56"/>
    <mergeCell ref="C56:J56"/>
    <mergeCell ref="A18:K19"/>
    <mergeCell ref="G617:K622"/>
    <mergeCell ref="D618:F622"/>
    <mergeCell ref="A625:E626"/>
    <mergeCell ref="A627:B627"/>
    <mergeCell ref="C627:K627"/>
    <mergeCell ref="G599:K599"/>
    <mergeCell ref="H600:K600"/>
    <mergeCell ref="A601:E602"/>
    <mergeCell ref="F601:H602"/>
    <mergeCell ref="J601:K602"/>
    <mergeCell ref="A604:H605"/>
    <mergeCell ref="B607:C613"/>
    <mergeCell ref="D607:F607"/>
    <mergeCell ref="G607:K607"/>
    <mergeCell ref="D608:F608"/>
    <mergeCell ref="G608:K613"/>
    <mergeCell ref="D609:F613"/>
    <mergeCell ref="A232:K234"/>
    <mergeCell ref="A628:B631"/>
    <mergeCell ref="C628:K631"/>
    <mergeCell ref="A632:B638"/>
    <mergeCell ref="C632:K638"/>
    <mergeCell ref="B281:C284"/>
    <mergeCell ref="D281:E284"/>
    <mergeCell ref="F281:F284"/>
    <mergeCell ref="G281:J284"/>
    <mergeCell ref="B285:C288"/>
    <mergeCell ref="D285:E288"/>
    <mergeCell ref="F285:F288"/>
    <mergeCell ref="G285:J288"/>
    <mergeCell ref="B289:C292"/>
    <mergeCell ref="D289:E292"/>
    <mergeCell ref="F289:F292"/>
    <mergeCell ref="G289:J292"/>
    <mergeCell ref="A295:K297"/>
    <mergeCell ref="A298:K301"/>
    <mergeCell ref="A302:K312"/>
    <mergeCell ref="B616:C622"/>
    <mergeCell ref="D616:F616"/>
    <mergeCell ref="G616:K616"/>
    <mergeCell ref="D617:F617"/>
  </mergeCells>
  <phoneticPr fontId="9"/>
  <pageMargins left="0.70866141732283472" right="0.70866141732283472" top="0.74803149606299213" bottom="0.74803149606299213" header="0.31496062992125984" footer="0.31496062992125984"/>
  <pageSetup paperSize="9" scale="84" fitToHeight="0" orientation="portrait" r:id="rId1"/>
  <rowBreaks count="9" manualBreakCount="9">
    <brk id="47" max="10" man="1"/>
    <brk id="92" max="10" man="1"/>
    <brk id="136" max="10" man="1"/>
    <brk id="182" max="10" man="1"/>
    <brk id="227" max="10" man="1"/>
    <brk id="274" max="10" man="1"/>
    <brk id="382" max="10" man="1"/>
    <brk id="436" max="10" man="1"/>
    <brk id="490"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751"/>
  <sheetViews>
    <sheetView showGridLines="0" view="pageBreakPreview" topLeftCell="A656" zoomScaleNormal="100" zoomScaleSheetLayoutView="100" workbookViewId="0">
      <selection activeCell="A71" sqref="A71:K81"/>
    </sheetView>
  </sheetViews>
  <sheetFormatPr defaultColWidth="9" defaultRowHeight="13" x14ac:dyDescent="0.2"/>
  <cols>
    <col min="1" max="11" width="9.6328125" style="9" customWidth="1"/>
    <col min="12" max="12" width="3" style="9" customWidth="1"/>
    <col min="13" max="13" width="18.81640625" style="9" customWidth="1"/>
    <col min="14" max="14" width="1.90625" style="9" customWidth="1"/>
    <col min="15" max="15" width="11.08984375" style="9" bestFit="1" customWidth="1"/>
    <col min="16" max="17" width="30.1796875" style="9" bestFit="1" customWidth="1"/>
    <col min="18" max="18" width="61.1796875" style="9" bestFit="1" customWidth="1"/>
    <col min="19" max="19" width="34.453125" style="9" bestFit="1" customWidth="1"/>
    <col min="20" max="16384" width="9" style="9"/>
  </cols>
  <sheetData>
    <row r="1" spans="1:12" ht="17" customHeight="1" x14ac:dyDescent="0.2">
      <c r="G1" s="528" t="s">
        <v>580</v>
      </c>
      <c r="H1" s="528"/>
      <c r="I1" s="528"/>
      <c r="J1" s="528"/>
      <c r="K1" s="528"/>
    </row>
    <row r="2" spans="1:12" ht="17" customHeight="1" x14ac:dyDescent="0.2">
      <c r="G2" s="9" t="s">
        <v>423</v>
      </c>
      <c r="H2" s="529">
        <f>避難確保計画入力シート!$E$13</f>
        <v>0</v>
      </c>
      <c r="I2" s="529"/>
      <c r="J2" s="529"/>
      <c r="K2" s="529"/>
    </row>
    <row r="3" spans="1:12" ht="17" customHeight="1" x14ac:dyDescent="0.2"/>
    <row r="4" spans="1:12" ht="17" customHeight="1" x14ac:dyDescent="0.2"/>
    <row r="5" spans="1:12" ht="17" customHeight="1" x14ac:dyDescent="0.2"/>
    <row r="6" spans="1:12" ht="17" customHeight="1" x14ac:dyDescent="0.2"/>
    <row r="7" spans="1:12" ht="17" customHeight="1" x14ac:dyDescent="0.2"/>
    <row r="8" spans="1:12" ht="17" customHeight="1" x14ac:dyDescent="0.2"/>
    <row r="9" spans="1:12" ht="17" customHeight="1" x14ac:dyDescent="0.2"/>
    <row r="10" spans="1:12" ht="17" customHeight="1" x14ac:dyDescent="0.2"/>
    <row r="11" spans="1:12" ht="17" customHeight="1" x14ac:dyDescent="0.2"/>
    <row r="12" spans="1:12" ht="17" customHeight="1" x14ac:dyDescent="0.2"/>
    <row r="13" spans="1:12" ht="17" customHeight="1" x14ac:dyDescent="0.2">
      <c r="A13" s="1"/>
      <c r="J13" s="1"/>
    </row>
    <row r="14" spans="1:12" ht="17" customHeight="1" x14ac:dyDescent="0.2">
      <c r="A14" s="545" t="s">
        <v>536</v>
      </c>
      <c r="B14" s="545"/>
      <c r="C14" s="545"/>
      <c r="D14" s="545"/>
      <c r="E14" s="545"/>
      <c r="F14" s="545"/>
      <c r="G14" s="545"/>
      <c r="H14" s="545"/>
      <c r="I14" s="545"/>
      <c r="J14" s="545"/>
      <c r="K14" s="545"/>
    </row>
    <row r="15" spans="1:12" ht="17" customHeight="1" x14ac:dyDescent="0.2">
      <c r="A15" s="545"/>
      <c r="B15" s="545"/>
      <c r="C15" s="545"/>
      <c r="D15" s="545"/>
      <c r="E15" s="545"/>
      <c r="F15" s="545"/>
      <c r="G15" s="545"/>
      <c r="H15" s="545"/>
      <c r="I15" s="545"/>
      <c r="J15" s="545"/>
      <c r="K15" s="545"/>
    </row>
    <row r="16" spans="1:12" ht="17" customHeight="1" x14ac:dyDescent="0.2">
      <c r="A16" s="545" t="s">
        <v>581</v>
      </c>
      <c r="B16" s="545"/>
      <c r="C16" s="545"/>
      <c r="D16" s="545"/>
      <c r="E16" s="545"/>
      <c r="F16" s="545"/>
      <c r="G16" s="545"/>
      <c r="H16" s="545"/>
      <c r="I16" s="545"/>
      <c r="J16" s="545"/>
      <c r="K16" s="545"/>
      <c r="L16" s="6"/>
    </row>
    <row r="17" spans="1:12" ht="17" customHeight="1" x14ac:dyDescent="0.2">
      <c r="A17" s="545"/>
      <c r="B17" s="545"/>
      <c r="C17" s="545"/>
      <c r="D17" s="545"/>
      <c r="E17" s="545"/>
      <c r="F17" s="545"/>
      <c r="G17" s="545"/>
      <c r="H17" s="545"/>
      <c r="I17" s="545"/>
      <c r="J17" s="545"/>
      <c r="K17" s="545"/>
      <c r="L17" s="6"/>
    </row>
    <row r="18" spans="1:12" ht="17" customHeight="1" x14ac:dyDescent="0.2">
      <c r="A18" s="2"/>
      <c r="J18" s="2"/>
    </row>
    <row r="19" spans="1:12" ht="17" customHeight="1" x14ac:dyDescent="0.2">
      <c r="A19" s="2"/>
      <c r="J19" s="2"/>
    </row>
    <row r="20" spans="1:12" ht="17" customHeight="1" x14ac:dyDescent="0.2">
      <c r="A20" s="2"/>
      <c r="J20" s="2"/>
    </row>
    <row r="21" spans="1:12" ht="17" customHeight="1" x14ac:dyDescent="0.2">
      <c r="A21" s="2"/>
      <c r="J21" s="2"/>
    </row>
    <row r="22" spans="1:12" ht="17" customHeight="1" x14ac:dyDescent="0.2">
      <c r="A22" s="2"/>
      <c r="J22" s="2"/>
    </row>
    <row r="23" spans="1:12" ht="17" customHeight="1" x14ac:dyDescent="0.2">
      <c r="A23" s="2"/>
      <c r="J23" s="2"/>
    </row>
    <row r="24" spans="1:12" ht="17" customHeight="1" x14ac:dyDescent="0.2">
      <c r="A24" s="2"/>
      <c r="J24" s="2"/>
    </row>
    <row r="25" spans="1:12" ht="17" customHeight="1" x14ac:dyDescent="0.2">
      <c r="A25" s="2"/>
      <c r="J25" s="2"/>
    </row>
    <row r="26" spans="1:12" ht="17" customHeight="1" x14ac:dyDescent="0.2">
      <c r="A26" s="2"/>
      <c r="J26" s="2"/>
    </row>
    <row r="27" spans="1:12" ht="17" customHeight="1" x14ac:dyDescent="0.2">
      <c r="A27" s="2"/>
      <c r="J27" s="2"/>
    </row>
    <row r="28" spans="1:12" ht="17" customHeight="1" x14ac:dyDescent="0.2">
      <c r="A28" s="2"/>
      <c r="J28" s="2"/>
    </row>
    <row r="29" spans="1:12" ht="17" customHeight="1" x14ac:dyDescent="0.2">
      <c r="L29" s="110"/>
    </row>
    <row r="30" spans="1:12" ht="17" customHeight="1" x14ac:dyDescent="0.2">
      <c r="L30" s="110"/>
    </row>
    <row r="31" spans="1:12" ht="17" customHeight="1" x14ac:dyDescent="0.2">
      <c r="A31" s="546" t="s">
        <v>601</v>
      </c>
      <c r="B31" s="546"/>
      <c r="C31" s="546"/>
      <c r="D31" s="546"/>
      <c r="E31" s="546"/>
      <c r="F31" s="546"/>
      <c r="G31" s="546"/>
      <c r="H31" s="546"/>
      <c r="I31" s="546"/>
      <c r="J31" s="546"/>
      <c r="K31" s="546"/>
      <c r="L31" s="111"/>
    </row>
    <row r="32" spans="1:12" ht="17" customHeight="1" x14ac:dyDescent="0.2">
      <c r="A32" s="546"/>
      <c r="B32" s="546"/>
      <c r="C32" s="546"/>
      <c r="D32" s="546"/>
      <c r="E32" s="546"/>
      <c r="F32" s="546"/>
      <c r="G32" s="546"/>
      <c r="H32" s="546"/>
      <c r="I32" s="546"/>
      <c r="J32" s="546"/>
      <c r="K32" s="546"/>
      <c r="L32" s="111"/>
    </row>
    <row r="33" spans="1:11" ht="17" customHeight="1" x14ac:dyDescent="0.2"/>
    <row r="34" spans="1:11" ht="17" customHeight="1" x14ac:dyDescent="0.2"/>
    <row r="35" spans="1:11" ht="17" customHeight="1" x14ac:dyDescent="0.2"/>
    <row r="36" spans="1:11" ht="17" customHeight="1" x14ac:dyDescent="0.2"/>
    <row r="37" spans="1:11" ht="17" customHeight="1" x14ac:dyDescent="0.2">
      <c r="A37" s="288"/>
      <c r="B37" s="547" t="str">
        <f>"作　成（更　新）："&amp;TEXT(避難確保計画入力シート!E9,"####")&amp;"年"&amp;TEXT(避難確保計画入力シート!G9,"##")&amp;"月"&amp;TEXT(避難確保計画入力シート!I9,"##")&amp;"日"</f>
        <v>作　成（更　新）：年月日</v>
      </c>
      <c r="C37" s="547"/>
      <c r="D37" s="547"/>
      <c r="E37" s="547"/>
      <c r="F37" s="547"/>
      <c r="G37" s="547"/>
      <c r="H37" s="547"/>
      <c r="I37" s="547"/>
      <c r="J37" s="547"/>
    </row>
    <row r="38" spans="1:11" ht="17" customHeight="1" x14ac:dyDescent="0.2">
      <c r="A38" s="288"/>
      <c r="B38" s="547"/>
      <c r="C38" s="547"/>
      <c r="D38" s="547"/>
      <c r="E38" s="547"/>
      <c r="F38" s="547"/>
      <c r="G38" s="547"/>
      <c r="H38" s="547"/>
      <c r="I38" s="547"/>
      <c r="J38" s="547"/>
    </row>
    <row r="39" spans="1:11" ht="17" customHeight="1" x14ac:dyDescent="0.2"/>
    <row r="40" spans="1:11" ht="17" customHeight="1" x14ac:dyDescent="0.2"/>
    <row r="41" spans="1:11" ht="17" customHeight="1" x14ac:dyDescent="0.2">
      <c r="B41" s="548">
        <f>避難確保計画入力シート!E11</f>
        <v>0</v>
      </c>
      <c r="C41" s="548"/>
      <c r="D41" s="548"/>
      <c r="E41" s="548"/>
      <c r="F41" s="548"/>
      <c r="G41" s="548"/>
      <c r="H41" s="548"/>
      <c r="I41" s="548"/>
      <c r="J41" s="548"/>
    </row>
    <row r="42" spans="1:11" ht="17" customHeight="1" x14ac:dyDescent="0.2">
      <c r="A42" s="2"/>
      <c r="B42" s="548"/>
      <c r="C42" s="548"/>
      <c r="D42" s="548"/>
      <c r="E42" s="548"/>
      <c r="F42" s="548"/>
      <c r="G42" s="548"/>
      <c r="H42" s="548"/>
      <c r="I42" s="548"/>
      <c r="J42" s="548"/>
    </row>
    <row r="43" spans="1:11" ht="17" customHeight="1" x14ac:dyDescent="0.2">
      <c r="A43" s="2"/>
      <c r="J43" s="2"/>
    </row>
    <row r="44" spans="1:11" ht="17" customHeight="1" x14ac:dyDescent="0.2">
      <c r="A44" s="2"/>
      <c r="J44" s="2"/>
    </row>
    <row r="45" spans="1:11" ht="17" customHeight="1" x14ac:dyDescent="0.2">
      <c r="A45" s="2"/>
      <c r="J45" s="2"/>
    </row>
    <row r="46" spans="1:11" ht="17" customHeight="1" x14ac:dyDescent="0.2">
      <c r="A46" s="2"/>
      <c r="J46" s="2"/>
    </row>
    <row r="47" spans="1:11" ht="17" customHeight="1" x14ac:dyDescent="0.2">
      <c r="A47" s="2"/>
      <c r="J47" s="2"/>
    </row>
    <row r="48" spans="1:11" ht="17" customHeight="1" x14ac:dyDescent="0.2">
      <c r="A48" s="2"/>
      <c r="G48" s="528" t="s">
        <v>580</v>
      </c>
      <c r="H48" s="528"/>
      <c r="I48" s="528"/>
      <c r="J48" s="528"/>
      <c r="K48" s="528"/>
    </row>
    <row r="49" spans="1:26" ht="17" customHeight="1" x14ac:dyDescent="0.2">
      <c r="A49" s="109"/>
      <c r="B49" s="109"/>
      <c r="C49" s="109"/>
      <c r="D49" s="109"/>
      <c r="E49" s="109"/>
      <c r="F49" s="109"/>
      <c r="G49" s="9" t="s">
        <v>423</v>
      </c>
      <c r="H49" s="529">
        <f>避難確保計画入力シート!$E$13</f>
        <v>0</v>
      </c>
      <c r="I49" s="529"/>
      <c r="J49" s="529"/>
      <c r="K49" s="529"/>
      <c r="L49" s="109"/>
    </row>
    <row r="50" spans="1:26" ht="17" customHeight="1" x14ac:dyDescent="0.2">
      <c r="A50" s="71"/>
      <c r="B50" s="71"/>
      <c r="C50" s="71"/>
      <c r="D50" s="71"/>
      <c r="E50" s="71"/>
      <c r="F50" s="71"/>
      <c r="G50" s="71"/>
      <c r="H50" s="71"/>
      <c r="I50" s="71"/>
      <c r="J50" s="71"/>
      <c r="K50" s="71"/>
      <c r="L50" s="108"/>
      <c r="Z50" s="9" t="s">
        <v>20</v>
      </c>
    </row>
    <row r="51" spans="1:26" ht="17" customHeight="1" x14ac:dyDescent="0.2">
      <c r="A51" s="550" t="s">
        <v>581</v>
      </c>
      <c r="B51" s="550"/>
      <c r="C51" s="550"/>
      <c r="D51" s="550"/>
      <c r="E51" s="550"/>
      <c r="F51" s="550"/>
      <c r="G51" s="550"/>
      <c r="H51" s="550"/>
      <c r="I51" s="550"/>
      <c r="J51" s="550"/>
      <c r="K51" s="550"/>
      <c r="L51" s="108"/>
    </row>
    <row r="52" spans="1:26" ht="17" customHeight="1" x14ac:dyDescent="0.2">
      <c r="A52" s="70"/>
      <c r="B52" s="70"/>
      <c r="C52" s="70"/>
      <c r="D52" s="70"/>
      <c r="E52" s="70"/>
      <c r="F52" s="70"/>
      <c r="G52" s="70"/>
      <c r="H52" s="70"/>
      <c r="I52" s="70"/>
      <c r="J52" s="70"/>
      <c r="K52" s="70"/>
      <c r="L52" s="108"/>
    </row>
    <row r="53" spans="1:26" ht="17" customHeight="1" x14ac:dyDescent="0.2">
      <c r="A53" s="457" t="s">
        <v>424</v>
      </c>
      <c r="B53" s="457"/>
      <c r="C53" s="541">
        <f>避難確保計画入力シート!E13</f>
        <v>0</v>
      </c>
      <c r="D53" s="541"/>
      <c r="E53" s="541"/>
      <c r="F53" s="541"/>
      <c r="G53" s="541"/>
      <c r="H53" s="541"/>
      <c r="I53" s="541"/>
      <c r="J53" s="541"/>
      <c r="K53" s="70"/>
      <c r="L53" s="108"/>
    </row>
    <row r="54" spans="1:26" ht="17" customHeight="1" x14ac:dyDescent="0.2">
      <c r="A54" s="457" t="s">
        <v>425</v>
      </c>
      <c r="B54" s="457"/>
      <c r="C54" s="457"/>
      <c r="D54" s="457"/>
      <c r="E54" s="457"/>
      <c r="F54" s="70"/>
      <c r="G54" s="70"/>
      <c r="H54" s="70"/>
      <c r="I54" s="70"/>
      <c r="J54" s="70"/>
      <c r="K54" s="70"/>
      <c r="L54" s="108"/>
    </row>
    <row r="55" spans="1:26" ht="17" customHeight="1" x14ac:dyDescent="0.2">
      <c r="A55" s="70"/>
      <c r="B55" s="289" t="s">
        <v>426</v>
      </c>
      <c r="C55" s="541">
        <f>避難確保計画入力シート!E11</f>
        <v>0</v>
      </c>
      <c r="D55" s="541"/>
      <c r="E55" s="541"/>
      <c r="F55" s="541"/>
      <c r="G55" s="541"/>
      <c r="H55" s="541"/>
      <c r="I55" s="541"/>
      <c r="J55" s="541"/>
      <c r="K55" s="70"/>
      <c r="L55" s="108"/>
    </row>
    <row r="56" spans="1:26" ht="17" customHeight="1" x14ac:dyDescent="0.2">
      <c r="A56" s="457" t="s">
        <v>427</v>
      </c>
      <c r="B56" s="457"/>
      <c r="C56" s="541">
        <f>避難確保計画入力シート!E15</f>
        <v>0</v>
      </c>
      <c r="D56" s="541"/>
      <c r="E56" s="541"/>
      <c r="F56" s="541"/>
      <c r="G56" s="541"/>
      <c r="H56" s="541"/>
      <c r="I56" s="541"/>
      <c r="J56" s="541"/>
      <c r="K56" s="70"/>
      <c r="L56" s="108"/>
    </row>
    <row r="57" spans="1:26" ht="17" customHeight="1" x14ac:dyDescent="0.2">
      <c r="A57" s="457" t="s">
        <v>548</v>
      </c>
      <c r="B57" s="457"/>
      <c r="C57" s="457"/>
      <c r="D57" s="457"/>
      <c r="E57" s="469">
        <f>避難確保計画入力シート!E26</f>
        <v>0</v>
      </c>
      <c r="F57" s="469"/>
      <c r="G57" s="469"/>
      <c r="H57" s="469"/>
      <c r="I57" s="469"/>
      <c r="J57" s="469"/>
      <c r="K57" s="5"/>
      <c r="L57" s="109"/>
    </row>
    <row r="58" spans="1:26" ht="17" customHeight="1" x14ac:dyDescent="0.2">
      <c r="A58" s="457" t="s">
        <v>582</v>
      </c>
      <c r="B58" s="457"/>
      <c r="C58" s="457"/>
      <c r="D58" s="457"/>
      <c r="E58" s="469">
        <f>避難確保計画入力シート!E28</f>
        <v>0</v>
      </c>
      <c r="F58" s="469"/>
      <c r="G58" s="469"/>
      <c r="H58" s="469"/>
      <c r="I58" s="469"/>
      <c r="J58" s="469"/>
      <c r="L58" s="108"/>
    </row>
    <row r="59" spans="1:26" ht="17" customHeight="1" x14ac:dyDescent="0.2">
      <c r="L59" s="32"/>
    </row>
    <row r="60" spans="1:26" ht="17" customHeight="1" x14ac:dyDescent="0.2">
      <c r="A60" s="522" t="s">
        <v>428</v>
      </c>
      <c r="B60" s="522"/>
      <c r="C60" s="522"/>
      <c r="D60" s="522"/>
      <c r="E60" s="522"/>
      <c r="F60" s="522"/>
      <c r="G60" s="522"/>
      <c r="H60" s="522"/>
      <c r="I60" s="522"/>
      <c r="J60" s="522"/>
      <c r="K60" s="522"/>
      <c r="L60" s="32"/>
    </row>
    <row r="61" spans="1:26" ht="17" customHeight="1" x14ac:dyDescent="0.2">
      <c r="A61" s="522" t="str">
        <f>"　高潮に関する避難確保計画（以下、「避難確保計画」という）は、水防法第15条の３第１項に基づき、"&amp;TEXT(避難確保計画入力シート!E13,0)&amp;"近隣で高潮の発生または発生のおそれがある場合に対応すべき必要な事項を定め、高潮から円滑かつ迅速な避難の確保を図ることを目的とする。
　本避難確保計画は、"&amp;TEXT(避難確保計画入力シート!E13,0)&amp;"に勤務する職員（以下「施設職員」という）および施設の利用者または出入りする全ての者（以下「利用者等という」）に適用する。"</f>
        <v>　高潮に関する避難確保計画（以下、「避難確保計画」という）は、水防法第15条の３第１項に基づき、0近隣で高潮の発生または発生のおそれがある場合に対応すべき必要な事項を定め、高潮から円滑かつ迅速な避難の確保を図ることを目的とする。
　本避難確保計画は、0に勤務する職員（以下「施設職員」という）および施設の利用者または出入りする全ての者（以下「利用者等という」）に適用する。</v>
      </c>
      <c r="B61" s="522"/>
      <c r="C61" s="522"/>
      <c r="D61" s="522"/>
      <c r="E61" s="522"/>
      <c r="F61" s="522"/>
      <c r="G61" s="522"/>
      <c r="H61" s="522"/>
      <c r="I61" s="522"/>
      <c r="J61" s="522"/>
      <c r="K61" s="522"/>
      <c r="L61" s="32"/>
    </row>
    <row r="62" spans="1:26" ht="17" customHeight="1" x14ac:dyDescent="0.2">
      <c r="A62" s="522"/>
      <c r="B62" s="522"/>
      <c r="C62" s="522"/>
      <c r="D62" s="522"/>
      <c r="E62" s="522"/>
      <c r="F62" s="522"/>
      <c r="G62" s="522"/>
      <c r="H62" s="522"/>
      <c r="I62" s="522"/>
      <c r="J62" s="522"/>
      <c r="K62" s="522"/>
      <c r="L62" s="32"/>
    </row>
    <row r="63" spans="1:26" ht="17" customHeight="1" x14ac:dyDescent="0.2">
      <c r="A63" s="522"/>
      <c r="B63" s="522"/>
      <c r="C63" s="522"/>
      <c r="D63" s="522"/>
      <c r="E63" s="522"/>
      <c r="F63" s="522"/>
      <c r="G63" s="522"/>
      <c r="H63" s="522"/>
      <c r="I63" s="522"/>
      <c r="J63" s="522"/>
      <c r="K63" s="522"/>
      <c r="L63" s="32"/>
    </row>
    <row r="64" spans="1:26" ht="17" customHeight="1" x14ac:dyDescent="0.2">
      <c r="A64" s="522"/>
      <c r="B64" s="522"/>
      <c r="C64" s="522"/>
      <c r="D64" s="522"/>
      <c r="E64" s="522"/>
      <c r="F64" s="522"/>
      <c r="G64" s="522"/>
      <c r="H64" s="522"/>
      <c r="I64" s="522"/>
      <c r="J64" s="522"/>
      <c r="K64" s="522"/>
      <c r="L64" s="32"/>
    </row>
    <row r="65" spans="1:12" ht="17" customHeight="1" x14ac:dyDescent="0.2">
      <c r="A65" s="522"/>
      <c r="B65" s="522"/>
      <c r="C65" s="522"/>
      <c r="D65" s="522"/>
      <c r="E65" s="522"/>
      <c r="F65" s="522"/>
      <c r="G65" s="522"/>
      <c r="H65" s="522"/>
      <c r="I65" s="522"/>
      <c r="J65" s="522"/>
      <c r="K65" s="522"/>
      <c r="L65" s="32"/>
    </row>
    <row r="66" spans="1:12" ht="17" customHeight="1" x14ac:dyDescent="0.2">
      <c r="A66" s="457" t="str">
        <f>"【"&amp;TEXT(避難確保計画入力シート!E13,0)&amp;"の状況】"</f>
        <v>【0の状況】</v>
      </c>
      <c r="B66" s="457"/>
      <c r="C66" s="457"/>
      <c r="D66" s="457"/>
      <c r="E66" s="457"/>
      <c r="F66" s="457"/>
      <c r="G66" s="457"/>
      <c r="H66" s="457"/>
      <c r="I66" s="457"/>
      <c r="J66" s="457"/>
      <c r="K66" s="457"/>
      <c r="L66" s="32"/>
    </row>
    <row r="67" spans="1:12" ht="17" customHeight="1" x14ac:dyDescent="0.2">
      <c r="A67" s="549" t="str">
        <f>"　平日：利用者　"&amp;TEXT(避難確保計画入力シート!K32,0)&amp;"名、施設職員　"&amp;TEXT(避難確保計画入力シート!G32,0)&amp;"名（夜間：利用者　"&amp;TEXT(避難確保計画入力シート!K34,0)&amp;"名、施設職員　"&amp;TEXT(避難確保計画入力シート!G34,0)&amp;"名）"</f>
        <v>　平日：利用者　0名、施設職員　0名（夜間：利用者　0名、施設職員　0名）</v>
      </c>
      <c r="B67" s="549"/>
      <c r="C67" s="549"/>
      <c r="D67" s="549"/>
      <c r="E67" s="549"/>
      <c r="F67" s="549"/>
      <c r="G67" s="549"/>
      <c r="H67" s="549"/>
      <c r="I67" s="549"/>
      <c r="J67" s="549"/>
      <c r="K67" s="549"/>
      <c r="L67" s="32"/>
    </row>
    <row r="68" spans="1:12" ht="17" customHeight="1" x14ac:dyDescent="0.2">
      <c r="A68" s="549" t="str">
        <f>IF(避難確保計画入力シート!I36="平日と異なる","　休日：利用者　"&amp;TEXT(避難確保計画入力シート!K38,0)&amp;"名、施設職員　"&amp;TEXT(避難確保計画入力シート!G38,0)&amp;"名","")</f>
        <v/>
      </c>
      <c r="B68" s="549"/>
      <c r="C68" s="549"/>
      <c r="D68" s="549"/>
      <c r="E68" s="549"/>
      <c r="F68" s="549"/>
      <c r="G68" s="549"/>
      <c r="H68" s="549"/>
      <c r="I68" s="549"/>
      <c r="J68" s="549"/>
      <c r="K68" s="549"/>
      <c r="L68" s="32"/>
    </row>
    <row r="69" spans="1:12" ht="17" customHeight="1" x14ac:dyDescent="0.2">
      <c r="L69" s="32"/>
    </row>
    <row r="70" spans="1:12" ht="17" customHeight="1" x14ac:dyDescent="0.2">
      <c r="A70" s="522" t="s">
        <v>429</v>
      </c>
      <c r="B70" s="522"/>
      <c r="C70" s="522"/>
      <c r="D70" s="522"/>
      <c r="E70" s="522"/>
      <c r="F70" s="522"/>
      <c r="G70" s="522"/>
      <c r="H70" s="522"/>
      <c r="I70" s="522"/>
      <c r="J70" s="522"/>
      <c r="K70" s="522"/>
      <c r="L70" s="32"/>
    </row>
    <row r="71" spans="1:12" ht="17" customHeight="1" x14ac:dyDescent="0.2">
      <c r="A71" s="522" t="s">
        <v>549</v>
      </c>
      <c r="B71" s="522"/>
      <c r="C71" s="522"/>
      <c r="D71" s="522"/>
      <c r="E71" s="522"/>
      <c r="F71" s="522"/>
      <c r="G71" s="522"/>
      <c r="H71" s="522"/>
      <c r="I71" s="522"/>
      <c r="J71" s="522"/>
      <c r="K71" s="522"/>
      <c r="L71" s="32"/>
    </row>
    <row r="72" spans="1:12" ht="17" customHeight="1" x14ac:dyDescent="0.2">
      <c r="A72" s="522"/>
      <c r="B72" s="522"/>
      <c r="C72" s="522"/>
      <c r="D72" s="522"/>
      <c r="E72" s="522"/>
      <c r="F72" s="522"/>
      <c r="G72" s="522"/>
      <c r="H72" s="522"/>
      <c r="I72" s="522"/>
      <c r="J72" s="522"/>
      <c r="K72" s="522"/>
      <c r="L72" s="32"/>
    </row>
    <row r="73" spans="1:12" ht="17" customHeight="1" x14ac:dyDescent="0.2">
      <c r="A73" s="522"/>
      <c r="B73" s="522"/>
      <c r="C73" s="522"/>
      <c r="D73" s="522"/>
      <c r="E73" s="522"/>
      <c r="F73" s="522"/>
      <c r="G73" s="522"/>
      <c r="H73" s="522"/>
      <c r="I73" s="522"/>
      <c r="J73" s="522"/>
      <c r="K73" s="522"/>
      <c r="L73" s="32"/>
    </row>
    <row r="74" spans="1:12" ht="17" customHeight="1" x14ac:dyDescent="0.2">
      <c r="A74" s="522"/>
      <c r="B74" s="522"/>
      <c r="C74" s="522"/>
      <c r="D74" s="522"/>
      <c r="E74" s="522"/>
      <c r="F74" s="522"/>
      <c r="G74" s="522"/>
      <c r="H74" s="522"/>
      <c r="I74" s="522"/>
      <c r="J74" s="522"/>
      <c r="K74" s="522"/>
      <c r="L74" s="32"/>
    </row>
    <row r="75" spans="1:12" ht="17" customHeight="1" x14ac:dyDescent="0.2">
      <c r="A75" s="522"/>
      <c r="B75" s="522"/>
      <c r="C75" s="522"/>
      <c r="D75" s="522"/>
      <c r="E75" s="522"/>
      <c r="F75" s="522"/>
      <c r="G75" s="522"/>
      <c r="H75" s="522"/>
      <c r="I75" s="522"/>
      <c r="J75" s="522"/>
      <c r="K75" s="522"/>
      <c r="L75" s="32"/>
    </row>
    <row r="76" spans="1:12" ht="17" customHeight="1" x14ac:dyDescent="0.2">
      <c r="A76" s="522"/>
      <c r="B76" s="522"/>
      <c r="C76" s="522"/>
      <c r="D76" s="522"/>
      <c r="E76" s="522"/>
      <c r="F76" s="522"/>
      <c r="G76" s="522"/>
      <c r="H76" s="522"/>
      <c r="I76" s="522"/>
      <c r="J76" s="522"/>
      <c r="K76" s="522"/>
      <c r="L76" s="32"/>
    </row>
    <row r="77" spans="1:12" ht="17" customHeight="1" x14ac:dyDescent="0.2">
      <c r="A77" s="522"/>
      <c r="B77" s="522"/>
      <c r="C77" s="522"/>
      <c r="D77" s="522"/>
      <c r="E77" s="522"/>
      <c r="F77" s="522"/>
      <c r="G77" s="522"/>
      <c r="H77" s="522"/>
      <c r="I77" s="522"/>
      <c r="J77" s="522"/>
      <c r="K77" s="522"/>
      <c r="L77" s="32"/>
    </row>
    <row r="78" spans="1:12" ht="17" customHeight="1" x14ac:dyDescent="0.2">
      <c r="A78" s="522"/>
      <c r="B78" s="522"/>
      <c r="C78" s="522"/>
      <c r="D78" s="522"/>
      <c r="E78" s="522"/>
      <c r="F78" s="522"/>
      <c r="G78" s="522"/>
      <c r="H78" s="522"/>
      <c r="I78" s="522"/>
      <c r="J78" s="522"/>
      <c r="K78" s="522"/>
      <c r="L78" s="32"/>
    </row>
    <row r="79" spans="1:12" ht="17" customHeight="1" x14ac:dyDescent="0.2">
      <c r="A79" s="522"/>
      <c r="B79" s="522"/>
      <c r="C79" s="522"/>
      <c r="D79" s="522"/>
      <c r="E79" s="522"/>
      <c r="F79" s="522"/>
      <c r="G79" s="522"/>
      <c r="H79" s="522"/>
      <c r="I79" s="522"/>
      <c r="J79" s="522"/>
      <c r="K79" s="522"/>
      <c r="L79" s="32"/>
    </row>
    <row r="80" spans="1:12" ht="17" customHeight="1" x14ac:dyDescent="0.2">
      <c r="A80" s="522"/>
      <c r="B80" s="522"/>
      <c r="C80" s="522"/>
      <c r="D80" s="522"/>
      <c r="E80" s="522"/>
      <c r="F80" s="522"/>
      <c r="G80" s="522"/>
      <c r="H80" s="522"/>
      <c r="I80" s="522"/>
      <c r="J80" s="522"/>
      <c r="K80" s="522"/>
      <c r="L80" s="32"/>
    </row>
    <row r="81" spans="1:12" ht="17" customHeight="1" x14ac:dyDescent="0.2">
      <c r="A81" s="522"/>
      <c r="B81" s="522"/>
      <c r="C81" s="522"/>
      <c r="D81" s="522"/>
      <c r="E81" s="522"/>
      <c r="F81" s="522"/>
      <c r="G81" s="522"/>
      <c r="H81" s="522"/>
      <c r="I81" s="522"/>
      <c r="J81" s="522"/>
      <c r="K81" s="522"/>
      <c r="L81" s="32"/>
    </row>
    <row r="82" spans="1:12" ht="17" customHeight="1" x14ac:dyDescent="0.2">
      <c r="L82" s="32"/>
    </row>
    <row r="83" spans="1:12" ht="17" customHeight="1" x14ac:dyDescent="0.2">
      <c r="L83" s="32"/>
    </row>
    <row r="84" spans="1:12" ht="17" customHeight="1" x14ac:dyDescent="0.2">
      <c r="L84" s="32"/>
    </row>
    <row r="85" spans="1:12" ht="17" customHeight="1" x14ac:dyDescent="0.2">
      <c r="L85" s="32"/>
    </row>
    <row r="86" spans="1:12" ht="17" customHeight="1" x14ac:dyDescent="0.2">
      <c r="L86" s="32"/>
    </row>
    <row r="87" spans="1:12" ht="17" customHeight="1" x14ac:dyDescent="0.2">
      <c r="L87" s="32"/>
    </row>
    <row r="88" spans="1:12" ht="17" customHeight="1" x14ac:dyDescent="0.2">
      <c r="L88" s="32"/>
    </row>
    <row r="89" spans="1:12" ht="17" customHeight="1" x14ac:dyDescent="0.2">
      <c r="L89" s="32"/>
    </row>
    <row r="90" spans="1:12" ht="17" customHeight="1" x14ac:dyDescent="0.2">
      <c r="L90" s="32"/>
    </row>
    <row r="91" spans="1:12" ht="17" customHeight="1" x14ac:dyDescent="0.2">
      <c r="L91" s="32"/>
    </row>
    <row r="92" spans="1:12" ht="17" customHeight="1" x14ac:dyDescent="0.2">
      <c r="L92" s="32"/>
    </row>
    <row r="93" spans="1:12" ht="17" customHeight="1" x14ac:dyDescent="0.2">
      <c r="A93" s="2"/>
      <c r="G93" s="528" t="s">
        <v>580</v>
      </c>
      <c r="H93" s="528"/>
      <c r="I93" s="528"/>
      <c r="J93" s="528"/>
      <c r="K93" s="528"/>
    </row>
    <row r="94" spans="1:12" ht="17" customHeight="1" x14ac:dyDescent="0.2">
      <c r="A94" s="109"/>
      <c r="B94" s="109"/>
      <c r="C94" s="109"/>
      <c r="D94" s="109"/>
      <c r="E94" s="109"/>
      <c r="F94" s="109"/>
      <c r="G94" s="9" t="s">
        <v>423</v>
      </c>
      <c r="H94" s="529">
        <f>避難確保計画入力シート!$E$13</f>
        <v>0</v>
      </c>
      <c r="I94" s="529"/>
      <c r="J94" s="529"/>
      <c r="K94" s="529"/>
    </row>
    <row r="95" spans="1:12" ht="17" customHeight="1" x14ac:dyDescent="0.2">
      <c r="A95" s="71"/>
      <c r="B95" s="71"/>
      <c r="C95" s="71"/>
      <c r="D95" s="71"/>
      <c r="E95" s="71"/>
      <c r="F95" s="71"/>
      <c r="G95" s="71"/>
      <c r="H95" s="71"/>
      <c r="I95" s="71"/>
      <c r="J95" s="71"/>
      <c r="K95" s="71"/>
    </row>
    <row r="96" spans="1:12" ht="17" customHeight="1" x14ac:dyDescent="0.2">
      <c r="A96" s="522" t="s">
        <v>430</v>
      </c>
      <c r="B96" s="522"/>
      <c r="C96" s="522"/>
      <c r="D96" s="522"/>
      <c r="E96" s="522"/>
      <c r="F96" s="522"/>
      <c r="G96" s="522"/>
      <c r="H96" s="522"/>
      <c r="I96" s="522"/>
      <c r="J96" s="522"/>
      <c r="K96" s="522"/>
    </row>
    <row r="97" spans="1:11" ht="17" customHeight="1" x14ac:dyDescent="0.2">
      <c r="A97" s="70"/>
      <c r="B97" s="70"/>
      <c r="C97" s="70"/>
      <c r="D97" s="70"/>
      <c r="E97" s="70"/>
      <c r="F97" s="70"/>
      <c r="G97" s="70"/>
      <c r="H97" s="70"/>
      <c r="I97" s="70"/>
      <c r="J97" s="70"/>
      <c r="K97" s="70"/>
    </row>
    <row r="98" spans="1:11" ht="17" customHeight="1" x14ac:dyDescent="0.2">
      <c r="A98" s="535" t="str">
        <f>"統括指揮者
"&amp;TEXT(避難確保計画入力シート!G86,0)&amp;""</f>
        <v>統括指揮者
0</v>
      </c>
      <c r="B98" s="536"/>
      <c r="C98" s="537"/>
      <c r="D98" s="70"/>
      <c r="E98" s="71"/>
      <c r="F98" s="71"/>
      <c r="G98" s="71"/>
      <c r="H98" s="71"/>
      <c r="I98" s="71"/>
      <c r="J98" s="71"/>
      <c r="K98" s="71"/>
    </row>
    <row r="99" spans="1:11" ht="17" customHeight="1" x14ac:dyDescent="0.2">
      <c r="A99" s="540"/>
      <c r="B99" s="541"/>
      <c r="C99" s="542"/>
      <c r="D99" s="70"/>
      <c r="E99" s="71"/>
      <c r="F99" s="71"/>
      <c r="G99" s="71"/>
      <c r="H99" s="71"/>
      <c r="I99" s="71"/>
      <c r="J99" s="71"/>
      <c r="K99" s="71"/>
    </row>
    <row r="100" spans="1:11" ht="17" customHeight="1" x14ac:dyDescent="0.2">
      <c r="A100" s="71"/>
      <c r="B100" s="291"/>
      <c r="C100" s="71"/>
      <c r="D100" s="71"/>
      <c r="E100" s="71"/>
      <c r="F100" s="71"/>
      <c r="G100" s="71"/>
      <c r="H100" s="71"/>
      <c r="I100" s="71"/>
      <c r="J100" s="71"/>
    </row>
    <row r="101" spans="1:11" ht="17" customHeight="1" x14ac:dyDescent="0.2">
      <c r="A101" s="71"/>
      <c r="B101" s="293"/>
      <c r="C101" s="535" t="s">
        <v>296</v>
      </c>
      <c r="D101" s="537"/>
      <c r="E101" s="293"/>
      <c r="F101" s="551" t="str">
        <f>"指揮班長（役職名）　"&amp;TEXT(避難確保計画入力シート!G88,0)&amp;""</f>
        <v>指揮班長（役職名）　0</v>
      </c>
      <c r="G101" s="552"/>
      <c r="H101" s="552"/>
      <c r="I101" s="552"/>
      <c r="J101" s="553"/>
    </row>
    <row r="102" spans="1:11" ht="17" customHeight="1" x14ac:dyDescent="0.2">
      <c r="A102" s="71"/>
      <c r="B102" s="294"/>
      <c r="C102" s="540"/>
      <c r="D102" s="542"/>
      <c r="E102" s="71"/>
      <c r="F102" s="554"/>
      <c r="G102" s="555"/>
      <c r="H102" s="555"/>
      <c r="I102" s="555"/>
      <c r="J102" s="556"/>
    </row>
    <row r="103" spans="1:11" ht="17" customHeight="1" x14ac:dyDescent="0.2">
      <c r="A103" s="71"/>
      <c r="B103" s="292"/>
      <c r="C103" s="71"/>
      <c r="D103" s="71"/>
      <c r="E103" s="71"/>
      <c r="F103" s="543"/>
      <c r="G103" s="291"/>
      <c r="H103" s="71"/>
      <c r="I103" s="71"/>
      <c r="K103" s="71"/>
    </row>
    <row r="104" spans="1:11" ht="17" customHeight="1" x14ac:dyDescent="0.2">
      <c r="A104" s="71"/>
      <c r="B104" s="292"/>
      <c r="C104" s="71"/>
      <c r="D104" s="71"/>
      <c r="E104" s="71"/>
      <c r="F104" s="544"/>
      <c r="G104" s="293"/>
      <c r="H104" s="535">
        <f>避難確保計画入力シート!G90</f>
        <v>0</v>
      </c>
      <c r="I104" s="536"/>
      <c r="J104" s="536"/>
      <c r="K104" s="537"/>
    </row>
    <row r="105" spans="1:11" ht="17" customHeight="1" x14ac:dyDescent="0.2">
      <c r="A105" s="71"/>
      <c r="B105" s="292"/>
      <c r="C105" s="71"/>
      <c r="D105" s="71"/>
      <c r="E105" s="71"/>
      <c r="F105" s="71"/>
      <c r="G105" s="71"/>
      <c r="H105" s="538"/>
      <c r="I105" s="526"/>
      <c r="J105" s="526"/>
      <c r="K105" s="539"/>
    </row>
    <row r="106" spans="1:11" ht="17" customHeight="1" x14ac:dyDescent="0.2">
      <c r="B106" s="295"/>
      <c r="H106" s="538"/>
      <c r="I106" s="526"/>
      <c r="J106" s="526"/>
      <c r="K106" s="539"/>
    </row>
    <row r="107" spans="1:11" ht="17" customHeight="1" x14ac:dyDescent="0.2">
      <c r="B107" s="295"/>
      <c r="H107" s="538"/>
      <c r="I107" s="526"/>
      <c r="J107" s="526"/>
      <c r="K107" s="539"/>
    </row>
    <row r="108" spans="1:11" ht="17" customHeight="1" x14ac:dyDescent="0.2">
      <c r="B108" s="295"/>
      <c r="H108" s="538"/>
      <c r="I108" s="526"/>
      <c r="J108" s="526"/>
      <c r="K108" s="539"/>
    </row>
    <row r="109" spans="1:11" ht="17" customHeight="1" x14ac:dyDescent="0.2">
      <c r="A109" s="70"/>
      <c r="B109" s="45"/>
      <c r="C109" s="70"/>
      <c r="D109" s="70"/>
      <c r="E109" s="70"/>
      <c r="F109" s="70"/>
      <c r="G109" s="70"/>
      <c r="H109" s="540"/>
      <c r="I109" s="541"/>
      <c r="J109" s="541"/>
      <c r="K109" s="542"/>
    </row>
    <row r="110" spans="1:11" ht="17" customHeight="1" x14ac:dyDescent="0.2">
      <c r="A110" s="5"/>
      <c r="B110" s="255"/>
      <c r="C110" s="5"/>
      <c r="D110" s="5"/>
      <c r="E110" s="5"/>
      <c r="F110" s="5"/>
      <c r="G110" s="5"/>
      <c r="H110" s="5"/>
      <c r="I110" s="5"/>
      <c r="J110" s="5"/>
      <c r="K110" s="5"/>
    </row>
    <row r="111" spans="1:11" ht="17" customHeight="1" x14ac:dyDescent="0.2">
      <c r="A111" s="5"/>
      <c r="B111" s="292"/>
      <c r="C111" s="5"/>
      <c r="D111" s="5"/>
      <c r="E111" s="5"/>
      <c r="F111" s="5"/>
      <c r="G111" s="5"/>
      <c r="H111" s="5"/>
      <c r="I111" s="5"/>
      <c r="J111" s="5"/>
      <c r="K111" s="5"/>
    </row>
    <row r="112" spans="1:11" ht="17" customHeight="1" x14ac:dyDescent="0.2">
      <c r="A112" s="71"/>
      <c r="B112" s="293"/>
      <c r="C112" s="535" t="s">
        <v>297</v>
      </c>
      <c r="D112" s="537"/>
      <c r="E112" s="293"/>
      <c r="F112" s="551" t="str">
        <f>"情報収集班長（役職名）　"&amp;TEXT(避難確保計画入力シート!G98,0)&amp;""</f>
        <v>情報収集班長（役職名）　0</v>
      </c>
      <c r="G112" s="552"/>
      <c r="H112" s="552"/>
      <c r="I112" s="552"/>
      <c r="J112" s="553"/>
    </row>
    <row r="113" spans="1:11" ht="17" customHeight="1" x14ac:dyDescent="0.2">
      <c r="A113" s="71"/>
      <c r="B113" s="291"/>
      <c r="C113" s="540"/>
      <c r="D113" s="542"/>
      <c r="E113" s="71"/>
      <c r="F113" s="554"/>
      <c r="G113" s="555"/>
      <c r="H113" s="555"/>
      <c r="I113" s="555"/>
      <c r="J113" s="556"/>
    </row>
    <row r="114" spans="1:11" ht="17" customHeight="1" x14ac:dyDescent="0.2">
      <c r="A114" s="71"/>
      <c r="B114" s="292"/>
      <c r="C114" s="71"/>
      <c r="D114" s="71"/>
      <c r="E114" s="71"/>
      <c r="F114" s="71"/>
      <c r="G114" s="291"/>
      <c r="H114" s="71"/>
      <c r="I114" s="71"/>
      <c r="K114" s="71"/>
    </row>
    <row r="115" spans="1:11" ht="17" customHeight="1" x14ac:dyDescent="0.2">
      <c r="A115" s="71"/>
      <c r="B115" s="292"/>
      <c r="C115" s="71"/>
      <c r="D115" s="71"/>
      <c r="E115" s="71"/>
      <c r="F115" s="71"/>
      <c r="G115" s="293"/>
      <c r="H115" s="535">
        <f>避難確保計画入力シート!G100</f>
        <v>0</v>
      </c>
      <c r="I115" s="536"/>
      <c r="J115" s="536"/>
      <c r="K115" s="537"/>
    </row>
    <row r="116" spans="1:11" ht="17" customHeight="1" x14ac:dyDescent="0.2">
      <c r="A116" s="71"/>
      <c r="B116" s="292"/>
      <c r="C116" s="71"/>
      <c r="D116" s="71"/>
      <c r="E116" s="71"/>
      <c r="F116" s="71"/>
      <c r="G116" s="71"/>
      <c r="H116" s="538"/>
      <c r="I116" s="526"/>
      <c r="J116" s="526"/>
      <c r="K116" s="539"/>
    </row>
    <row r="117" spans="1:11" ht="17" customHeight="1" x14ac:dyDescent="0.2">
      <c r="A117" s="71"/>
      <c r="B117" s="295"/>
      <c r="H117" s="538"/>
      <c r="I117" s="526"/>
      <c r="J117" s="526"/>
      <c r="K117" s="539"/>
    </row>
    <row r="118" spans="1:11" ht="17" customHeight="1" x14ac:dyDescent="0.2">
      <c r="A118" s="71"/>
      <c r="B118" s="295"/>
      <c r="H118" s="538"/>
      <c r="I118" s="526"/>
      <c r="J118" s="526"/>
      <c r="K118" s="539"/>
    </row>
    <row r="119" spans="1:11" ht="17" customHeight="1" x14ac:dyDescent="0.2">
      <c r="A119" s="71"/>
      <c r="B119" s="45"/>
      <c r="H119" s="538"/>
      <c r="I119" s="526"/>
      <c r="J119" s="526"/>
      <c r="K119" s="539"/>
    </row>
    <row r="120" spans="1:11" ht="17" customHeight="1" x14ac:dyDescent="0.2">
      <c r="A120" s="71"/>
      <c r="B120" s="255"/>
      <c r="C120" s="70"/>
      <c r="D120" s="70"/>
      <c r="E120" s="70"/>
      <c r="F120" s="70"/>
      <c r="G120" s="70"/>
      <c r="H120" s="540"/>
      <c r="I120" s="541"/>
      <c r="J120" s="541"/>
      <c r="K120" s="542"/>
    </row>
    <row r="121" spans="1:11" ht="17" customHeight="1" x14ac:dyDescent="0.2">
      <c r="A121" s="71"/>
      <c r="B121" s="292"/>
      <c r="C121" s="71"/>
      <c r="D121" s="71"/>
      <c r="E121" s="71"/>
      <c r="F121" s="71"/>
      <c r="G121" s="71"/>
      <c r="H121" s="71"/>
      <c r="I121" s="71"/>
      <c r="J121" s="71"/>
      <c r="K121" s="71"/>
    </row>
    <row r="122" spans="1:11" ht="17" customHeight="1" x14ac:dyDescent="0.2">
      <c r="A122" s="71"/>
      <c r="B122" s="293"/>
      <c r="C122" s="535" t="s">
        <v>433</v>
      </c>
      <c r="D122" s="537"/>
      <c r="E122" s="293"/>
      <c r="F122" s="551" t="str">
        <f>"避難誘導班長（役職名）　"&amp;TEXT(避難確保計画入力シート!G108,0)&amp;""</f>
        <v>避難誘導班長（役職名）　0</v>
      </c>
      <c r="G122" s="552"/>
      <c r="H122" s="552"/>
      <c r="I122" s="552"/>
      <c r="J122" s="553"/>
    </row>
    <row r="123" spans="1:11" ht="17" customHeight="1" x14ac:dyDescent="0.2">
      <c r="A123" s="71"/>
      <c r="B123" s="71"/>
      <c r="C123" s="540"/>
      <c r="D123" s="542"/>
      <c r="E123" s="71"/>
      <c r="F123" s="554"/>
      <c r="G123" s="555"/>
      <c r="H123" s="555"/>
      <c r="I123" s="555"/>
      <c r="J123" s="556"/>
    </row>
    <row r="124" spans="1:11" ht="17" customHeight="1" x14ac:dyDescent="0.2">
      <c r="A124" s="71"/>
      <c r="B124" s="71"/>
      <c r="C124" s="71"/>
      <c r="D124" s="71"/>
      <c r="E124" s="71"/>
      <c r="F124" s="71"/>
      <c r="G124" s="291"/>
      <c r="H124" s="71"/>
      <c r="I124" s="71"/>
      <c r="K124" s="71"/>
    </row>
    <row r="125" spans="1:11" ht="17" customHeight="1" x14ac:dyDescent="0.2">
      <c r="A125" s="71"/>
      <c r="B125" s="71"/>
      <c r="C125" s="71"/>
      <c r="D125" s="71"/>
      <c r="E125" s="71"/>
      <c r="F125" s="71"/>
      <c r="G125" s="293"/>
      <c r="H125" s="535">
        <f>避難確保計画入力シート!G110</f>
        <v>0</v>
      </c>
      <c r="I125" s="536"/>
      <c r="J125" s="536"/>
      <c r="K125" s="537"/>
    </row>
    <row r="126" spans="1:11" ht="17" customHeight="1" x14ac:dyDescent="0.2">
      <c r="A126" s="71"/>
      <c r="B126" s="71"/>
      <c r="C126" s="71"/>
      <c r="D126" s="71"/>
      <c r="E126" s="71"/>
      <c r="F126" s="71"/>
      <c r="G126" s="71"/>
      <c r="H126" s="538"/>
      <c r="I126" s="526"/>
      <c r="J126" s="526"/>
      <c r="K126" s="539"/>
    </row>
    <row r="127" spans="1:11" ht="17" customHeight="1" x14ac:dyDescent="0.2">
      <c r="A127" s="71"/>
      <c r="B127" s="71"/>
      <c r="H127" s="538"/>
      <c r="I127" s="526"/>
      <c r="J127" s="526"/>
      <c r="K127" s="539"/>
    </row>
    <row r="128" spans="1:11" ht="17" customHeight="1" x14ac:dyDescent="0.2">
      <c r="A128" s="71"/>
      <c r="B128" s="71"/>
      <c r="H128" s="538"/>
      <c r="I128" s="526"/>
      <c r="J128" s="526"/>
      <c r="K128" s="539"/>
    </row>
    <row r="129" spans="1:12" ht="17" customHeight="1" x14ac:dyDescent="0.2">
      <c r="A129" s="71"/>
      <c r="B129" s="71"/>
      <c r="H129" s="538"/>
      <c r="I129" s="526"/>
      <c r="J129" s="526"/>
      <c r="K129" s="539"/>
    </row>
    <row r="130" spans="1:12" ht="17" customHeight="1" x14ac:dyDescent="0.2">
      <c r="A130" s="71"/>
      <c r="B130" s="71"/>
      <c r="C130" s="70"/>
      <c r="D130" s="70"/>
      <c r="E130" s="70"/>
      <c r="F130" s="70"/>
      <c r="G130" s="70"/>
      <c r="H130" s="540"/>
      <c r="I130" s="541"/>
      <c r="J130" s="541"/>
      <c r="K130" s="542"/>
    </row>
    <row r="131" spans="1:12" ht="17" customHeight="1" x14ac:dyDescent="0.2">
      <c r="A131" s="71"/>
      <c r="B131" s="71"/>
      <c r="C131" s="71"/>
      <c r="D131" s="71"/>
      <c r="E131" s="71"/>
      <c r="F131" s="71"/>
      <c r="G131" s="71"/>
      <c r="H131" s="71"/>
      <c r="I131" s="71"/>
      <c r="J131" s="71"/>
      <c r="K131" s="71"/>
    </row>
    <row r="132" spans="1:12" ht="17" customHeight="1" x14ac:dyDescent="0.2">
      <c r="A132" s="71"/>
      <c r="B132" s="71"/>
      <c r="C132" s="71"/>
      <c r="D132" s="71"/>
      <c r="E132" s="71"/>
      <c r="F132" s="71"/>
      <c r="G132" s="71"/>
      <c r="H132" s="71"/>
      <c r="I132" s="71"/>
      <c r="J132" s="71"/>
      <c r="K132" s="71"/>
    </row>
    <row r="133" spans="1:12" ht="17" customHeight="1" x14ac:dyDescent="0.2">
      <c r="A133" s="71"/>
      <c r="B133" s="71"/>
      <c r="C133" s="71"/>
      <c r="D133" s="71"/>
      <c r="E133" s="71"/>
      <c r="F133" s="71"/>
      <c r="G133" s="71"/>
      <c r="H133" s="71"/>
      <c r="I133" s="71"/>
      <c r="J133" s="71"/>
      <c r="K133" s="71"/>
    </row>
    <row r="134" spans="1:12" ht="17" customHeight="1" x14ac:dyDescent="0.2">
      <c r="A134" s="71"/>
      <c r="B134" s="71"/>
      <c r="C134" s="71"/>
      <c r="D134" s="71"/>
      <c r="E134" s="71"/>
      <c r="F134" s="71"/>
      <c r="G134" s="71"/>
      <c r="H134" s="71"/>
      <c r="I134" s="71"/>
      <c r="J134" s="71"/>
      <c r="K134" s="71"/>
    </row>
    <row r="135" spans="1:12" ht="17" customHeight="1" x14ac:dyDescent="0.2">
      <c r="A135" s="526" t="s">
        <v>434</v>
      </c>
      <c r="B135" s="526"/>
      <c r="C135" s="526"/>
      <c r="D135" s="526"/>
      <c r="E135" s="526"/>
      <c r="F135" s="526"/>
      <c r="G135" s="526"/>
      <c r="H135" s="526"/>
      <c r="I135" s="526"/>
      <c r="J135" s="526"/>
      <c r="K135" s="526"/>
    </row>
    <row r="136" spans="1:12" ht="17" customHeight="1" x14ac:dyDescent="0.2">
      <c r="A136" s="71"/>
      <c r="B136" s="71"/>
      <c r="C136" s="71"/>
      <c r="D136" s="71"/>
      <c r="E136" s="71"/>
      <c r="F136" s="71"/>
      <c r="G136" s="71"/>
      <c r="H136" s="71"/>
      <c r="I136" s="71"/>
      <c r="J136" s="71"/>
      <c r="K136" s="71"/>
    </row>
    <row r="137" spans="1:12" ht="17" customHeight="1" x14ac:dyDescent="0.2">
      <c r="A137" s="2"/>
      <c r="G137" s="528" t="s">
        <v>580</v>
      </c>
      <c r="H137" s="528"/>
      <c r="I137" s="528"/>
      <c r="J137" s="528"/>
      <c r="K137" s="528"/>
    </row>
    <row r="138" spans="1:12" ht="17" customHeight="1" x14ac:dyDescent="0.2">
      <c r="A138" s="109"/>
      <c r="B138" s="109"/>
      <c r="C138" s="109"/>
      <c r="D138" s="109"/>
      <c r="E138" s="109"/>
      <c r="F138" s="109"/>
      <c r="G138" s="9" t="s">
        <v>423</v>
      </c>
      <c r="H138" s="529">
        <f>避難確保計画入力シート!$E$13</f>
        <v>0</v>
      </c>
      <c r="I138" s="529"/>
      <c r="J138" s="529"/>
      <c r="K138" s="529"/>
      <c r="L138" s="109"/>
    </row>
    <row r="139" spans="1:12" ht="17" customHeight="1" x14ac:dyDescent="0.2">
      <c r="A139" s="71"/>
      <c r="B139" s="71"/>
      <c r="C139" s="71"/>
      <c r="D139" s="71"/>
      <c r="E139" s="71"/>
      <c r="F139" s="71"/>
      <c r="G139" s="71"/>
      <c r="H139" s="71"/>
      <c r="I139" s="71"/>
      <c r="J139" s="71"/>
      <c r="K139" s="71"/>
      <c r="L139" s="108"/>
    </row>
    <row r="140" spans="1:12" ht="17" customHeight="1" x14ac:dyDescent="0.2">
      <c r="A140" s="522" t="s">
        <v>436</v>
      </c>
      <c r="B140" s="522"/>
      <c r="C140" s="522"/>
      <c r="D140" s="522"/>
      <c r="E140" s="522"/>
      <c r="F140" s="522"/>
      <c r="G140" s="522"/>
      <c r="H140" s="522"/>
      <c r="I140" s="522"/>
      <c r="J140" s="522"/>
      <c r="K140" s="522"/>
      <c r="L140" s="108"/>
    </row>
    <row r="141" spans="1:12" ht="17" customHeight="1" x14ac:dyDescent="0.2">
      <c r="A141" s="550" t="s">
        <v>437</v>
      </c>
      <c r="B141" s="550"/>
      <c r="C141" s="550"/>
      <c r="D141" s="550"/>
      <c r="E141" s="550"/>
      <c r="F141" s="550"/>
      <c r="G141" s="550"/>
      <c r="H141" s="550"/>
      <c r="I141" s="550"/>
      <c r="J141" s="550"/>
      <c r="K141" s="550"/>
      <c r="L141" s="108"/>
    </row>
    <row r="142" spans="1:12" ht="17" customHeight="1" x14ac:dyDescent="0.2">
      <c r="A142" s="530"/>
      <c r="B142" s="530"/>
      <c r="C142" s="530" t="s">
        <v>438</v>
      </c>
      <c r="D142" s="530"/>
      <c r="E142" s="530"/>
      <c r="F142" s="530" t="s">
        <v>439</v>
      </c>
      <c r="G142" s="530"/>
      <c r="H142" s="530"/>
      <c r="I142" s="530" t="s">
        <v>440</v>
      </c>
      <c r="J142" s="530"/>
      <c r="K142" s="530"/>
    </row>
    <row r="143" spans="1:12" ht="17" customHeight="1" x14ac:dyDescent="0.2">
      <c r="A143" s="523" t="s">
        <v>441</v>
      </c>
      <c r="B143" s="523"/>
      <c r="C143" s="438" t="s">
        <v>583</v>
      </c>
      <c r="D143" s="438"/>
      <c r="E143" s="438"/>
      <c r="F143" s="438" t="s">
        <v>447</v>
      </c>
      <c r="G143" s="438"/>
      <c r="H143" s="438"/>
      <c r="I143" s="438" t="s">
        <v>450</v>
      </c>
      <c r="J143" s="438"/>
      <c r="K143" s="438"/>
      <c r="L143" s="71"/>
    </row>
    <row r="144" spans="1:12" ht="17" customHeight="1" x14ac:dyDescent="0.2">
      <c r="A144" s="523"/>
      <c r="B144" s="523"/>
      <c r="C144" s="438"/>
      <c r="D144" s="438"/>
      <c r="E144" s="438"/>
      <c r="F144" s="438"/>
      <c r="G144" s="438"/>
      <c r="H144" s="438"/>
      <c r="I144" s="438"/>
      <c r="J144" s="438"/>
      <c r="K144" s="438"/>
      <c r="L144" s="71"/>
    </row>
    <row r="145" spans="1:12" ht="17" customHeight="1" x14ac:dyDescent="0.2">
      <c r="A145" s="523"/>
      <c r="B145" s="523"/>
      <c r="C145" s="438"/>
      <c r="D145" s="438"/>
      <c r="E145" s="438"/>
      <c r="F145" s="438"/>
      <c r="G145" s="438"/>
      <c r="H145" s="438"/>
      <c r="I145" s="438"/>
      <c r="J145" s="438"/>
      <c r="K145" s="438"/>
      <c r="L145" s="71"/>
    </row>
    <row r="146" spans="1:12" ht="17" customHeight="1" x14ac:dyDescent="0.2">
      <c r="A146" s="523"/>
      <c r="B146" s="523"/>
      <c r="C146" s="438"/>
      <c r="D146" s="438"/>
      <c r="E146" s="438"/>
      <c r="F146" s="438"/>
      <c r="G146" s="438"/>
      <c r="H146" s="438"/>
      <c r="I146" s="438"/>
      <c r="J146" s="438"/>
      <c r="K146" s="438"/>
      <c r="L146" s="71"/>
    </row>
    <row r="147" spans="1:12" ht="17" customHeight="1" x14ac:dyDescent="0.2">
      <c r="A147" s="438" t="s">
        <v>442</v>
      </c>
      <c r="B147" s="438"/>
      <c r="C147" s="438" t="s">
        <v>584</v>
      </c>
      <c r="D147" s="438"/>
      <c r="E147" s="438"/>
      <c r="F147" s="438" t="s">
        <v>551</v>
      </c>
      <c r="G147" s="438"/>
      <c r="H147" s="438"/>
      <c r="I147" s="438" t="s">
        <v>553</v>
      </c>
      <c r="J147" s="438"/>
      <c r="K147" s="438"/>
      <c r="L147" s="71"/>
    </row>
    <row r="148" spans="1:12" ht="17" customHeight="1" x14ac:dyDescent="0.2">
      <c r="A148" s="438"/>
      <c r="B148" s="438"/>
      <c r="C148" s="438"/>
      <c r="D148" s="438"/>
      <c r="E148" s="438"/>
      <c r="F148" s="438"/>
      <c r="G148" s="438"/>
      <c r="H148" s="438"/>
      <c r="I148" s="438"/>
      <c r="J148" s="438"/>
      <c r="K148" s="438"/>
      <c r="L148" s="71"/>
    </row>
    <row r="149" spans="1:12" ht="17" customHeight="1" x14ac:dyDescent="0.2">
      <c r="A149" s="438"/>
      <c r="B149" s="438"/>
      <c r="C149" s="438"/>
      <c r="D149" s="438"/>
      <c r="E149" s="438"/>
      <c r="F149" s="438"/>
      <c r="G149" s="438"/>
      <c r="H149" s="438"/>
      <c r="I149" s="438"/>
      <c r="J149" s="438"/>
      <c r="K149" s="438"/>
      <c r="L149" s="71"/>
    </row>
    <row r="150" spans="1:12" ht="17" customHeight="1" x14ac:dyDescent="0.2">
      <c r="A150" s="438"/>
      <c r="B150" s="438"/>
      <c r="C150" s="438"/>
      <c r="D150" s="438"/>
      <c r="E150" s="438"/>
      <c r="F150" s="438"/>
      <c r="G150" s="438"/>
      <c r="H150" s="438"/>
      <c r="I150" s="438"/>
      <c r="J150" s="438"/>
      <c r="K150" s="438"/>
      <c r="L150" s="31"/>
    </row>
    <row r="151" spans="1:12" ht="17" customHeight="1" x14ac:dyDescent="0.2">
      <c r="A151" s="523" t="s">
        <v>443</v>
      </c>
      <c r="B151" s="523"/>
      <c r="C151" s="438" t="s">
        <v>550</v>
      </c>
      <c r="D151" s="438"/>
      <c r="E151" s="438"/>
      <c r="F151" s="438" t="s">
        <v>552</v>
      </c>
      <c r="G151" s="438"/>
      <c r="H151" s="438"/>
      <c r="I151" s="438" t="s">
        <v>450</v>
      </c>
      <c r="J151" s="438"/>
      <c r="K151" s="438"/>
      <c r="L151" s="31"/>
    </row>
    <row r="152" spans="1:12" ht="17" customHeight="1" x14ac:dyDescent="0.2">
      <c r="A152" s="523"/>
      <c r="B152" s="523"/>
      <c r="C152" s="438"/>
      <c r="D152" s="438"/>
      <c r="E152" s="438"/>
      <c r="F152" s="438"/>
      <c r="G152" s="438"/>
      <c r="H152" s="438"/>
      <c r="I152" s="438"/>
      <c r="J152" s="438"/>
      <c r="K152" s="438"/>
      <c r="L152" s="31"/>
    </row>
    <row r="153" spans="1:12" ht="17" customHeight="1" x14ac:dyDescent="0.2">
      <c r="A153" s="523"/>
      <c r="B153" s="523"/>
      <c r="C153" s="438"/>
      <c r="D153" s="438"/>
      <c r="E153" s="438"/>
      <c r="F153" s="438"/>
      <c r="G153" s="438"/>
      <c r="H153" s="438"/>
      <c r="I153" s="438"/>
      <c r="J153" s="438"/>
      <c r="K153" s="438"/>
      <c r="L153" s="31"/>
    </row>
    <row r="154" spans="1:12" ht="17" customHeight="1" x14ac:dyDescent="0.2">
      <c r="A154" s="523"/>
      <c r="B154" s="523"/>
      <c r="C154" s="438"/>
      <c r="D154" s="438"/>
      <c r="E154" s="438"/>
      <c r="F154" s="438"/>
      <c r="G154" s="438"/>
      <c r="H154" s="438"/>
      <c r="I154" s="438"/>
      <c r="J154" s="438"/>
      <c r="K154" s="438"/>
      <c r="L154" s="31"/>
    </row>
    <row r="155" spans="1:12" ht="17" customHeight="1" x14ac:dyDescent="0.2">
      <c r="A155" s="522" t="s">
        <v>453</v>
      </c>
      <c r="B155" s="522"/>
      <c r="C155" s="522"/>
      <c r="D155" s="522"/>
      <c r="E155" s="522"/>
      <c r="F155" s="522"/>
      <c r="G155" s="522"/>
      <c r="H155" s="522"/>
      <c r="I155" s="522"/>
      <c r="J155" s="522"/>
      <c r="K155" s="522"/>
      <c r="L155" s="31"/>
    </row>
    <row r="156" spans="1:12" ht="17" customHeight="1" x14ac:dyDescent="0.2">
      <c r="A156" s="71"/>
      <c r="B156" s="71"/>
      <c r="C156" s="71"/>
      <c r="D156" s="71"/>
      <c r="E156" s="71"/>
      <c r="F156" s="71"/>
      <c r="G156" s="557" t="str">
        <f>避難確保計画入力シート!C120</f>
        <v>●●区役所（防災担当）</v>
      </c>
      <c r="H156" s="558"/>
      <c r="I156" s="558"/>
      <c r="J156" s="559"/>
      <c r="K156" s="71"/>
      <c r="L156" s="31"/>
    </row>
    <row r="157" spans="1:12" ht="17" customHeight="1" x14ac:dyDescent="0.2">
      <c r="A157" s="71"/>
      <c r="B157" s="71"/>
      <c r="C157" s="71"/>
      <c r="D157" s="71"/>
      <c r="E157" s="71"/>
      <c r="F157" s="71"/>
      <c r="G157" s="71"/>
      <c r="H157" s="71"/>
      <c r="I157" s="71"/>
      <c r="J157" s="71"/>
      <c r="K157" s="71"/>
      <c r="L157" s="31"/>
    </row>
    <row r="158" spans="1:12" ht="17" customHeight="1" x14ac:dyDescent="0.2">
      <c r="A158" s="71"/>
      <c r="B158" s="71"/>
      <c r="C158" s="71"/>
      <c r="D158" s="71"/>
      <c r="E158" s="71"/>
      <c r="F158" s="71"/>
      <c r="G158" s="551" t="str">
        <f>避難確保計画入力シート!C121</f>
        <v>神戸市／兵庫県／危機管理室
（施設所管部署）</v>
      </c>
      <c r="H158" s="552"/>
      <c r="I158" s="552"/>
      <c r="J158" s="552"/>
      <c r="K158" s="553"/>
      <c r="L158" s="31"/>
    </row>
    <row r="159" spans="1:12" ht="17" customHeight="1" x14ac:dyDescent="0.2">
      <c r="A159" s="71"/>
      <c r="B159" s="297" t="s">
        <v>296</v>
      </c>
      <c r="D159" s="473" t="s">
        <v>297</v>
      </c>
      <c r="E159" s="560"/>
      <c r="F159" s="71"/>
      <c r="G159" s="554"/>
      <c r="H159" s="555"/>
      <c r="I159" s="555"/>
      <c r="J159" s="555"/>
      <c r="K159" s="556"/>
      <c r="L159" s="31"/>
    </row>
    <row r="160" spans="1:12" ht="17" customHeight="1" x14ac:dyDescent="0.2">
      <c r="A160" s="71"/>
      <c r="B160" s="71"/>
      <c r="C160" s="71"/>
      <c r="D160" s="71"/>
      <c r="E160" s="71"/>
      <c r="F160" s="71"/>
      <c r="K160" s="71"/>
      <c r="L160" s="31"/>
    </row>
    <row r="161" spans="1:12" ht="17" customHeight="1" x14ac:dyDescent="0.2">
      <c r="A161" s="71"/>
      <c r="B161" s="71"/>
      <c r="C161" s="71"/>
      <c r="D161" s="71"/>
      <c r="E161" s="71"/>
      <c r="K161" s="71"/>
      <c r="L161" s="31"/>
    </row>
    <row r="162" spans="1:12" ht="17" customHeight="1" x14ac:dyDescent="0.2">
      <c r="A162" s="71"/>
      <c r="B162" s="71"/>
      <c r="C162" s="71"/>
      <c r="D162" s="71"/>
      <c r="E162" s="71"/>
      <c r="F162" s="71"/>
      <c r="G162" s="557" t="str">
        <f>避難確保計画入力シート!C123</f>
        <v>神戸市消防局　○○消防署
※地域の消防署名に変更してください</v>
      </c>
      <c r="H162" s="558"/>
      <c r="I162" s="558"/>
      <c r="J162" s="559"/>
      <c r="K162" s="71"/>
      <c r="L162" s="31"/>
    </row>
    <row r="163" spans="1:12" ht="17" customHeight="1" x14ac:dyDescent="0.2">
      <c r="A163" s="71"/>
      <c r="B163" s="71"/>
      <c r="C163" s="71"/>
      <c r="D163" s="71"/>
      <c r="E163" s="71"/>
      <c r="F163" s="71"/>
      <c r="G163" s="71"/>
      <c r="H163" s="71"/>
      <c r="I163" s="71"/>
      <c r="J163" s="71"/>
      <c r="K163" s="71"/>
      <c r="L163" s="31"/>
    </row>
    <row r="164" spans="1:12" ht="17" customHeight="1" x14ac:dyDescent="0.2">
      <c r="A164" s="71"/>
      <c r="B164" s="71"/>
      <c r="C164" s="71"/>
      <c r="D164" s="71"/>
      <c r="E164" s="71"/>
      <c r="F164" s="71"/>
      <c r="G164" s="557" t="str">
        <f>避難確保計画入力シート!C125</f>
        <v>兵庫県警察　○○警察署
※地域の消防署名に変更してください</v>
      </c>
      <c r="H164" s="558"/>
      <c r="I164" s="558"/>
      <c r="J164" s="559"/>
      <c r="K164" s="71"/>
      <c r="L164" s="31"/>
    </row>
    <row r="165" spans="1:12" ht="17" customHeight="1" x14ac:dyDescent="0.2">
      <c r="A165" s="71"/>
      <c r="B165" s="71"/>
      <c r="C165" s="71"/>
      <c r="D165" s="71"/>
      <c r="E165" s="71"/>
      <c r="F165" s="71"/>
      <c r="G165" s="71"/>
      <c r="H165" s="71"/>
      <c r="I165" s="71"/>
      <c r="J165" s="71"/>
      <c r="K165" s="71"/>
      <c r="L165" s="31"/>
    </row>
    <row r="166" spans="1:12" ht="17" customHeight="1" x14ac:dyDescent="0.2">
      <c r="A166" s="71"/>
      <c r="B166" s="71"/>
      <c r="C166" s="71"/>
      <c r="D166" s="71"/>
      <c r="E166" s="71"/>
      <c r="F166" s="71"/>
      <c r="G166" s="557" t="str">
        <f>避難確保計画入力シート!C127</f>
        <v>○○病院</v>
      </c>
      <c r="H166" s="558"/>
      <c r="I166" s="558"/>
      <c r="J166" s="559"/>
      <c r="K166" s="71"/>
      <c r="L166" s="71"/>
    </row>
    <row r="167" spans="1:12" ht="17" customHeight="1" x14ac:dyDescent="0.2">
      <c r="A167" s="71"/>
      <c r="B167" s="71"/>
      <c r="C167" s="71"/>
      <c r="D167" s="473" t="s">
        <v>456</v>
      </c>
      <c r="E167" s="560"/>
      <c r="F167" s="71"/>
      <c r="G167" s="71"/>
      <c r="H167" s="71"/>
      <c r="I167" s="71"/>
      <c r="J167" s="71"/>
      <c r="K167" s="71"/>
      <c r="L167" s="71"/>
    </row>
    <row r="168" spans="1:12" ht="17" customHeight="1" x14ac:dyDescent="0.2">
      <c r="A168" s="71"/>
      <c r="B168" s="71"/>
      <c r="C168" s="71"/>
      <c r="D168" s="71"/>
      <c r="E168" s="71"/>
      <c r="F168" s="71"/>
      <c r="G168" s="557">
        <f>避難確保計画入力シート!C128</f>
        <v>0</v>
      </c>
      <c r="H168" s="558"/>
      <c r="I168" s="558"/>
      <c r="J168" s="559"/>
      <c r="K168" s="71"/>
      <c r="L168" s="71"/>
    </row>
    <row r="169" spans="1:12" ht="17" customHeight="1" x14ac:dyDescent="0.2">
      <c r="A169" s="71"/>
      <c r="B169" s="71"/>
      <c r="C169" s="71"/>
      <c r="D169" s="71"/>
      <c r="E169" s="71"/>
      <c r="F169" s="71"/>
      <c r="G169" s="71"/>
      <c r="H169" s="71"/>
      <c r="I169" s="71"/>
      <c r="J169" s="71"/>
      <c r="K169" s="71"/>
      <c r="L169" s="71"/>
    </row>
    <row r="170" spans="1:12" ht="17" customHeight="1" x14ac:dyDescent="0.2">
      <c r="A170" s="71"/>
      <c r="B170" s="71"/>
      <c r="C170" s="71"/>
      <c r="D170" s="71"/>
      <c r="E170" s="71"/>
      <c r="F170" s="71"/>
      <c r="G170" s="71"/>
      <c r="H170" s="71"/>
      <c r="I170" s="71"/>
      <c r="J170" s="71"/>
      <c r="K170" s="71"/>
      <c r="L170" s="71"/>
    </row>
    <row r="171" spans="1:12" ht="17" customHeight="1" x14ac:dyDescent="0.2">
      <c r="A171" s="71"/>
      <c r="B171" s="71"/>
      <c r="C171" s="71"/>
      <c r="D171" s="473" t="s">
        <v>457</v>
      </c>
      <c r="E171" s="560"/>
      <c r="F171" s="71"/>
      <c r="G171" s="71"/>
      <c r="H171" s="71"/>
      <c r="I171" s="71"/>
      <c r="J171" s="71"/>
      <c r="K171" s="71"/>
      <c r="L171" s="71"/>
    </row>
    <row r="172" spans="1:12" ht="17" customHeight="1" x14ac:dyDescent="0.2">
      <c r="A172" s="71"/>
      <c r="B172" s="71"/>
      <c r="C172" s="71"/>
      <c r="D172" s="71"/>
      <c r="E172" s="71"/>
      <c r="F172" s="71"/>
      <c r="G172" s="71"/>
      <c r="H172" s="71"/>
      <c r="I172" s="71"/>
      <c r="J172" s="71"/>
      <c r="K172" s="71"/>
      <c r="L172" s="71"/>
    </row>
    <row r="173" spans="1:12" ht="17" customHeight="1" x14ac:dyDescent="0.2">
      <c r="A173" s="71"/>
      <c r="B173" s="71"/>
      <c r="C173" s="71"/>
      <c r="D173" s="71"/>
      <c r="E173" s="71"/>
      <c r="F173" s="473" t="s">
        <v>38</v>
      </c>
      <c r="G173" s="560"/>
      <c r="H173" s="71"/>
      <c r="I173" s="71"/>
      <c r="J173" s="71"/>
      <c r="K173" s="71"/>
      <c r="L173" s="71"/>
    </row>
    <row r="174" spans="1:12" ht="17" customHeight="1" x14ac:dyDescent="0.2">
      <c r="A174" s="71"/>
      <c r="B174" s="71"/>
      <c r="C174" s="71"/>
      <c r="D174" s="71"/>
      <c r="E174" s="71"/>
      <c r="F174" s="71"/>
      <c r="G174" s="71"/>
      <c r="H174" s="71"/>
      <c r="I174" s="71"/>
      <c r="J174" s="71"/>
      <c r="K174" s="71"/>
      <c r="L174" s="71"/>
    </row>
    <row r="175" spans="1:12" ht="17" customHeight="1" x14ac:dyDescent="0.2">
      <c r="A175" s="71"/>
      <c r="B175" s="71"/>
      <c r="C175" s="71"/>
      <c r="D175" s="71"/>
      <c r="E175" s="71"/>
      <c r="F175" s="71"/>
      <c r="G175" s="71"/>
      <c r="H175" s="71"/>
      <c r="I175" s="71"/>
      <c r="J175" s="71"/>
      <c r="K175" s="71"/>
      <c r="L175" s="71"/>
    </row>
    <row r="176" spans="1:12" ht="17" customHeight="1" x14ac:dyDescent="0.2">
      <c r="A176" s="526" t="s">
        <v>459</v>
      </c>
      <c r="B176" s="526"/>
      <c r="C176" s="526"/>
      <c r="D176" s="526"/>
      <c r="E176" s="526"/>
      <c r="F176" s="526"/>
      <c r="G176" s="526"/>
      <c r="H176" s="526"/>
      <c r="I176" s="526"/>
      <c r="J176" s="526"/>
      <c r="K176" s="526"/>
      <c r="L176" s="71"/>
    </row>
    <row r="177" spans="1:12" ht="17" customHeight="1" x14ac:dyDescent="0.2">
      <c r="A177" s="71"/>
      <c r="B177" s="71"/>
      <c r="C177" s="71"/>
      <c r="D177" s="71"/>
      <c r="E177" s="71"/>
      <c r="F177" s="71"/>
      <c r="G177" s="71"/>
      <c r="H177" s="71"/>
      <c r="I177" s="71"/>
      <c r="J177" s="71"/>
      <c r="K177" s="71"/>
      <c r="L177" s="71"/>
    </row>
    <row r="178" spans="1:12" ht="17" customHeight="1" x14ac:dyDescent="0.2">
      <c r="A178" s="71"/>
      <c r="B178" s="71"/>
      <c r="C178" s="71"/>
      <c r="D178" s="71"/>
      <c r="E178" s="71"/>
      <c r="F178" s="71"/>
      <c r="G178" s="71"/>
      <c r="H178" s="71"/>
      <c r="I178" s="71"/>
      <c r="J178" s="71"/>
      <c r="K178" s="71"/>
      <c r="L178" s="71"/>
    </row>
    <row r="179" spans="1:12" ht="17" customHeight="1" x14ac:dyDescent="0.2">
      <c r="A179" s="71"/>
      <c r="B179" s="71"/>
      <c r="C179" s="71"/>
      <c r="D179" s="71"/>
      <c r="E179" s="71"/>
      <c r="F179" s="71"/>
      <c r="G179" s="71"/>
      <c r="H179" s="71"/>
      <c r="I179" s="71"/>
      <c r="J179" s="71"/>
      <c r="K179" s="71"/>
      <c r="L179" s="71"/>
    </row>
    <row r="180" spans="1:12" ht="17" customHeight="1" x14ac:dyDescent="0.2">
      <c r="A180" s="71"/>
      <c r="B180" s="71"/>
      <c r="C180" s="71"/>
      <c r="D180" s="71"/>
      <c r="E180" s="71"/>
      <c r="F180" s="71"/>
      <c r="G180" s="71"/>
      <c r="H180" s="71"/>
      <c r="I180" s="71"/>
      <c r="J180" s="71"/>
      <c r="K180" s="71"/>
      <c r="L180" s="71"/>
    </row>
    <row r="181" spans="1:12" ht="17" customHeight="1" x14ac:dyDescent="0.2">
      <c r="A181" s="71"/>
      <c r="B181" s="71"/>
      <c r="C181" s="71"/>
      <c r="D181" s="71"/>
      <c r="E181" s="71"/>
      <c r="F181" s="71"/>
      <c r="G181" s="71"/>
      <c r="H181" s="71"/>
      <c r="I181" s="71"/>
      <c r="J181" s="71"/>
      <c r="K181" s="71"/>
      <c r="L181" s="71"/>
    </row>
    <row r="182" spans="1:12" ht="17" customHeight="1" x14ac:dyDescent="0.2">
      <c r="A182" s="71"/>
      <c r="B182" s="71"/>
      <c r="C182" s="71"/>
      <c r="D182" s="71"/>
      <c r="E182" s="71"/>
      <c r="F182" s="71"/>
      <c r="G182" s="71"/>
      <c r="H182" s="71"/>
      <c r="I182" s="71"/>
      <c r="J182" s="71"/>
      <c r="K182" s="71"/>
      <c r="L182" s="71"/>
    </row>
    <row r="183" spans="1:12" ht="17" customHeight="1" x14ac:dyDescent="0.2">
      <c r="A183" s="226"/>
      <c r="B183" s="5"/>
      <c r="C183" s="5"/>
      <c r="D183" s="5"/>
      <c r="E183" s="5"/>
      <c r="F183" s="5"/>
      <c r="G183" s="528" t="s">
        <v>580</v>
      </c>
      <c r="H183" s="528"/>
      <c r="I183" s="528"/>
      <c r="J183" s="528"/>
      <c r="K183" s="528"/>
    </row>
    <row r="184" spans="1:12" ht="17" customHeight="1" x14ac:dyDescent="0.2">
      <c r="A184" s="5"/>
      <c r="B184" s="5"/>
      <c r="C184" s="5"/>
      <c r="D184" s="5"/>
      <c r="E184" s="5"/>
      <c r="F184" s="5"/>
      <c r="G184" s="9" t="s">
        <v>423</v>
      </c>
      <c r="H184" s="529">
        <f>避難確保計画入力シート!$E$13</f>
        <v>0</v>
      </c>
      <c r="I184" s="529"/>
      <c r="J184" s="529"/>
      <c r="K184" s="529"/>
      <c r="L184" s="109"/>
    </row>
    <row r="185" spans="1:12" ht="17" customHeight="1" x14ac:dyDescent="0.2">
      <c r="A185" s="70"/>
      <c r="B185" s="70"/>
      <c r="C185" s="70"/>
      <c r="D185" s="70"/>
      <c r="E185" s="70"/>
      <c r="F185" s="70"/>
      <c r="G185" s="70"/>
      <c r="H185" s="70"/>
      <c r="I185" s="70"/>
      <c r="J185" s="70"/>
      <c r="K185" s="70"/>
      <c r="L185" s="109"/>
    </row>
    <row r="186" spans="1:12" s="5" customFormat="1" ht="17" customHeight="1" x14ac:dyDescent="0.2">
      <c r="A186" s="457" t="s">
        <v>460</v>
      </c>
      <c r="B186" s="457"/>
      <c r="C186" s="457"/>
      <c r="D186" s="457"/>
      <c r="E186" s="457"/>
      <c r="F186" s="457"/>
      <c r="G186" s="457"/>
      <c r="H186" s="457"/>
      <c r="I186" s="457"/>
      <c r="J186" s="457"/>
      <c r="K186" s="457"/>
    </row>
    <row r="187" spans="1:12" s="5" customFormat="1" ht="17" customHeight="1" x14ac:dyDescent="0.2">
      <c r="A187" s="526" t="s">
        <v>538</v>
      </c>
      <c r="B187" s="526"/>
      <c r="C187" s="526"/>
      <c r="D187" s="526"/>
      <c r="E187" s="526"/>
      <c r="F187" s="526"/>
      <c r="G187" s="526"/>
      <c r="H187" s="526"/>
      <c r="I187" s="526"/>
      <c r="J187" s="526"/>
      <c r="K187" s="526"/>
    </row>
    <row r="188" spans="1:12" s="5" customFormat="1" ht="17" customHeight="1" x14ac:dyDescent="0.2">
      <c r="L188" s="30"/>
    </row>
    <row r="189" spans="1:12" s="5" customFormat="1" ht="17" customHeight="1" x14ac:dyDescent="0.2">
      <c r="A189" s="527" t="s">
        <v>304</v>
      </c>
      <c r="B189" s="527"/>
      <c r="C189" s="527"/>
      <c r="D189" s="527"/>
      <c r="E189" s="527" t="s">
        <v>305</v>
      </c>
      <c r="F189" s="527"/>
      <c r="G189" s="527" t="s">
        <v>306</v>
      </c>
      <c r="H189" s="527"/>
      <c r="I189" s="527" t="s">
        <v>308</v>
      </c>
      <c r="J189" s="527"/>
      <c r="K189" s="527"/>
    </row>
    <row r="190" spans="1:12" s="5" customFormat="1" ht="17" customHeight="1" x14ac:dyDescent="0.2">
      <c r="A190" s="525" t="s">
        <v>466</v>
      </c>
      <c r="B190" s="438" t="str">
        <f>避難確保計画入力シート!C120</f>
        <v>●●区役所（防災担当）</v>
      </c>
      <c r="C190" s="438"/>
      <c r="D190" s="438"/>
      <c r="E190" s="438">
        <f>避難確保計画入力シート!D120</f>
        <v>0</v>
      </c>
      <c r="F190" s="438"/>
      <c r="G190" s="438">
        <f>避難確保計画入力シート!H120</f>
        <v>0</v>
      </c>
      <c r="H190" s="438"/>
      <c r="I190" s="438" t="str">
        <f>避難確保計画入力シート!L120</f>
        <v>緊急避難場所に関すること</v>
      </c>
      <c r="J190" s="438"/>
      <c r="K190" s="438"/>
    </row>
    <row r="191" spans="1:12" s="5" customFormat="1" ht="17" customHeight="1" x14ac:dyDescent="0.2">
      <c r="A191" s="525"/>
      <c r="B191" s="438"/>
      <c r="C191" s="438"/>
      <c r="D191" s="438"/>
      <c r="E191" s="438"/>
      <c r="F191" s="438"/>
      <c r="G191" s="438"/>
      <c r="H191" s="438"/>
      <c r="I191" s="438"/>
      <c r="J191" s="438"/>
      <c r="K191" s="438"/>
    </row>
    <row r="192" spans="1:12" s="5" customFormat="1" ht="17" customHeight="1" x14ac:dyDescent="0.2">
      <c r="A192" s="525"/>
      <c r="B192" s="438" t="str">
        <f>避難確保計画入力シート!C121</f>
        <v>神戸市／兵庫県／危機管理室
（施設所管部署）</v>
      </c>
      <c r="C192" s="438"/>
      <c r="D192" s="438"/>
      <c r="E192" s="438">
        <f>避難確保計画入力シート!D121</f>
        <v>0</v>
      </c>
      <c r="F192" s="438"/>
      <c r="G192" s="438">
        <f>避難確保計画入力シート!H121</f>
        <v>0</v>
      </c>
      <c r="H192" s="438"/>
      <c r="I192" s="438" t="str">
        <f>避難確保計画入力シート!L121</f>
        <v>施設の運営等に関すること</v>
      </c>
      <c r="J192" s="438"/>
      <c r="K192" s="438"/>
      <c r="L192" s="71"/>
    </row>
    <row r="193" spans="1:12" s="5" customFormat="1" ht="17" customHeight="1" x14ac:dyDescent="0.2">
      <c r="A193" s="525"/>
      <c r="B193" s="438"/>
      <c r="C193" s="438"/>
      <c r="D193" s="438"/>
      <c r="E193" s="438"/>
      <c r="F193" s="438"/>
      <c r="G193" s="438"/>
      <c r="H193" s="438"/>
      <c r="I193" s="438"/>
      <c r="J193" s="438"/>
      <c r="K193" s="438"/>
      <c r="L193" s="290"/>
    </row>
    <row r="194" spans="1:12" s="5" customFormat="1" ht="17" customHeight="1" x14ac:dyDescent="0.2">
      <c r="A194" s="525"/>
      <c r="B194" s="438" t="str">
        <f>避難確保計画入力シート!C123</f>
        <v>神戸市消防局　○○消防署
※地域の消防署名に変更してください</v>
      </c>
      <c r="C194" s="438"/>
      <c r="D194" s="438"/>
      <c r="E194" s="438">
        <f>避難確保計画入力シート!D123</f>
        <v>119</v>
      </c>
      <c r="F194" s="438"/>
      <c r="G194" s="438">
        <f>避難確保計画入力シート!H123</f>
        <v>0</v>
      </c>
      <c r="H194" s="438"/>
      <c r="I194" s="438" t="str">
        <f>避難確保計画入力シート!L123</f>
        <v>災害・傷病者等に関すること</v>
      </c>
      <c r="J194" s="438"/>
      <c r="K194" s="438"/>
      <c r="L194" s="290"/>
    </row>
    <row r="195" spans="1:12" s="5" customFormat="1" ht="17" customHeight="1" x14ac:dyDescent="0.2">
      <c r="A195" s="525"/>
      <c r="B195" s="438"/>
      <c r="C195" s="438"/>
      <c r="D195" s="438"/>
      <c r="E195" s="438"/>
      <c r="F195" s="438"/>
      <c r="G195" s="438"/>
      <c r="H195" s="438"/>
      <c r="I195" s="438"/>
      <c r="J195" s="438"/>
      <c r="K195" s="438"/>
      <c r="L195" s="70"/>
    </row>
    <row r="196" spans="1:12" s="5" customFormat="1" ht="17" customHeight="1" x14ac:dyDescent="0.2">
      <c r="A196" s="525"/>
      <c r="B196" s="438" t="str">
        <f>避難確保計画入力シート!C125</f>
        <v>兵庫県警察　○○警察署
※地域の消防署名に変更してください</v>
      </c>
      <c r="C196" s="438"/>
      <c r="D196" s="438"/>
      <c r="E196" s="438">
        <f>避難確保計画入力シート!D125</f>
        <v>110</v>
      </c>
      <c r="F196" s="438"/>
      <c r="G196" s="438">
        <f>避難確保計画入力シート!H125</f>
        <v>0</v>
      </c>
      <c r="H196" s="438"/>
      <c r="I196" s="438" t="str">
        <f>避難確保計画入力シート!L125</f>
        <v>事件・事故等に関すること</v>
      </c>
      <c r="J196" s="438"/>
      <c r="K196" s="438"/>
      <c r="L196" s="70"/>
    </row>
    <row r="197" spans="1:12" s="5" customFormat="1" ht="17" customHeight="1" x14ac:dyDescent="0.2">
      <c r="A197" s="525"/>
      <c r="B197" s="438"/>
      <c r="C197" s="438"/>
      <c r="D197" s="438"/>
      <c r="E197" s="438"/>
      <c r="F197" s="438"/>
      <c r="G197" s="438"/>
      <c r="H197" s="438"/>
      <c r="I197" s="438"/>
      <c r="J197" s="438"/>
      <c r="K197" s="438"/>
      <c r="L197" s="70"/>
    </row>
    <row r="198" spans="1:12" s="5" customFormat="1" ht="17" customHeight="1" x14ac:dyDescent="0.2">
      <c r="A198" s="525" t="s">
        <v>467</v>
      </c>
      <c r="B198" s="532" t="str">
        <f>避難確保計画入力シート!C127</f>
        <v>○○病院</v>
      </c>
      <c r="C198" s="533"/>
      <c r="D198" s="534"/>
      <c r="E198" s="523">
        <f>避難確保計画入力シート!D127</f>
        <v>0</v>
      </c>
      <c r="F198" s="523"/>
      <c r="G198" s="523">
        <f>避難確保計画入力シート!H127</f>
        <v>0</v>
      </c>
      <c r="H198" s="523"/>
      <c r="I198" s="523" t="str">
        <f>避難確保計画入力シート!L127</f>
        <v>病院</v>
      </c>
      <c r="J198" s="523"/>
      <c r="K198" s="523"/>
      <c r="L198" s="70"/>
    </row>
    <row r="199" spans="1:12" s="5" customFormat="1" ht="17" customHeight="1" x14ac:dyDescent="0.2">
      <c r="A199" s="525"/>
      <c r="B199" s="532">
        <f>避難確保計画入力シート!C128</f>
        <v>0</v>
      </c>
      <c r="C199" s="533"/>
      <c r="D199" s="534"/>
      <c r="E199" s="523">
        <f>避難確保計画入力シート!D128</f>
        <v>0</v>
      </c>
      <c r="F199" s="523"/>
      <c r="G199" s="523">
        <f>避難確保計画入力シート!H128</f>
        <v>0</v>
      </c>
      <c r="H199" s="523"/>
      <c r="I199" s="523" t="str">
        <f>避難確保計画入力シート!L128</f>
        <v>施設</v>
      </c>
      <c r="J199" s="523"/>
      <c r="K199" s="523"/>
      <c r="L199" s="70"/>
    </row>
    <row r="200" spans="1:12" s="5" customFormat="1" ht="17" customHeight="1" x14ac:dyDescent="0.2">
      <c r="A200" s="525"/>
      <c r="B200" s="532">
        <f>避難確保計画入力シート!C129</f>
        <v>0</v>
      </c>
      <c r="C200" s="533"/>
      <c r="D200" s="534"/>
      <c r="E200" s="523">
        <f>避難確保計画入力シート!D129</f>
        <v>0</v>
      </c>
      <c r="F200" s="523"/>
      <c r="G200" s="523">
        <f>避難確保計画入力シート!H129</f>
        <v>0</v>
      </c>
      <c r="H200" s="523"/>
      <c r="I200" s="523">
        <f>避難確保計画入力シート!L129</f>
        <v>0</v>
      </c>
      <c r="J200" s="523"/>
      <c r="K200" s="523"/>
      <c r="L200" s="70"/>
    </row>
    <row r="201" spans="1:12" s="5" customFormat="1" ht="17" customHeight="1" x14ac:dyDescent="0.2">
      <c r="A201" s="525"/>
      <c r="B201" s="532">
        <f>避難確保計画入力シート!C130</f>
        <v>0</v>
      </c>
      <c r="C201" s="533"/>
      <c r="D201" s="534"/>
      <c r="E201" s="523">
        <f>避難確保計画入力シート!D130</f>
        <v>0</v>
      </c>
      <c r="F201" s="523"/>
      <c r="G201" s="523">
        <f>避難確保計画入力シート!H130</f>
        <v>0</v>
      </c>
      <c r="H201" s="523"/>
      <c r="I201" s="523">
        <f>避難確保計画入力シート!L130</f>
        <v>0</v>
      </c>
      <c r="J201" s="523"/>
      <c r="K201" s="523"/>
      <c r="L201" s="70"/>
    </row>
    <row r="202" spans="1:12" s="5" customFormat="1" ht="17" customHeight="1" x14ac:dyDescent="0.2">
      <c r="A202" s="525"/>
      <c r="B202" s="532"/>
      <c r="C202" s="533"/>
      <c r="D202" s="534"/>
      <c r="E202" s="523"/>
      <c r="F202" s="523"/>
      <c r="G202" s="523"/>
      <c r="H202" s="523"/>
      <c r="I202" s="523"/>
      <c r="J202" s="523"/>
      <c r="K202" s="523"/>
      <c r="L202" s="70"/>
    </row>
    <row r="203" spans="1:12" s="5" customFormat="1" ht="17" customHeight="1" x14ac:dyDescent="0.2">
      <c r="A203" s="525" t="s">
        <v>468</v>
      </c>
      <c r="B203" s="523" t="str">
        <f>避難確保計画入力シート!C131</f>
        <v>関西電力</v>
      </c>
      <c r="C203" s="523"/>
      <c r="D203" s="523"/>
      <c r="E203" s="523">
        <f>避難確保計画入力シート!D131</f>
        <v>0</v>
      </c>
      <c r="F203" s="523"/>
      <c r="G203" s="523">
        <f>避難確保計画入力シート!H131</f>
        <v>0</v>
      </c>
      <c r="H203" s="523"/>
      <c r="I203" s="523">
        <f>避難確保計画入力シート!L131</f>
        <v>0</v>
      </c>
      <c r="J203" s="523"/>
      <c r="K203" s="523"/>
    </row>
    <row r="204" spans="1:12" s="5" customFormat="1" ht="17" customHeight="1" x14ac:dyDescent="0.2">
      <c r="A204" s="525"/>
      <c r="B204" s="523" t="str">
        <f>避難確保計画入力シート!C132</f>
        <v>大阪ガス</v>
      </c>
      <c r="C204" s="523"/>
      <c r="D204" s="523"/>
      <c r="E204" s="523">
        <f>避難確保計画入力シート!D132</f>
        <v>0</v>
      </c>
      <c r="F204" s="523"/>
      <c r="G204" s="523">
        <f>避難確保計画入力シート!H132</f>
        <v>0</v>
      </c>
      <c r="H204" s="523"/>
      <c r="I204" s="523">
        <f>避難確保計画入力シート!L132</f>
        <v>0</v>
      </c>
      <c r="J204" s="523"/>
      <c r="K204" s="523"/>
    </row>
    <row r="205" spans="1:12" s="5" customFormat="1" ht="17" customHeight="1" x14ac:dyDescent="0.2">
      <c r="A205" s="525"/>
      <c r="B205" s="523" t="str">
        <f>避難確保計画入力シート!C133</f>
        <v>神戸市水道局</v>
      </c>
      <c r="C205" s="523"/>
      <c r="D205" s="523"/>
      <c r="E205" s="523">
        <f>避難確保計画入力シート!D133</f>
        <v>0</v>
      </c>
      <c r="F205" s="523"/>
      <c r="G205" s="523">
        <f>避難確保計画入力シート!H133</f>
        <v>0</v>
      </c>
      <c r="H205" s="523"/>
      <c r="I205" s="523">
        <f>避難確保計画入力シート!L133</f>
        <v>0</v>
      </c>
      <c r="J205" s="523"/>
      <c r="K205" s="523"/>
    </row>
    <row r="206" spans="1:12" s="5" customFormat="1" ht="17" customHeight="1" x14ac:dyDescent="0.2">
      <c r="A206" s="525"/>
      <c r="B206" s="523" t="str">
        <f>避難確保計画入力シート!C134</f>
        <v>ＮＴＴ西日本</v>
      </c>
      <c r="C206" s="523"/>
      <c r="D206" s="523"/>
      <c r="E206" s="523">
        <f>避難確保計画入力シート!D134</f>
        <v>0</v>
      </c>
      <c r="F206" s="523"/>
      <c r="G206" s="523">
        <f>避難確保計画入力シート!H134</f>
        <v>0</v>
      </c>
      <c r="H206" s="523"/>
      <c r="I206" s="523">
        <f>避難確保計画入力シート!L134</f>
        <v>0</v>
      </c>
      <c r="J206" s="523"/>
      <c r="K206" s="523"/>
    </row>
    <row r="207" spans="1:12" s="5" customFormat="1" ht="17" customHeight="1" x14ac:dyDescent="0.2">
      <c r="A207" s="525"/>
      <c r="B207" s="523">
        <f>避難確保計画入力シート!C135</f>
        <v>0</v>
      </c>
      <c r="C207" s="523"/>
      <c r="D207" s="523"/>
      <c r="E207" s="523">
        <f>避難確保計画入力シート!D135</f>
        <v>0</v>
      </c>
      <c r="F207" s="523"/>
      <c r="G207" s="523">
        <f>避難確保計画入力シート!H135</f>
        <v>0</v>
      </c>
      <c r="H207" s="523"/>
      <c r="I207" s="523">
        <f>避難確保計画入力シート!L135</f>
        <v>0</v>
      </c>
      <c r="J207" s="523"/>
      <c r="K207" s="523"/>
      <c r="L207" s="70"/>
    </row>
    <row r="208" spans="1:12" s="5" customFormat="1" ht="17" customHeight="1" x14ac:dyDescent="0.2">
      <c r="A208" s="525"/>
      <c r="B208" s="523">
        <f>避難確保計画入力シート!C136</f>
        <v>0</v>
      </c>
      <c r="C208" s="523"/>
      <c r="D208" s="523"/>
      <c r="E208" s="523">
        <f>避難確保計画入力シート!D136</f>
        <v>0</v>
      </c>
      <c r="F208" s="523"/>
      <c r="G208" s="523">
        <f>避難確保計画入力シート!H136</f>
        <v>0</v>
      </c>
      <c r="H208" s="523"/>
      <c r="I208" s="523">
        <f>避難確保計画入力シート!L136</f>
        <v>0</v>
      </c>
      <c r="J208" s="523"/>
      <c r="K208" s="523"/>
      <c r="L208" s="70"/>
    </row>
    <row r="209" spans="1:12" s="5" customFormat="1" ht="17" customHeight="1" x14ac:dyDescent="0.2">
      <c r="A209" s="525"/>
      <c r="B209" s="523">
        <f>避難確保計画入力シート!C137</f>
        <v>0</v>
      </c>
      <c r="C209" s="523"/>
      <c r="D209" s="523"/>
      <c r="E209" s="523">
        <f>避難確保計画入力シート!D137</f>
        <v>0</v>
      </c>
      <c r="F209" s="523"/>
      <c r="G209" s="523">
        <f>避難確保計画入力シート!H137</f>
        <v>0</v>
      </c>
      <c r="H209" s="523"/>
      <c r="I209" s="523">
        <f>避難確保計画入力シート!L137</f>
        <v>0</v>
      </c>
      <c r="J209" s="523"/>
      <c r="K209" s="523"/>
    </row>
    <row r="210" spans="1:12" s="5" customFormat="1" ht="17" customHeight="1" x14ac:dyDescent="0.2">
      <c r="A210" s="524" t="s">
        <v>469</v>
      </c>
      <c r="B210" s="524"/>
      <c r="C210" s="524"/>
      <c r="D210" s="524"/>
      <c r="E210" s="524"/>
      <c r="F210" s="524"/>
      <c r="G210" s="524"/>
      <c r="H210" s="524"/>
      <c r="I210" s="524"/>
      <c r="J210" s="524"/>
      <c r="K210" s="524"/>
      <c r="L210" s="70"/>
    </row>
    <row r="211" spans="1:12" s="5" customFormat="1" ht="17" customHeight="1" x14ac:dyDescent="0.2">
      <c r="A211" s="522"/>
      <c r="B211" s="522"/>
      <c r="C211" s="522"/>
      <c r="D211" s="522"/>
      <c r="E211" s="522"/>
      <c r="F211" s="522"/>
      <c r="G211" s="522"/>
      <c r="H211" s="522"/>
      <c r="I211" s="522"/>
      <c r="J211" s="522"/>
      <c r="K211" s="522"/>
      <c r="L211" s="70"/>
    </row>
    <row r="212" spans="1:12" ht="17" customHeight="1" x14ac:dyDescent="0.2">
      <c r="A212" s="522"/>
      <c r="B212" s="522"/>
      <c r="C212" s="522"/>
      <c r="D212" s="522"/>
      <c r="E212" s="522"/>
      <c r="F212" s="522"/>
      <c r="G212" s="522"/>
      <c r="H212" s="522"/>
      <c r="I212" s="522"/>
      <c r="J212" s="522"/>
      <c r="K212" s="522"/>
      <c r="L212" s="108"/>
    </row>
    <row r="213" spans="1:12" ht="17" customHeight="1" x14ac:dyDescent="0.2">
      <c r="A213" s="5"/>
      <c r="B213" s="5"/>
      <c r="C213" s="5"/>
      <c r="D213" s="5"/>
      <c r="E213" s="5"/>
      <c r="F213" s="5"/>
      <c r="G213" s="5"/>
      <c r="H213" s="5"/>
      <c r="I213" s="5"/>
      <c r="J213" s="5"/>
      <c r="K213" s="5"/>
      <c r="L213" s="108"/>
    </row>
    <row r="214" spans="1:12" ht="17" customHeight="1" x14ac:dyDescent="0.2">
      <c r="A214" s="5"/>
      <c r="B214" s="5"/>
      <c r="C214" s="5"/>
      <c r="D214" s="5"/>
      <c r="E214" s="5"/>
      <c r="F214" s="5"/>
      <c r="G214" s="5"/>
      <c r="H214" s="5"/>
      <c r="I214" s="5"/>
      <c r="J214" s="5"/>
      <c r="K214" s="5"/>
      <c r="L214" s="108"/>
    </row>
    <row r="215" spans="1:12" ht="17" customHeight="1" x14ac:dyDescent="0.2">
      <c r="A215" s="5"/>
      <c r="B215" s="5"/>
      <c r="C215" s="5"/>
      <c r="D215" s="5"/>
      <c r="E215" s="5"/>
      <c r="F215" s="5"/>
      <c r="G215" s="5"/>
      <c r="H215" s="5"/>
      <c r="I215" s="5"/>
      <c r="J215" s="5"/>
      <c r="K215" s="5"/>
      <c r="L215" s="109"/>
    </row>
    <row r="216" spans="1:12" ht="17" customHeight="1" x14ac:dyDescent="0.2">
      <c r="A216" s="5"/>
      <c r="B216" s="5"/>
      <c r="C216" s="5"/>
      <c r="D216" s="5"/>
      <c r="E216" s="5"/>
      <c r="F216" s="5"/>
      <c r="G216" s="5"/>
      <c r="H216" s="5"/>
      <c r="I216" s="5"/>
      <c r="J216" s="5"/>
      <c r="K216" s="5"/>
      <c r="L216" s="108"/>
    </row>
    <row r="217" spans="1:12" ht="17" customHeight="1" x14ac:dyDescent="0.2">
      <c r="A217" s="5"/>
      <c r="B217" s="5"/>
      <c r="C217" s="5"/>
      <c r="D217" s="5"/>
      <c r="E217" s="5"/>
      <c r="F217" s="5"/>
      <c r="G217" s="5"/>
      <c r="H217" s="5"/>
      <c r="I217" s="5"/>
      <c r="J217" s="5"/>
      <c r="K217" s="5"/>
      <c r="L217" s="108"/>
    </row>
    <row r="218" spans="1:12" ht="17" customHeight="1" x14ac:dyDescent="0.2">
      <c r="A218" s="5"/>
      <c r="B218" s="5"/>
      <c r="C218" s="5"/>
      <c r="D218" s="5"/>
      <c r="E218" s="5"/>
      <c r="F218" s="5"/>
      <c r="G218" s="5"/>
      <c r="H218" s="5"/>
      <c r="I218" s="5"/>
      <c r="J218" s="5"/>
      <c r="K218" s="5"/>
      <c r="L218" s="108"/>
    </row>
    <row r="219" spans="1:12" ht="17" customHeight="1" x14ac:dyDescent="0.2">
      <c r="A219" s="5"/>
      <c r="B219" s="5"/>
      <c r="C219" s="5"/>
      <c r="D219" s="5"/>
      <c r="E219" s="5"/>
      <c r="F219" s="5"/>
      <c r="G219" s="5"/>
      <c r="H219" s="5"/>
      <c r="I219" s="5"/>
      <c r="J219" s="5"/>
      <c r="K219" s="5"/>
      <c r="L219" s="108"/>
    </row>
    <row r="220" spans="1:12" ht="17" customHeight="1" x14ac:dyDescent="0.2">
      <c r="A220" s="5"/>
      <c r="B220" s="5"/>
      <c r="C220" s="5"/>
      <c r="D220" s="5"/>
      <c r="E220" s="5"/>
      <c r="F220" s="5"/>
      <c r="G220" s="5"/>
      <c r="H220" s="5"/>
      <c r="I220" s="5"/>
      <c r="J220" s="5"/>
      <c r="K220" s="5"/>
      <c r="L220" s="108"/>
    </row>
    <row r="221" spans="1:12" ht="17" customHeight="1" x14ac:dyDescent="0.2">
      <c r="A221" s="5"/>
      <c r="B221" s="5"/>
      <c r="C221" s="5"/>
      <c r="D221" s="5"/>
      <c r="E221" s="5"/>
      <c r="F221" s="5"/>
      <c r="G221" s="5"/>
      <c r="H221" s="5"/>
      <c r="I221" s="5"/>
      <c r="J221" s="5"/>
      <c r="K221" s="5"/>
      <c r="L221" s="108"/>
    </row>
    <row r="222" spans="1:12" ht="17" customHeight="1" x14ac:dyDescent="0.2">
      <c r="A222" s="5"/>
      <c r="B222" s="5"/>
      <c r="C222" s="5"/>
      <c r="D222" s="5"/>
      <c r="E222" s="5"/>
      <c r="F222" s="5"/>
      <c r="G222" s="5"/>
      <c r="H222" s="5"/>
      <c r="I222" s="5"/>
      <c r="J222" s="5"/>
      <c r="K222" s="5"/>
      <c r="L222" s="108"/>
    </row>
    <row r="223" spans="1:12" ht="17" customHeight="1" x14ac:dyDescent="0.2">
      <c r="A223" s="5"/>
      <c r="B223" s="5"/>
      <c r="C223" s="5"/>
      <c r="D223" s="5"/>
      <c r="E223" s="5"/>
      <c r="F223" s="5"/>
      <c r="G223" s="5"/>
      <c r="H223" s="5"/>
      <c r="I223" s="5"/>
      <c r="J223" s="5"/>
      <c r="K223" s="5"/>
      <c r="L223" s="108"/>
    </row>
    <row r="224" spans="1:12" ht="17" customHeight="1" x14ac:dyDescent="0.2">
      <c r="A224" s="5"/>
      <c r="B224" s="5"/>
      <c r="C224" s="5"/>
      <c r="D224" s="5"/>
      <c r="E224" s="5"/>
      <c r="F224" s="5"/>
      <c r="G224" s="5"/>
      <c r="H224" s="5"/>
      <c r="I224" s="5"/>
      <c r="J224" s="5"/>
      <c r="K224" s="5"/>
      <c r="L224" s="108"/>
    </row>
    <row r="225" spans="1:12" ht="17" customHeight="1" x14ac:dyDescent="0.2">
      <c r="A225" s="5"/>
      <c r="B225" s="5"/>
      <c r="C225" s="5"/>
      <c r="D225" s="5"/>
      <c r="E225" s="5"/>
      <c r="F225" s="5"/>
      <c r="G225" s="5"/>
      <c r="H225" s="5"/>
      <c r="I225" s="5"/>
      <c r="J225" s="5"/>
      <c r="K225" s="5"/>
      <c r="L225" s="108"/>
    </row>
    <row r="226" spans="1:12" ht="17" customHeight="1" x14ac:dyDescent="0.2">
      <c r="A226" s="5"/>
      <c r="B226" s="5"/>
      <c r="C226" s="5"/>
      <c r="D226" s="5"/>
      <c r="E226" s="5"/>
      <c r="F226" s="5"/>
      <c r="G226" s="5"/>
      <c r="H226" s="5"/>
      <c r="I226" s="5"/>
      <c r="J226" s="5"/>
      <c r="K226" s="5"/>
      <c r="L226" s="108"/>
    </row>
    <row r="227" spans="1:12" ht="17" customHeight="1" x14ac:dyDescent="0.2">
      <c r="A227" s="5"/>
      <c r="B227" s="5"/>
      <c r="C227" s="5"/>
      <c r="D227" s="5"/>
      <c r="E227" s="5"/>
      <c r="F227" s="5"/>
      <c r="G227" s="5"/>
      <c r="H227" s="5"/>
      <c r="I227" s="5"/>
      <c r="J227" s="5"/>
      <c r="K227" s="5"/>
      <c r="L227" s="108"/>
    </row>
    <row r="228" spans="1:12" ht="17" customHeight="1" x14ac:dyDescent="0.2">
      <c r="A228" s="226"/>
      <c r="B228" s="5"/>
      <c r="C228" s="5"/>
      <c r="D228" s="5"/>
      <c r="E228" s="5"/>
      <c r="F228" s="5"/>
      <c r="G228" s="528" t="s">
        <v>580</v>
      </c>
      <c r="H228" s="528"/>
      <c r="I228" s="528"/>
      <c r="J228" s="528"/>
      <c r="K228" s="528"/>
      <c r="L228" s="108"/>
    </row>
    <row r="229" spans="1:12" ht="17" customHeight="1" x14ac:dyDescent="0.2">
      <c r="A229" s="5"/>
      <c r="B229" s="5"/>
      <c r="C229" s="5"/>
      <c r="D229" s="5"/>
      <c r="E229" s="5"/>
      <c r="F229" s="5"/>
      <c r="G229" s="9" t="s">
        <v>423</v>
      </c>
      <c r="H229" s="529">
        <f>避難確保計画入力シート!$E$13</f>
        <v>0</v>
      </c>
      <c r="I229" s="529"/>
      <c r="J229" s="529"/>
      <c r="K229" s="529"/>
      <c r="L229" s="109"/>
    </row>
    <row r="230" spans="1:12" ht="17" customHeight="1" x14ac:dyDescent="0.2">
      <c r="A230" s="71"/>
      <c r="B230" s="71"/>
      <c r="C230" s="71"/>
      <c r="D230" s="71"/>
      <c r="E230" s="71"/>
      <c r="F230" s="71"/>
      <c r="G230" s="71"/>
      <c r="H230" s="71"/>
      <c r="I230" s="71"/>
      <c r="J230" s="71"/>
      <c r="K230" s="71"/>
      <c r="L230" s="109"/>
    </row>
    <row r="231" spans="1:12" ht="17" customHeight="1" x14ac:dyDescent="0.2">
      <c r="A231" s="457" t="s">
        <v>470</v>
      </c>
      <c r="B231" s="457"/>
      <c r="C231" s="457"/>
      <c r="D231" s="457"/>
      <c r="E231" s="457"/>
      <c r="F231" s="457"/>
      <c r="G231" s="457"/>
      <c r="H231" s="457"/>
      <c r="I231" s="457"/>
      <c r="J231" s="457"/>
      <c r="K231" s="457"/>
      <c r="L231" s="108"/>
    </row>
    <row r="232" spans="1:12" ht="17" customHeight="1" x14ac:dyDescent="0.2">
      <c r="A232" s="522" t="s">
        <v>585</v>
      </c>
      <c r="B232" s="522"/>
      <c r="C232" s="522"/>
      <c r="D232" s="522"/>
      <c r="E232" s="522"/>
      <c r="F232" s="522"/>
      <c r="G232" s="522"/>
      <c r="H232" s="522"/>
      <c r="I232" s="522"/>
      <c r="J232" s="522"/>
      <c r="K232" s="522"/>
      <c r="L232" s="108"/>
    </row>
    <row r="233" spans="1:12" ht="17" customHeight="1" x14ac:dyDescent="0.2">
      <c r="A233" s="522"/>
      <c r="B233" s="522"/>
      <c r="C233" s="522"/>
      <c r="D233" s="522"/>
      <c r="E233" s="522"/>
      <c r="F233" s="522"/>
      <c r="G233" s="522"/>
      <c r="H233" s="522"/>
      <c r="I233" s="522"/>
      <c r="J233" s="522"/>
      <c r="K233" s="522"/>
      <c r="L233" s="108"/>
    </row>
    <row r="234" spans="1:12" ht="17" customHeight="1" x14ac:dyDescent="0.2">
      <c r="A234" s="71"/>
      <c r="B234" s="71"/>
      <c r="C234" s="71"/>
      <c r="D234" s="71"/>
      <c r="E234" s="71"/>
      <c r="F234" s="71"/>
      <c r="G234" s="71"/>
      <c r="H234" s="71"/>
      <c r="I234" s="71"/>
      <c r="J234" s="71"/>
      <c r="K234" s="71"/>
      <c r="L234" s="108"/>
    </row>
    <row r="235" spans="1:12" ht="17" customHeight="1" x14ac:dyDescent="0.2">
      <c r="A235" s="457" t="s">
        <v>472</v>
      </c>
      <c r="B235" s="457"/>
      <c r="C235" s="457"/>
      <c r="D235" s="457"/>
      <c r="E235" s="457"/>
      <c r="F235" s="457"/>
      <c r="G235" s="457"/>
      <c r="H235" s="457"/>
      <c r="I235" s="457"/>
      <c r="J235" s="457"/>
      <c r="K235" s="457"/>
    </row>
    <row r="236" spans="1:12" ht="17" customHeight="1" x14ac:dyDescent="0.2">
      <c r="A236" s="71"/>
      <c r="B236" s="530" t="s">
        <v>309</v>
      </c>
      <c r="C236" s="530"/>
      <c r="D236" s="531" t="str">
        <f>避難確保計画入力シート!D140</f>
        <v>有</v>
      </c>
      <c r="E236" s="531"/>
      <c r="F236" s="531"/>
      <c r="G236" s="531"/>
      <c r="H236" s="531"/>
      <c r="I236" s="531"/>
      <c r="J236" s="531"/>
      <c r="K236" s="531"/>
      <c r="L236" s="109"/>
    </row>
    <row r="237" spans="1:12" ht="17" customHeight="1" x14ac:dyDescent="0.2">
      <c r="A237" s="71"/>
      <c r="B237" s="438" t="s">
        <v>474</v>
      </c>
      <c r="C237" s="438"/>
      <c r="D237" s="438">
        <f>避難確保計画入力シート!D141</f>
        <v>0</v>
      </c>
      <c r="E237" s="438"/>
      <c r="F237" s="438"/>
      <c r="G237" s="438"/>
      <c r="H237" s="438"/>
      <c r="I237" s="438"/>
      <c r="J237" s="438"/>
      <c r="K237" s="438"/>
      <c r="L237" s="108"/>
    </row>
    <row r="238" spans="1:12" ht="17" customHeight="1" x14ac:dyDescent="0.2">
      <c r="A238" s="71"/>
      <c r="B238" s="438"/>
      <c r="C238" s="438"/>
      <c r="D238" s="438"/>
      <c r="E238" s="438"/>
      <c r="F238" s="438"/>
      <c r="G238" s="438"/>
      <c r="H238" s="438"/>
      <c r="I238" s="438"/>
      <c r="J238" s="438"/>
      <c r="K238" s="438"/>
      <c r="L238" s="108"/>
    </row>
    <row r="239" spans="1:12" ht="17" customHeight="1" x14ac:dyDescent="0.2">
      <c r="A239" s="71"/>
      <c r="B239" s="438"/>
      <c r="C239" s="438"/>
      <c r="D239" s="438"/>
      <c r="E239" s="438"/>
      <c r="F239" s="438"/>
      <c r="G239" s="438"/>
      <c r="H239" s="438"/>
      <c r="I239" s="438"/>
      <c r="J239" s="438"/>
      <c r="K239" s="438"/>
    </row>
    <row r="240" spans="1:12" ht="17" customHeight="1" x14ac:dyDescent="0.2">
      <c r="A240" s="71"/>
      <c r="B240" s="438"/>
      <c r="C240" s="438"/>
      <c r="D240" s="438"/>
      <c r="E240" s="438"/>
      <c r="F240" s="438"/>
      <c r="G240" s="438"/>
      <c r="H240" s="438"/>
      <c r="I240" s="438"/>
      <c r="J240" s="438"/>
      <c r="K240" s="438"/>
      <c r="L240" s="109"/>
    </row>
    <row r="241" spans="1:12" ht="17" customHeight="1" x14ac:dyDescent="0.2">
      <c r="A241" s="71"/>
      <c r="B241" s="438"/>
      <c r="C241" s="438"/>
      <c r="D241" s="438"/>
      <c r="E241" s="438"/>
      <c r="F241" s="438"/>
      <c r="G241" s="438"/>
      <c r="H241" s="438"/>
      <c r="I241" s="438"/>
      <c r="J241" s="438"/>
      <c r="K241" s="438"/>
      <c r="L241" s="108"/>
    </row>
    <row r="242" spans="1:12" ht="17" customHeight="1" x14ac:dyDescent="0.2">
      <c r="A242" s="71"/>
      <c r="B242" s="71"/>
      <c r="C242" s="71"/>
      <c r="D242" s="71"/>
      <c r="E242" s="71"/>
      <c r="F242" s="71"/>
      <c r="G242" s="71"/>
      <c r="H242" s="71"/>
      <c r="I242" s="71"/>
      <c r="J242" s="71"/>
      <c r="K242" s="71"/>
    </row>
    <row r="243" spans="1:12" ht="17" customHeight="1" x14ac:dyDescent="0.2">
      <c r="A243" s="457" t="s">
        <v>554</v>
      </c>
      <c r="B243" s="457"/>
      <c r="C243" s="457"/>
      <c r="D243" s="457"/>
      <c r="E243" s="457"/>
      <c r="F243" s="457"/>
      <c r="G243" s="457"/>
      <c r="H243" s="457"/>
      <c r="I243" s="457"/>
      <c r="J243" s="457"/>
      <c r="K243" s="457"/>
    </row>
    <row r="244" spans="1:12" ht="17" customHeight="1" x14ac:dyDescent="0.2">
      <c r="A244" s="522" t="s">
        <v>555</v>
      </c>
      <c r="B244" s="522"/>
      <c r="C244" s="522"/>
      <c r="D244" s="522"/>
      <c r="E244" s="522"/>
      <c r="F244" s="522"/>
      <c r="G244" s="522"/>
      <c r="H244" s="522"/>
      <c r="I244" s="522"/>
      <c r="J244" s="522"/>
      <c r="K244" s="522"/>
    </row>
    <row r="245" spans="1:12" ht="17" customHeight="1" x14ac:dyDescent="0.2">
      <c r="A245" s="522"/>
      <c r="B245" s="522"/>
      <c r="C245" s="522"/>
      <c r="D245" s="522"/>
      <c r="E245" s="522"/>
      <c r="F245" s="522"/>
      <c r="G245" s="522"/>
      <c r="H245" s="522"/>
      <c r="I245" s="522"/>
      <c r="J245" s="522"/>
      <c r="K245" s="522"/>
    </row>
    <row r="246" spans="1:12" ht="17" customHeight="1" x14ac:dyDescent="0.2">
      <c r="A246" s="522"/>
      <c r="B246" s="522"/>
      <c r="C246" s="522"/>
      <c r="D246" s="522"/>
      <c r="E246" s="522"/>
      <c r="F246" s="522"/>
      <c r="G246" s="522"/>
      <c r="H246" s="522"/>
      <c r="I246" s="522"/>
      <c r="J246" s="522"/>
      <c r="K246" s="522"/>
    </row>
    <row r="247" spans="1:12" ht="17" customHeight="1" x14ac:dyDescent="0.2">
      <c r="A247" s="522"/>
      <c r="B247" s="522"/>
      <c r="C247" s="522"/>
      <c r="D247" s="522"/>
      <c r="E247" s="522"/>
      <c r="F247" s="522"/>
      <c r="G247" s="522"/>
      <c r="H247" s="522"/>
      <c r="I247" s="522"/>
      <c r="J247" s="522"/>
      <c r="K247" s="522"/>
    </row>
    <row r="248" spans="1:12" ht="17" customHeight="1" x14ac:dyDescent="0.2">
      <c r="A248" s="526" t="s">
        <v>477</v>
      </c>
      <c r="B248" s="526"/>
      <c r="C248" s="526"/>
      <c r="D248" s="526"/>
      <c r="E248" s="526"/>
      <c r="F248" s="526"/>
      <c r="G248" s="526"/>
      <c r="H248" s="526"/>
      <c r="I248" s="526"/>
      <c r="J248" s="526"/>
      <c r="K248" s="526"/>
    </row>
    <row r="249" spans="1:12" ht="17" customHeight="1" x14ac:dyDescent="0.2">
      <c r="A249" s="71"/>
      <c r="B249" s="527" t="s">
        <v>478</v>
      </c>
      <c r="C249" s="527"/>
      <c r="D249" s="527"/>
      <c r="E249" s="527" t="s">
        <v>479</v>
      </c>
      <c r="F249" s="527"/>
      <c r="G249" s="527"/>
      <c r="H249" s="527" t="s">
        <v>480</v>
      </c>
      <c r="I249" s="527"/>
      <c r="J249" s="527"/>
      <c r="K249" s="71"/>
    </row>
    <row r="250" spans="1:12" ht="17" customHeight="1" x14ac:dyDescent="0.2">
      <c r="B250" s="438" t="s">
        <v>483</v>
      </c>
      <c r="C250" s="438"/>
      <c r="D250" s="438"/>
      <c r="E250" s="438" t="s">
        <v>485</v>
      </c>
      <c r="F250" s="438"/>
      <c r="G250" s="438"/>
      <c r="H250" s="438" t="s">
        <v>482</v>
      </c>
      <c r="I250" s="438"/>
      <c r="J250" s="438"/>
    </row>
    <row r="251" spans="1:12" ht="17" customHeight="1" x14ac:dyDescent="0.2">
      <c r="A251" s="71"/>
      <c r="B251" s="531" t="s">
        <v>586</v>
      </c>
      <c r="C251" s="531"/>
      <c r="D251" s="531"/>
      <c r="E251" s="531" t="s">
        <v>587</v>
      </c>
      <c r="F251" s="531"/>
      <c r="G251" s="531"/>
      <c r="H251" s="531" t="s">
        <v>482</v>
      </c>
      <c r="I251" s="531"/>
      <c r="J251" s="531"/>
      <c r="K251" s="71"/>
    </row>
    <row r="252" spans="1:12" ht="17" customHeight="1" x14ac:dyDescent="0.2">
      <c r="A252" s="71"/>
      <c r="B252" s="531"/>
      <c r="C252" s="531"/>
      <c r="D252" s="531"/>
      <c r="E252" s="531"/>
      <c r="F252" s="531"/>
      <c r="G252" s="531"/>
      <c r="H252" s="531"/>
      <c r="I252" s="531"/>
      <c r="J252" s="531"/>
      <c r="K252" s="71"/>
    </row>
    <row r="253" spans="1:12" ht="17" customHeight="1" x14ac:dyDescent="0.2">
      <c r="A253" s="71"/>
      <c r="B253" s="531"/>
      <c r="C253" s="531"/>
      <c r="D253" s="531"/>
      <c r="E253" s="531"/>
      <c r="F253" s="531"/>
      <c r="G253" s="531"/>
      <c r="H253" s="531"/>
      <c r="I253" s="531"/>
      <c r="J253" s="531"/>
      <c r="K253" s="71"/>
    </row>
    <row r="254" spans="1:12" ht="17" customHeight="1" x14ac:dyDescent="0.2">
      <c r="A254" s="71"/>
      <c r="B254" s="531"/>
      <c r="C254" s="531"/>
      <c r="D254" s="531"/>
      <c r="E254" s="531"/>
      <c r="F254" s="531"/>
      <c r="G254" s="531"/>
      <c r="H254" s="531"/>
      <c r="I254" s="531"/>
      <c r="J254" s="531"/>
      <c r="K254" s="71"/>
    </row>
    <row r="255" spans="1:12" ht="17" customHeight="1" x14ac:dyDescent="0.2">
      <c r="A255" s="71"/>
      <c r="B255" s="531"/>
      <c r="C255" s="531"/>
      <c r="D255" s="531"/>
      <c r="E255" s="531"/>
      <c r="F255" s="531"/>
      <c r="G255" s="531"/>
      <c r="H255" s="531"/>
      <c r="I255" s="531"/>
      <c r="J255" s="531"/>
      <c r="K255" s="71"/>
    </row>
    <row r="256" spans="1:12" ht="17" customHeight="1" x14ac:dyDescent="0.2">
      <c r="A256" s="71"/>
      <c r="B256" s="531"/>
      <c r="C256" s="531"/>
      <c r="D256" s="531"/>
      <c r="E256" s="531"/>
      <c r="F256" s="531"/>
      <c r="G256" s="531"/>
      <c r="H256" s="531"/>
      <c r="I256" s="531"/>
      <c r="J256" s="531"/>
      <c r="K256" s="71"/>
    </row>
    <row r="257" spans="1:11" ht="17" customHeight="1" x14ac:dyDescent="0.2">
      <c r="A257" s="71"/>
      <c r="B257" s="531" t="s">
        <v>486</v>
      </c>
      <c r="C257" s="531"/>
      <c r="D257" s="531"/>
      <c r="E257" s="531" t="s">
        <v>487</v>
      </c>
      <c r="F257" s="531"/>
      <c r="G257" s="531"/>
      <c r="H257" s="531" t="s">
        <v>481</v>
      </c>
      <c r="I257" s="531"/>
      <c r="J257" s="531"/>
      <c r="K257" s="71"/>
    </row>
    <row r="258" spans="1:11" ht="17" customHeight="1" x14ac:dyDescent="0.2">
      <c r="A258" s="71"/>
      <c r="B258" s="531"/>
      <c r="C258" s="531"/>
      <c r="D258" s="531"/>
      <c r="E258" s="531"/>
      <c r="F258" s="531"/>
      <c r="G258" s="531"/>
      <c r="H258" s="531"/>
      <c r="I258" s="531"/>
      <c r="J258" s="531"/>
      <c r="K258" s="71"/>
    </row>
    <row r="259" spans="1:11" ht="17" customHeight="1" x14ac:dyDescent="0.2">
      <c r="A259" s="71"/>
      <c r="B259" s="531"/>
      <c r="C259" s="531"/>
      <c r="D259" s="531"/>
      <c r="E259" s="531"/>
      <c r="F259" s="531"/>
      <c r="G259" s="531"/>
      <c r="H259" s="531"/>
      <c r="I259" s="531"/>
      <c r="J259" s="531"/>
      <c r="K259" s="71"/>
    </row>
    <row r="260" spans="1:11" ht="17" customHeight="1" x14ac:dyDescent="0.2">
      <c r="A260" s="71"/>
      <c r="B260" s="531"/>
      <c r="C260" s="531"/>
      <c r="D260" s="531"/>
      <c r="E260" s="531"/>
      <c r="F260" s="531"/>
      <c r="G260" s="531"/>
      <c r="H260" s="531"/>
      <c r="I260" s="531"/>
      <c r="J260" s="531"/>
      <c r="K260" s="71"/>
    </row>
    <row r="261" spans="1:11" ht="17" customHeight="1" x14ac:dyDescent="0.2">
      <c r="A261" s="71"/>
      <c r="B261" s="531"/>
      <c r="C261" s="531"/>
      <c r="D261" s="531"/>
      <c r="E261" s="531"/>
      <c r="F261" s="531"/>
      <c r="G261" s="531"/>
      <c r="H261" s="531"/>
      <c r="I261" s="531"/>
      <c r="J261" s="531"/>
      <c r="K261" s="71"/>
    </row>
    <row r="262" spans="1:11" ht="17" customHeight="1" x14ac:dyDescent="0.2">
      <c r="A262" s="71"/>
      <c r="B262" s="531"/>
      <c r="C262" s="531"/>
      <c r="D262" s="531"/>
      <c r="E262" s="531"/>
      <c r="F262" s="531"/>
      <c r="G262" s="531"/>
      <c r="H262" s="531"/>
      <c r="I262" s="531"/>
      <c r="J262" s="531"/>
      <c r="K262" s="71"/>
    </row>
    <row r="263" spans="1:11" ht="17" customHeight="1" x14ac:dyDescent="0.2">
      <c r="A263" s="71"/>
      <c r="B263" s="71"/>
      <c r="C263" s="71"/>
      <c r="D263" s="71"/>
      <c r="E263" s="71"/>
      <c r="F263" s="71"/>
      <c r="J263" s="71"/>
      <c r="K263" s="71"/>
    </row>
    <row r="264" spans="1:11" ht="17" customHeight="1" x14ac:dyDescent="0.2">
      <c r="A264" s="71"/>
      <c r="B264" s="71"/>
      <c r="C264" s="71"/>
      <c r="D264" s="71"/>
      <c r="E264" s="71"/>
      <c r="F264" s="71"/>
      <c r="J264" s="71"/>
      <c r="K264" s="71"/>
    </row>
    <row r="265" spans="1:11" ht="17" customHeight="1" x14ac:dyDescent="0.2">
      <c r="A265" s="71"/>
      <c r="B265" s="71"/>
      <c r="C265" s="71"/>
      <c r="D265" s="71"/>
      <c r="E265" s="71"/>
      <c r="F265" s="71"/>
      <c r="J265" s="71"/>
      <c r="K265" s="71"/>
    </row>
    <row r="266" spans="1:11" ht="17" customHeight="1" x14ac:dyDescent="0.2">
      <c r="A266" s="71"/>
      <c r="B266" s="71"/>
      <c r="C266" s="71"/>
      <c r="D266" s="71"/>
      <c r="E266" s="71"/>
      <c r="F266" s="71"/>
      <c r="J266" s="71"/>
      <c r="K266" s="71"/>
    </row>
    <row r="267" spans="1:11" ht="17" customHeight="1" x14ac:dyDescent="0.2">
      <c r="A267" s="71"/>
      <c r="B267" s="71"/>
      <c r="C267" s="71"/>
      <c r="D267" s="71"/>
      <c r="E267" s="71"/>
      <c r="F267" s="71"/>
      <c r="J267" s="71"/>
      <c r="K267" s="71"/>
    </row>
    <row r="268" spans="1:11" ht="17" customHeight="1" x14ac:dyDescent="0.2">
      <c r="A268" s="71"/>
      <c r="B268" s="71"/>
      <c r="C268" s="71"/>
      <c r="D268" s="71"/>
      <c r="E268" s="71"/>
      <c r="F268" s="71"/>
      <c r="J268" s="71"/>
      <c r="K268" s="71"/>
    </row>
    <row r="269" spans="1:11" ht="17" customHeight="1" x14ac:dyDescent="0.2">
      <c r="A269" s="71"/>
      <c r="B269" s="71"/>
      <c r="C269" s="71"/>
      <c r="D269" s="71"/>
      <c r="E269" s="71"/>
      <c r="F269" s="71"/>
      <c r="G269" s="71"/>
      <c r="H269" s="71"/>
      <c r="I269" s="71"/>
      <c r="J269" s="71"/>
      <c r="K269" s="71"/>
    </row>
    <row r="270" spans="1:11" ht="17" customHeight="1" x14ac:dyDescent="0.2">
      <c r="A270" s="71"/>
      <c r="B270" s="71"/>
      <c r="C270" s="71"/>
      <c r="D270" s="71"/>
      <c r="E270" s="71"/>
      <c r="F270" s="71"/>
      <c r="G270" s="71"/>
      <c r="H270" s="71"/>
      <c r="I270" s="71"/>
      <c r="J270" s="71"/>
      <c r="K270" s="71"/>
    </row>
    <row r="271" spans="1:11" ht="17" customHeight="1" x14ac:dyDescent="0.2">
      <c r="A271" s="71"/>
      <c r="B271" s="71"/>
      <c r="C271" s="71"/>
      <c r="D271" s="71"/>
      <c r="E271" s="71"/>
      <c r="F271" s="71"/>
      <c r="G271" s="71"/>
      <c r="H271" s="71"/>
      <c r="I271" s="71"/>
      <c r="J271" s="71"/>
      <c r="K271" s="71"/>
    </row>
    <row r="272" spans="1:11" ht="17" customHeight="1" x14ac:dyDescent="0.2">
      <c r="A272" s="71"/>
      <c r="B272" s="71"/>
      <c r="C272" s="71"/>
      <c r="D272" s="71" t="s">
        <v>488</v>
      </c>
      <c r="E272" s="71"/>
      <c r="F272" s="71"/>
      <c r="G272" s="71"/>
      <c r="H272" s="71"/>
      <c r="I272" s="71"/>
      <c r="J272" s="71"/>
      <c r="K272" s="71"/>
    </row>
    <row r="273" spans="1:13" ht="17" customHeight="1" x14ac:dyDescent="0.2">
      <c r="A273" s="71"/>
      <c r="B273" s="71"/>
      <c r="C273" s="71"/>
      <c r="D273" s="71"/>
      <c r="E273" s="71"/>
      <c r="F273" s="71"/>
      <c r="G273" s="71"/>
      <c r="H273" s="71"/>
      <c r="I273" s="71"/>
      <c r="J273" s="71"/>
      <c r="K273" s="71"/>
    </row>
    <row r="274" spans="1:13" ht="17" customHeight="1" x14ac:dyDescent="0.2">
      <c r="A274" s="71"/>
      <c r="B274" s="71"/>
      <c r="C274" s="71"/>
      <c r="D274" s="71"/>
      <c r="E274" s="71"/>
      <c r="F274" s="71"/>
      <c r="G274" s="71"/>
      <c r="H274" s="71"/>
      <c r="I274" s="71"/>
      <c r="J274" s="71"/>
      <c r="K274" s="71"/>
    </row>
    <row r="275" spans="1:13" ht="17" customHeight="1" x14ac:dyDescent="0.2">
      <c r="A275" s="226"/>
      <c r="B275" s="5"/>
      <c r="C275" s="5"/>
      <c r="D275" s="5"/>
      <c r="E275" s="5"/>
      <c r="F275" s="5"/>
      <c r="G275" s="528" t="s">
        <v>580</v>
      </c>
      <c r="H275" s="528"/>
      <c r="I275" s="528"/>
      <c r="J275" s="528"/>
      <c r="K275" s="528"/>
    </row>
    <row r="276" spans="1:13" ht="17" customHeight="1" x14ac:dyDescent="0.2">
      <c r="A276" s="5"/>
      <c r="B276" s="5"/>
      <c r="C276" s="5"/>
      <c r="D276" s="5"/>
      <c r="E276" s="5"/>
      <c r="F276" s="5"/>
      <c r="G276" s="9" t="s">
        <v>423</v>
      </c>
      <c r="H276" s="529">
        <f>避難確保計画入力シート!$E$13</f>
        <v>0</v>
      </c>
      <c r="I276" s="529"/>
      <c r="J276" s="529"/>
      <c r="K276" s="529"/>
      <c r="L276" s="109"/>
    </row>
    <row r="277" spans="1:13" ht="17" customHeight="1" x14ac:dyDescent="0.2">
      <c r="A277" s="71"/>
      <c r="B277" s="71"/>
      <c r="C277" s="71"/>
      <c r="D277" s="71"/>
      <c r="E277" s="71"/>
      <c r="F277" s="71"/>
      <c r="G277" s="71"/>
      <c r="H277" s="71"/>
      <c r="I277" s="71"/>
      <c r="J277" s="71"/>
      <c r="K277" s="71"/>
      <c r="L277" s="108"/>
    </row>
    <row r="278" spans="1:13" ht="17" customHeight="1" x14ac:dyDescent="0.2">
      <c r="A278" s="526" t="s">
        <v>489</v>
      </c>
      <c r="B278" s="526"/>
      <c r="C278" s="526"/>
      <c r="D278" s="526"/>
      <c r="E278" s="526"/>
      <c r="F278" s="526"/>
      <c r="G278" s="526"/>
      <c r="H278" s="526"/>
      <c r="I278" s="526"/>
      <c r="J278" s="526"/>
      <c r="K278" s="526"/>
      <c r="L278" s="108"/>
    </row>
    <row r="279" spans="1:13" ht="17" customHeight="1" x14ac:dyDescent="0.2">
      <c r="A279" s="568"/>
      <c r="B279" s="519" t="s">
        <v>490</v>
      </c>
      <c r="C279" s="519"/>
      <c r="D279" s="519" t="s">
        <v>496</v>
      </c>
      <c r="E279" s="519"/>
      <c r="F279" s="520" t="s">
        <v>499</v>
      </c>
      <c r="G279" s="520"/>
      <c r="H279" s="569" t="s">
        <v>503</v>
      </c>
      <c r="I279" s="569"/>
      <c r="J279" s="569"/>
      <c r="K279" s="569"/>
      <c r="L279" s="108"/>
    </row>
    <row r="280" spans="1:13" ht="17" customHeight="1" x14ac:dyDescent="0.2">
      <c r="A280" s="568"/>
      <c r="B280" s="519"/>
      <c r="C280" s="519"/>
      <c r="D280" s="519"/>
      <c r="E280" s="519"/>
      <c r="F280" s="520"/>
      <c r="G280" s="520"/>
      <c r="H280" s="569"/>
      <c r="I280" s="569"/>
      <c r="J280" s="569"/>
      <c r="K280" s="569"/>
      <c r="L280" s="108"/>
    </row>
    <row r="281" spans="1:13" ht="17" customHeight="1" x14ac:dyDescent="0.2">
      <c r="A281" s="521" t="s">
        <v>495</v>
      </c>
      <c r="B281" s="519" t="s">
        <v>491</v>
      </c>
      <c r="C281" s="519"/>
      <c r="D281" s="519" t="s">
        <v>614</v>
      </c>
      <c r="E281" s="519"/>
      <c r="F281" s="519" t="s">
        <v>615</v>
      </c>
      <c r="G281" s="519"/>
      <c r="H281" s="520" t="str">
        <f>避難確保計画入力シート!C121&amp;避難確保計画入力シート!C123&amp;避難確保計画入力シート!C125</f>
        <v>神戸市／兵庫県／危機管理室
（施設所管部署）神戸市消防局　○○消防署
※地域の消防署名に変更してください兵庫県警察　○○警察署
※地域の消防署名に変更してください</v>
      </c>
      <c r="I281" s="520"/>
      <c r="J281" s="520"/>
      <c r="K281" s="520"/>
    </row>
    <row r="282" spans="1:13" ht="17" customHeight="1" x14ac:dyDescent="0.2">
      <c r="A282" s="521"/>
      <c r="B282" s="519"/>
      <c r="C282" s="519"/>
      <c r="D282" s="519"/>
      <c r="E282" s="519"/>
      <c r="F282" s="519"/>
      <c r="G282" s="519"/>
      <c r="H282" s="520"/>
      <c r="I282" s="520"/>
      <c r="J282" s="520"/>
      <c r="K282" s="520"/>
      <c r="L282" s="109"/>
    </row>
    <row r="283" spans="1:13" ht="17" customHeight="1" x14ac:dyDescent="0.2">
      <c r="A283" s="521"/>
      <c r="B283" s="519"/>
      <c r="C283" s="519"/>
      <c r="D283" s="519"/>
      <c r="E283" s="519"/>
      <c r="F283" s="519"/>
      <c r="G283" s="519"/>
      <c r="H283" s="520"/>
      <c r="I283" s="520"/>
      <c r="J283" s="520"/>
      <c r="K283" s="520"/>
      <c r="L283" s="30"/>
    </row>
    <row r="284" spans="1:13" ht="17" customHeight="1" x14ac:dyDescent="0.2">
      <c r="A284" s="521"/>
      <c r="B284" s="519" t="s">
        <v>492</v>
      </c>
      <c r="C284" s="519"/>
      <c r="D284" s="519" t="s">
        <v>297</v>
      </c>
      <c r="E284" s="519"/>
      <c r="F284" s="519" t="s">
        <v>500</v>
      </c>
      <c r="G284" s="519"/>
      <c r="H284" s="520" t="str">
        <f>避難確保計画入力シート!C121&amp;避難確保計画入力シート!C123&amp;避難確保計画入力シート!C125</f>
        <v>神戸市／兵庫県／危機管理室
（施設所管部署）神戸市消防局　○○消防署
※地域の消防署名に変更してください兵庫県警察　○○警察署
※地域の消防署名に変更してください</v>
      </c>
      <c r="I284" s="520"/>
      <c r="J284" s="520"/>
      <c r="K284" s="520"/>
      <c r="L284" s="70"/>
      <c r="M284" s="296" t="s">
        <v>601</v>
      </c>
    </row>
    <row r="285" spans="1:13" ht="17" customHeight="1" x14ac:dyDescent="0.2">
      <c r="A285" s="521"/>
      <c r="B285" s="519"/>
      <c r="C285" s="519"/>
      <c r="D285" s="519"/>
      <c r="E285" s="519"/>
      <c r="F285" s="519"/>
      <c r="G285" s="519"/>
      <c r="H285" s="520"/>
      <c r="I285" s="520"/>
      <c r="J285" s="520"/>
      <c r="K285" s="520"/>
      <c r="L285" s="70"/>
    </row>
    <row r="286" spans="1:13" ht="17" customHeight="1" x14ac:dyDescent="0.2">
      <c r="A286" s="521"/>
      <c r="B286" s="519"/>
      <c r="C286" s="519"/>
      <c r="D286" s="519"/>
      <c r="E286" s="519"/>
      <c r="F286" s="519"/>
      <c r="G286" s="519"/>
      <c r="H286" s="520"/>
      <c r="I286" s="520"/>
      <c r="J286" s="520"/>
      <c r="K286" s="520"/>
      <c r="L286" s="70"/>
    </row>
    <row r="287" spans="1:13" ht="17" customHeight="1" x14ac:dyDescent="0.2">
      <c r="A287" s="521" t="s">
        <v>494</v>
      </c>
      <c r="B287" s="520" t="s">
        <v>613</v>
      </c>
      <c r="C287" s="520"/>
      <c r="D287" s="520" t="s">
        <v>367</v>
      </c>
      <c r="E287" s="520"/>
      <c r="F287" s="520" t="s">
        <v>501</v>
      </c>
      <c r="G287" s="520"/>
      <c r="H287" s="520" t="s">
        <v>38</v>
      </c>
      <c r="I287" s="520"/>
      <c r="J287" s="520"/>
      <c r="K287" s="520"/>
      <c r="L287" s="70"/>
      <c r="M287" s="296" t="s">
        <v>601</v>
      </c>
    </row>
    <row r="288" spans="1:13" ht="17" customHeight="1" x14ac:dyDescent="0.2">
      <c r="A288" s="521"/>
      <c r="B288" s="520"/>
      <c r="C288" s="520"/>
      <c r="D288" s="520"/>
      <c r="E288" s="520"/>
      <c r="F288" s="520"/>
      <c r="G288" s="520"/>
      <c r="H288" s="520"/>
      <c r="I288" s="520"/>
      <c r="J288" s="520"/>
      <c r="K288" s="520"/>
      <c r="L288" s="70"/>
    </row>
    <row r="289" spans="1:13" ht="17" customHeight="1" x14ac:dyDescent="0.2">
      <c r="A289" s="521"/>
      <c r="B289" s="520"/>
      <c r="C289" s="520"/>
      <c r="D289" s="520"/>
      <c r="E289" s="520"/>
      <c r="F289" s="520"/>
      <c r="G289" s="520"/>
      <c r="H289" s="520"/>
      <c r="I289" s="520"/>
      <c r="J289" s="520"/>
      <c r="K289" s="520"/>
      <c r="L289" s="70"/>
    </row>
    <row r="290" spans="1:13" ht="17" customHeight="1" x14ac:dyDescent="0.2">
      <c r="A290" s="521"/>
      <c r="B290" s="520"/>
      <c r="C290" s="520"/>
      <c r="D290" s="520"/>
      <c r="E290" s="520"/>
      <c r="F290" s="520" t="s">
        <v>502</v>
      </c>
      <c r="G290" s="520"/>
      <c r="H290" s="520" t="str">
        <f>避難確保計画入力シート!C121</f>
        <v>神戸市／兵庫県／危機管理室
（施設所管部署）</v>
      </c>
      <c r="I290" s="520"/>
      <c r="J290" s="520"/>
      <c r="K290" s="520"/>
      <c r="L290" s="70"/>
    </row>
    <row r="291" spans="1:13" ht="17" customHeight="1" x14ac:dyDescent="0.2">
      <c r="A291" s="521"/>
      <c r="B291" s="520"/>
      <c r="C291" s="520"/>
      <c r="D291" s="520"/>
      <c r="E291" s="520"/>
      <c r="F291" s="520"/>
      <c r="G291" s="520"/>
      <c r="H291" s="520"/>
      <c r="I291" s="520"/>
      <c r="J291" s="520"/>
      <c r="K291" s="520"/>
      <c r="L291" s="70"/>
      <c r="M291" s="296" t="s">
        <v>601</v>
      </c>
    </row>
    <row r="292" spans="1:13" ht="17" customHeight="1" x14ac:dyDescent="0.2">
      <c r="A292" s="521"/>
      <c r="B292" s="520"/>
      <c r="C292" s="520"/>
      <c r="D292" s="520"/>
      <c r="E292" s="520"/>
      <c r="F292" s="520"/>
      <c r="G292" s="520"/>
      <c r="H292" s="520"/>
      <c r="I292" s="520"/>
      <c r="J292" s="520"/>
      <c r="K292" s="520"/>
      <c r="L292" s="70"/>
    </row>
    <row r="293" spans="1:13" ht="17" customHeight="1" x14ac:dyDescent="0.2">
      <c r="A293" s="521"/>
      <c r="B293" s="520" t="s">
        <v>493</v>
      </c>
      <c r="C293" s="520"/>
      <c r="D293" s="520" t="s">
        <v>456</v>
      </c>
      <c r="E293" s="520"/>
      <c r="F293" s="520" t="s">
        <v>501</v>
      </c>
      <c r="G293" s="520"/>
      <c r="H293" s="520" t="s">
        <v>38</v>
      </c>
      <c r="I293" s="520"/>
      <c r="J293" s="520"/>
      <c r="K293" s="520"/>
      <c r="L293" s="70"/>
      <c r="M293" s="296" t="s">
        <v>601</v>
      </c>
    </row>
    <row r="294" spans="1:13" ht="17" customHeight="1" x14ac:dyDescent="0.2">
      <c r="A294" s="521"/>
      <c r="B294" s="520"/>
      <c r="C294" s="520"/>
      <c r="D294" s="520"/>
      <c r="E294" s="520"/>
      <c r="F294" s="520"/>
      <c r="G294" s="520"/>
      <c r="H294" s="520"/>
      <c r="I294" s="520"/>
      <c r="J294" s="520"/>
      <c r="K294" s="520"/>
      <c r="L294" s="70"/>
    </row>
    <row r="295" spans="1:13" ht="17" customHeight="1" x14ac:dyDescent="0.2">
      <c r="A295" s="521"/>
      <c r="B295" s="520"/>
      <c r="C295" s="520"/>
      <c r="D295" s="520"/>
      <c r="E295" s="520"/>
      <c r="F295" s="520"/>
      <c r="G295" s="520"/>
      <c r="H295" s="520"/>
      <c r="I295" s="520"/>
      <c r="J295" s="520"/>
      <c r="K295" s="520"/>
      <c r="L295" s="70"/>
      <c r="M295" s="296" t="s">
        <v>601</v>
      </c>
    </row>
    <row r="296" spans="1:13" ht="17" customHeight="1" x14ac:dyDescent="0.2">
      <c r="A296" s="521"/>
      <c r="B296" s="520"/>
      <c r="C296" s="520"/>
      <c r="D296" s="520"/>
      <c r="E296" s="520"/>
      <c r="F296" s="520" t="s">
        <v>502</v>
      </c>
      <c r="G296" s="520"/>
      <c r="H296" s="520" t="str">
        <f>避難確保計画入力シート!C120&amp;避難確保計画入力シート!C121</f>
        <v>●●区役所（防災担当）神戸市／兵庫県／危機管理室
（施設所管部署）</v>
      </c>
      <c r="I296" s="520"/>
      <c r="J296" s="520"/>
      <c r="K296" s="520"/>
      <c r="L296" s="70"/>
    </row>
    <row r="297" spans="1:13" ht="17" customHeight="1" x14ac:dyDescent="0.2">
      <c r="A297" s="521"/>
      <c r="B297" s="520"/>
      <c r="C297" s="520"/>
      <c r="D297" s="520"/>
      <c r="E297" s="520"/>
      <c r="F297" s="520"/>
      <c r="G297" s="520"/>
      <c r="H297" s="520"/>
      <c r="I297" s="520"/>
      <c r="J297" s="520"/>
      <c r="K297" s="520"/>
      <c r="L297" s="5"/>
    </row>
    <row r="298" spans="1:13" ht="17" customHeight="1" x14ac:dyDescent="0.2">
      <c r="A298" s="521"/>
      <c r="B298" s="520"/>
      <c r="C298" s="520"/>
      <c r="D298" s="520"/>
      <c r="E298" s="520"/>
      <c r="F298" s="520"/>
      <c r="G298" s="520"/>
      <c r="H298" s="520"/>
      <c r="I298" s="520"/>
      <c r="J298" s="520"/>
      <c r="K298" s="520"/>
      <c r="L298" s="30"/>
    </row>
    <row r="299" spans="1:13" ht="17" customHeight="1" x14ac:dyDescent="0.2">
      <c r="L299" s="70"/>
      <c r="M299" s="296" t="s">
        <v>601</v>
      </c>
    </row>
    <row r="300" spans="1:13" ht="17" customHeight="1" x14ac:dyDescent="0.2">
      <c r="A300" s="522" t="s">
        <v>545</v>
      </c>
      <c r="B300" s="522"/>
      <c r="C300" s="522"/>
      <c r="D300" s="522"/>
      <c r="E300" s="522"/>
      <c r="F300" s="522"/>
      <c r="G300" s="522"/>
      <c r="H300" s="522"/>
      <c r="I300" s="522"/>
      <c r="J300" s="522"/>
      <c r="K300" s="522"/>
      <c r="L300" s="70"/>
    </row>
    <row r="301" spans="1:13" ht="17" customHeight="1" x14ac:dyDescent="0.2">
      <c r="A301" s="522" t="str">
        <f>"1）避難誘導等
・指定緊急避難場所である"&amp;TEXT(避難確保計画入力シート!E176,0)&amp;"（"&amp;TEXT(避難確保計画入力シート!E178,0)&amp;"）へ避難誘導する。
　なお、指定緊急避難場所へ避難開始する前に、あらかじめ"&amp;TEXT(避難確保計画入力シート!C120,0)&amp;"へ架電し、避難者の受け入れの可否について確認しておく。
・指定緊急避難場所まで立ち退き避難が困難な場合は、近隣の退避場所である"&amp;TEXT(避難確保計画入力シート!E180,0)&amp;"（"&amp;TEXT(避難確保計画入力シート!E182,0)&amp;"）に待避する。
・屋外への立ち退き避難が危険又は困難な場合は、"&amp;TEXT(避難確保計画入力シート!E190,0)&amp;"（"&amp;TEXT(避難確保計画入力シート!E192,0)&amp;"）へ避難誘導する。"</f>
        <v>1）避難誘導等
・指定緊急避難場所である0（0）へ避難誘導する。
　なお、指定緊急避難場所へ避難開始する前に、あらかじめ●●区役所（防災担当）へ架電し、避難者の受け入れの可否について確認しておく。
・指定緊急避難場所まで立ち退き避難が困難な場合は、近隣の退避場所である0（0）に待避する。
・屋外への立ち退き避難が危険又は困難な場合は、0（0）へ避難誘導する。</v>
      </c>
      <c r="B301" s="522"/>
      <c r="C301" s="522"/>
      <c r="D301" s="522"/>
      <c r="E301" s="522"/>
      <c r="F301" s="522"/>
      <c r="G301" s="522"/>
      <c r="H301" s="522"/>
      <c r="I301" s="522"/>
      <c r="J301" s="522"/>
      <c r="K301" s="522"/>
      <c r="L301" s="108"/>
    </row>
    <row r="302" spans="1:13" ht="17" customHeight="1" x14ac:dyDescent="0.2">
      <c r="A302" s="522"/>
      <c r="B302" s="522"/>
      <c r="C302" s="522"/>
      <c r="D302" s="522"/>
      <c r="E302" s="522"/>
      <c r="F302" s="522"/>
      <c r="G302" s="522"/>
      <c r="H302" s="522"/>
      <c r="I302" s="522"/>
      <c r="J302" s="522"/>
      <c r="K302" s="522"/>
      <c r="L302" s="108"/>
    </row>
    <row r="303" spans="1:13" ht="17" customHeight="1" x14ac:dyDescent="0.2">
      <c r="A303" s="522"/>
      <c r="B303" s="522"/>
      <c r="C303" s="522"/>
      <c r="D303" s="522"/>
      <c r="E303" s="522"/>
      <c r="F303" s="522"/>
      <c r="G303" s="522"/>
      <c r="H303" s="522"/>
      <c r="I303" s="522"/>
      <c r="J303" s="522"/>
      <c r="K303" s="522"/>
      <c r="L303" s="108"/>
    </row>
    <row r="304" spans="1:13" ht="17" customHeight="1" x14ac:dyDescent="0.2">
      <c r="A304" s="522"/>
      <c r="B304" s="522"/>
      <c r="C304" s="522"/>
      <c r="D304" s="522"/>
      <c r="E304" s="522"/>
      <c r="F304" s="522"/>
      <c r="G304" s="522"/>
      <c r="H304" s="522"/>
      <c r="I304" s="522"/>
      <c r="J304" s="522"/>
      <c r="K304" s="522"/>
      <c r="L304" s="108"/>
    </row>
    <row r="305" spans="1:12" ht="17" customHeight="1" x14ac:dyDescent="0.2">
      <c r="A305" s="522"/>
      <c r="B305" s="522"/>
      <c r="C305" s="522"/>
      <c r="D305" s="522"/>
      <c r="E305" s="522"/>
      <c r="F305" s="522"/>
      <c r="G305" s="522"/>
      <c r="H305" s="522"/>
      <c r="I305" s="522"/>
      <c r="J305" s="522"/>
      <c r="K305" s="522"/>
      <c r="L305" s="108"/>
    </row>
    <row r="306" spans="1:12" ht="17" customHeight="1" x14ac:dyDescent="0.2">
      <c r="A306" s="522"/>
      <c r="B306" s="522"/>
      <c r="C306" s="522"/>
      <c r="D306" s="522"/>
      <c r="E306" s="522"/>
      <c r="F306" s="522"/>
      <c r="G306" s="522"/>
      <c r="H306" s="522"/>
      <c r="I306" s="522"/>
      <c r="J306" s="522"/>
      <c r="K306" s="522"/>
      <c r="L306" s="108"/>
    </row>
    <row r="307" spans="1:12" ht="17" customHeight="1" x14ac:dyDescent="0.2">
      <c r="A307" s="522"/>
      <c r="B307" s="522"/>
      <c r="C307" s="522"/>
      <c r="D307" s="522"/>
      <c r="E307" s="522"/>
      <c r="F307" s="522"/>
      <c r="G307" s="522"/>
      <c r="H307" s="522"/>
      <c r="I307" s="522"/>
      <c r="J307" s="522"/>
      <c r="K307" s="522"/>
      <c r="L307" s="108"/>
    </row>
    <row r="308" spans="1:12" ht="17" customHeight="1" x14ac:dyDescent="0.2">
      <c r="A308" s="71"/>
      <c r="B308" s="71"/>
      <c r="C308" s="71"/>
      <c r="D308" s="71"/>
      <c r="E308" s="71"/>
      <c r="F308" s="71"/>
      <c r="G308" s="71"/>
      <c r="H308" s="71"/>
      <c r="I308" s="71"/>
      <c r="J308" s="71"/>
      <c r="K308" s="71"/>
      <c r="L308" s="108"/>
    </row>
    <row r="309" spans="1:12" ht="17" customHeight="1" x14ac:dyDescent="0.2">
      <c r="A309" s="71"/>
      <c r="B309" s="71"/>
      <c r="C309" s="71"/>
      <c r="D309" s="71"/>
      <c r="E309" s="71"/>
      <c r="F309" s="71"/>
      <c r="G309" s="71"/>
      <c r="H309" s="71"/>
      <c r="I309" s="71"/>
      <c r="J309" s="71"/>
      <c r="K309" s="71"/>
      <c r="L309" s="108"/>
    </row>
    <row r="310" spans="1:12" ht="17" customHeight="1" x14ac:dyDescent="0.2">
      <c r="A310" s="71"/>
      <c r="B310" s="71"/>
      <c r="C310" s="71"/>
      <c r="D310" s="71"/>
      <c r="E310" s="71"/>
      <c r="F310" s="71"/>
      <c r="G310" s="71"/>
      <c r="H310" s="71"/>
      <c r="I310" s="71"/>
      <c r="J310" s="71"/>
      <c r="K310" s="71"/>
      <c r="L310" s="108"/>
    </row>
    <row r="311" spans="1:12" ht="17" customHeight="1" x14ac:dyDescent="0.2">
      <c r="A311" s="71"/>
      <c r="B311" s="71"/>
      <c r="C311" s="71"/>
      <c r="D311" s="71"/>
      <c r="E311" s="71"/>
      <c r="F311" s="71"/>
      <c r="G311" s="71"/>
      <c r="H311" s="71"/>
      <c r="I311" s="71"/>
      <c r="J311" s="71"/>
      <c r="K311" s="71"/>
      <c r="L311" s="108"/>
    </row>
    <row r="312" spans="1:12" ht="17" customHeight="1" x14ac:dyDescent="0.2">
      <c r="L312" s="108"/>
    </row>
    <row r="313" spans="1:12" ht="17" customHeight="1" x14ac:dyDescent="0.2">
      <c r="L313" s="108"/>
    </row>
    <row r="314" spans="1:12" ht="17" customHeight="1" x14ac:dyDescent="0.2">
      <c r="L314" s="108"/>
    </row>
    <row r="315" spans="1:12" ht="17" customHeight="1" x14ac:dyDescent="0.2">
      <c r="L315" s="108"/>
    </row>
    <row r="316" spans="1:12" ht="17" customHeight="1" x14ac:dyDescent="0.2">
      <c r="L316" s="108"/>
    </row>
    <row r="317" spans="1:12" ht="17" customHeight="1" x14ac:dyDescent="0.2">
      <c r="L317" s="108"/>
    </row>
    <row r="318" spans="1:12" ht="17" customHeight="1" x14ac:dyDescent="0.2">
      <c r="L318" s="108"/>
    </row>
    <row r="319" spans="1:12" ht="17" customHeight="1" x14ac:dyDescent="0.2">
      <c r="L319" s="108"/>
    </row>
    <row r="320" spans="1:12" ht="17" customHeight="1" x14ac:dyDescent="0.2">
      <c r="A320" s="226"/>
      <c r="B320" s="5"/>
      <c r="C320" s="5"/>
      <c r="D320" s="5"/>
      <c r="E320" s="5"/>
      <c r="F320" s="5"/>
      <c r="G320" s="528" t="s">
        <v>580</v>
      </c>
      <c r="H320" s="528"/>
      <c r="I320" s="528"/>
      <c r="J320" s="528"/>
      <c r="K320" s="528"/>
      <c r="L320" s="108"/>
    </row>
    <row r="321" spans="1:12" ht="17" customHeight="1" x14ac:dyDescent="0.2">
      <c r="A321" s="5"/>
      <c r="B321" s="5"/>
      <c r="C321" s="5"/>
      <c r="D321" s="5"/>
      <c r="E321" s="5"/>
      <c r="F321" s="5"/>
      <c r="G321" s="9" t="s">
        <v>423</v>
      </c>
      <c r="H321" s="529">
        <f>避難確保計画入力シート!$E$13</f>
        <v>0</v>
      </c>
      <c r="I321" s="529"/>
      <c r="J321" s="529"/>
      <c r="K321" s="529"/>
      <c r="L321" s="108"/>
    </row>
    <row r="322" spans="1:12" ht="17" customHeight="1" x14ac:dyDescent="0.2">
      <c r="A322" s="71"/>
      <c r="B322" s="71"/>
      <c r="C322" s="71"/>
      <c r="D322" s="71"/>
      <c r="E322" s="71"/>
      <c r="F322" s="71"/>
      <c r="G322" s="71"/>
      <c r="H322" s="71"/>
      <c r="I322" s="71"/>
      <c r="J322" s="71"/>
      <c r="K322" s="71"/>
      <c r="L322" s="108"/>
    </row>
    <row r="323" spans="1:12" ht="17" customHeight="1" x14ac:dyDescent="0.2">
      <c r="A323" s="522" t="s">
        <v>588</v>
      </c>
      <c r="B323" s="522"/>
      <c r="C323" s="522"/>
      <c r="D323" s="522"/>
      <c r="E323" s="522"/>
      <c r="F323" s="522"/>
      <c r="G323" s="522"/>
      <c r="H323" s="522"/>
      <c r="I323" s="522"/>
      <c r="J323" s="522"/>
      <c r="K323" s="522"/>
      <c r="L323" s="108"/>
    </row>
    <row r="324" spans="1:12" ht="17" customHeight="1" x14ac:dyDescent="0.2">
      <c r="A324" s="522"/>
      <c r="B324" s="522"/>
      <c r="C324" s="522"/>
      <c r="D324" s="522"/>
      <c r="E324" s="522"/>
      <c r="F324" s="522"/>
      <c r="G324" s="522"/>
      <c r="H324" s="522"/>
      <c r="I324" s="522"/>
      <c r="J324" s="522"/>
      <c r="K324" s="522"/>
      <c r="L324" s="108"/>
    </row>
    <row r="325" spans="1:12" ht="17" customHeight="1" x14ac:dyDescent="0.2">
      <c r="A325" s="522"/>
      <c r="B325" s="522"/>
      <c r="C325" s="522"/>
      <c r="D325" s="522"/>
      <c r="E325" s="522"/>
      <c r="F325" s="522"/>
      <c r="G325" s="522"/>
      <c r="H325" s="522"/>
      <c r="I325" s="522"/>
      <c r="J325" s="522"/>
      <c r="K325" s="522"/>
      <c r="L325" s="108"/>
    </row>
    <row r="326" spans="1:12" ht="17" customHeight="1" x14ac:dyDescent="0.2">
      <c r="A326" s="522"/>
      <c r="B326" s="522"/>
      <c r="C326" s="522"/>
      <c r="D326" s="522"/>
      <c r="E326" s="522"/>
      <c r="F326" s="522"/>
      <c r="G326" s="522"/>
      <c r="H326" s="522"/>
      <c r="I326" s="522"/>
      <c r="J326" s="522"/>
      <c r="K326" s="522"/>
      <c r="L326" s="108"/>
    </row>
    <row r="327" spans="1:12" ht="17" customHeight="1" x14ac:dyDescent="0.2">
      <c r="A327" s="522"/>
      <c r="B327" s="522"/>
      <c r="C327" s="522"/>
      <c r="D327" s="522"/>
      <c r="E327" s="522"/>
      <c r="F327" s="522"/>
      <c r="G327" s="522"/>
      <c r="H327" s="522"/>
      <c r="I327" s="522"/>
      <c r="J327" s="522"/>
      <c r="K327" s="522"/>
      <c r="L327" s="108"/>
    </row>
    <row r="328" spans="1:12" ht="17" customHeight="1" x14ac:dyDescent="0.2">
      <c r="A328" s="522"/>
      <c r="B328" s="522"/>
      <c r="C328" s="522"/>
      <c r="D328" s="522"/>
      <c r="E328" s="522"/>
      <c r="F328" s="522"/>
      <c r="G328" s="522"/>
      <c r="H328" s="522"/>
      <c r="I328" s="522"/>
      <c r="J328" s="522"/>
      <c r="K328" s="522"/>
      <c r="L328" s="108"/>
    </row>
    <row r="329" spans="1:12" ht="17" customHeight="1" x14ac:dyDescent="0.2">
      <c r="A329" s="522"/>
      <c r="B329" s="522"/>
      <c r="C329" s="522"/>
      <c r="D329" s="522"/>
      <c r="E329" s="522"/>
      <c r="F329" s="522"/>
      <c r="G329" s="522"/>
      <c r="H329" s="522"/>
      <c r="I329" s="522"/>
      <c r="J329" s="522"/>
      <c r="K329" s="522"/>
      <c r="L329" s="108"/>
    </row>
    <row r="330" spans="1:12" ht="17" customHeight="1" x14ac:dyDescent="0.2">
      <c r="A330" s="522"/>
      <c r="B330" s="522"/>
      <c r="C330" s="522"/>
      <c r="D330" s="522"/>
      <c r="E330" s="522"/>
      <c r="F330" s="522"/>
      <c r="G330" s="522"/>
      <c r="H330" s="522"/>
      <c r="I330" s="522"/>
      <c r="J330" s="522"/>
      <c r="K330" s="522"/>
      <c r="L330" s="108"/>
    </row>
    <row r="331" spans="1:12" ht="17" customHeight="1" x14ac:dyDescent="0.2">
      <c r="A331" s="522"/>
      <c r="B331" s="522"/>
      <c r="C331" s="522"/>
      <c r="D331" s="522"/>
      <c r="E331" s="522"/>
      <c r="F331" s="522"/>
      <c r="G331" s="522"/>
      <c r="H331" s="522"/>
      <c r="I331" s="522"/>
      <c r="J331" s="522"/>
      <c r="K331" s="522"/>
      <c r="L331" s="108"/>
    </row>
    <row r="332" spans="1:12" ht="17" customHeight="1" x14ac:dyDescent="0.2">
      <c r="A332" s="522"/>
      <c r="B332" s="522"/>
      <c r="C332" s="522"/>
      <c r="D332" s="522"/>
      <c r="E332" s="522"/>
      <c r="F332" s="522"/>
      <c r="G332" s="522"/>
      <c r="H332" s="522"/>
      <c r="I332" s="522"/>
      <c r="J332" s="522"/>
      <c r="K332" s="522"/>
      <c r="L332" s="108"/>
    </row>
    <row r="333" spans="1:12" ht="17" customHeight="1" x14ac:dyDescent="0.2">
      <c r="A333" s="71"/>
      <c r="B333" s="71"/>
      <c r="C333" s="71"/>
      <c r="D333" s="71"/>
      <c r="E333" s="71"/>
      <c r="F333" s="71"/>
      <c r="G333" s="71"/>
      <c r="H333" s="71"/>
      <c r="I333" s="71"/>
      <c r="J333" s="71"/>
      <c r="K333" s="71"/>
      <c r="L333" s="108"/>
    </row>
    <row r="334" spans="1:12" ht="17" customHeight="1" x14ac:dyDescent="0.2">
      <c r="A334" s="522" t="s">
        <v>507</v>
      </c>
      <c r="B334" s="522"/>
      <c r="C334" s="522"/>
      <c r="D334" s="522"/>
      <c r="E334" s="522"/>
      <c r="F334" s="522"/>
      <c r="G334" s="522"/>
      <c r="H334" s="522"/>
      <c r="I334" s="522"/>
      <c r="J334" s="522"/>
      <c r="K334" s="522"/>
      <c r="L334" s="108"/>
    </row>
    <row r="335" spans="1:12" ht="17" customHeight="1" x14ac:dyDescent="0.2">
      <c r="A335" s="522" t="str">
        <f>"①指定緊急避難場所へ避難する場合
・指定緊急避難場所までの移動は、"&amp;TEXT(避難確保計画入力シート!E184,0)&amp;"によるものとする。
　車両による移動の場合："&amp;TEXT(避難確保計画入力シート!K184,0)&amp;"台
・施設からの避難完了確認のため、未避難者の有無を確認する。
②施設内避難する場合
・施設の"&amp;TEXT(避難確保計画入力シート!E190,0)&amp;"への避難は、徒歩、車いすによるものとし、エレベーターの使用は車いす利用者を優先する。
・施設内の各部屋より避難完了確認のため、未避難者の有無を確認する。
③急激に災害が切迫することにより、上記①,②による避難が過酷な事象に遭遇した場合は、「"&amp;TEXT(避難確保計画入力シート!E192,0)&amp;"」に緊急的に移動する。"</f>
        <v>①指定緊急避難場所へ避難する場合
・指定緊急避難場所までの移動は、0によるものとする。
　車両による移動の場合：0台
・施設からの避難完了確認のため、未避難者の有無を確認する。
②施設内避難する場合
・施設の0への避難は、徒歩、車いすによるものとし、エレベーターの使用は車いす利用者を優先する。
・施設内の各部屋より避難完了確認のため、未避難者の有無を確認する。
③急激に災害が切迫することにより、上記①,②による避難が過酷な事象に遭遇した場合は、「0」に緊急的に移動する。</v>
      </c>
      <c r="B335" s="522"/>
      <c r="C335" s="522"/>
      <c r="D335" s="522"/>
      <c r="E335" s="522"/>
      <c r="F335" s="522"/>
      <c r="G335" s="522"/>
      <c r="H335" s="522"/>
      <c r="I335" s="522"/>
      <c r="J335" s="522"/>
      <c r="K335" s="522"/>
      <c r="L335" s="108"/>
    </row>
    <row r="336" spans="1:12" ht="17" customHeight="1" x14ac:dyDescent="0.2">
      <c r="A336" s="522"/>
      <c r="B336" s="522"/>
      <c r="C336" s="522"/>
      <c r="D336" s="522"/>
      <c r="E336" s="522"/>
      <c r="F336" s="522"/>
      <c r="G336" s="522"/>
      <c r="H336" s="522"/>
      <c r="I336" s="522"/>
      <c r="J336" s="522"/>
      <c r="K336" s="522"/>
      <c r="L336" s="71"/>
    </row>
    <row r="337" spans="1:12" ht="17" customHeight="1" x14ac:dyDescent="0.2">
      <c r="A337" s="522"/>
      <c r="B337" s="522"/>
      <c r="C337" s="522"/>
      <c r="D337" s="522"/>
      <c r="E337" s="522"/>
      <c r="F337" s="522"/>
      <c r="G337" s="522"/>
      <c r="H337" s="522"/>
      <c r="I337" s="522"/>
      <c r="J337" s="522"/>
      <c r="K337" s="522"/>
      <c r="L337" s="71"/>
    </row>
    <row r="338" spans="1:12" ht="17" customHeight="1" x14ac:dyDescent="0.2">
      <c r="A338" s="522"/>
      <c r="B338" s="522"/>
      <c r="C338" s="522"/>
      <c r="D338" s="522"/>
      <c r="E338" s="522"/>
      <c r="F338" s="522"/>
      <c r="G338" s="522"/>
      <c r="H338" s="522"/>
      <c r="I338" s="522"/>
      <c r="J338" s="522"/>
      <c r="K338" s="522"/>
      <c r="L338" s="71"/>
    </row>
    <row r="339" spans="1:12" ht="17" customHeight="1" x14ac:dyDescent="0.2">
      <c r="A339" s="522"/>
      <c r="B339" s="522"/>
      <c r="C339" s="522"/>
      <c r="D339" s="522"/>
      <c r="E339" s="522"/>
      <c r="F339" s="522"/>
      <c r="G339" s="522"/>
      <c r="H339" s="522"/>
      <c r="I339" s="522"/>
      <c r="J339" s="522"/>
      <c r="K339" s="522"/>
      <c r="L339" s="71"/>
    </row>
    <row r="340" spans="1:12" ht="17" customHeight="1" x14ac:dyDescent="0.2">
      <c r="A340" s="522"/>
      <c r="B340" s="522"/>
      <c r="C340" s="522"/>
      <c r="D340" s="522"/>
      <c r="E340" s="522"/>
      <c r="F340" s="522"/>
      <c r="G340" s="522"/>
      <c r="H340" s="522"/>
      <c r="I340" s="522"/>
      <c r="J340" s="522"/>
      <c r="K340" s="522"/>
      <c r="L340" s="71"/>
    </row>
    <row r="341" spans="1:12" ht="17" customHeight="1" x14ac:dyDescent="0.2">
      <c r="A341" s="522"/>
      <c r="B341" s="522"/>
      <c r="C341" s="522"/>
      <c r="D341" s="522"/>
      <c r="E341" s="522"/>
      <c r="F341" s="522"/>
      <c r="G341" s="522"/>
      <c r="H341" s="522"/>
      <c r="I341" s="522"/>
      <c r="J341" s="522"/>
      <c r="K341" s="522"/>
      <c r="L341" s="71"/>
    </row>
    <row r="342" spans="1:12" ht="17" customHeight="1" x14ac:dyDescent="0.2">
      <c r="A342" s="522"/>
      <c r="B342" s="522"/>
      <c r="C342" s="522"/>
      <c r="D342" s="522"/>
      <c r="E342" s="522"/>
      <c r="F342" s="522"/>
      <c r="G342" s="522"/>
      <c r="H342" s="522"/>
      <c r="I342" s="522"/>
      <c r="J342" s="522"/>
      <c r="K342" s="522"/>
      <c r="L342" s="71"/>
    </row>
    <row r="343" spans="1:12" ht="17" customHeight="1" x14ac:dyDescent="0.2">
      <c r="A343" s="522"/>
      <c r="B343" s="522"/>
      <c r="C343" s="522"/>
      <c r="D343" s="522"/>
      <c r="E343" s="522"/>
      <c r="F343" s="522"/>
      <c r="G343" s="522"/>
      <c r="H343" s="522"/>
      <c r="I343" s="522"/>
      <c r="J343" s="522"/>
      <c r="K343" s="522"/>
      <c r="L343" s="71"/>
    </row>
    <row r="344" spans="1:12" ht="17" customHeight="1" x14ac:dyDescent="0.2">
      <c r="A344" s="522"/>
      <c r="B344" s="522"/>
      <c r="C344" s="522"/>
      <c r="D344" s="522"/>
      <c r="E344" s="522"/>
      <c r="F344" s="522"/>
      <c r="G344" s="522"/>
      <c r="H344" s="522"/>
      <c r="I344" s="522"/>
      <c r="J344" s="522"/>
      <c r="K344" s="522"/>
      <c r="L344" s="71"/>
    </row>
    <row r="345" spans="1:12" ht="17" customHeight="1" x14ac:dyDescent="0.2">
      <c r="A345" s="522" t="s">
        <v>508</v>
      </c>
      <c r="B345" s="522"/>
      <c r="C345" s="522"/>
      <c r="D345" s="522"/>
      <c r="E345" s="522"/>
      <c r="F345" s="522"/>
      <c r="G345" s="522"/>
      <c r="H345" s="522"/>
      <c r="I345" s="522"/>
      <c r="J345" s="522"/>
      <c r="K345" s="522"/>
      <c r="L345" s="108"/>
    </row>
    <row r="346" spans="1:12" ht="17" customHeight="1" x14ac:dyDescent="0.2">
      <c r="A346" s="522" t="s">
        <v>509</v>
      </c>
      <c r="B346" s="522"/>
      <c r="C346" s="522"/>
      <c r="D346" s="522"/>
      <c r="E346" s="522"/>
      <c r="F346" s="522"/>
      <c r="G346" s="522"/>
      <c r="H346" s="522"/>
      <c r="I346" s="522"/>
      <c r="J346" s="522"/>
      <c r="K346" s="522"/>
      <c r="L346" s="108"/>
    </row>
    <row r="347" spans="1:12" ht="17" customHeight="1" x14ac:dyDescent="0.2">
      <c r="A347" s="522"/>
      <c r="B347" s="522"/>
      <c r="C347" s="522"/>
      <c r="D347" s="522"/>
      <c r="E347" s="522"/>
      <c r="F347" s="522"/>
      <c r="G347" s="522"/>
      <c r="H347" s="522"/>
      <c r="I347" s="522"/>
      <c r="J347" s="522"/>
      <c r="K347" s="522"/>
      <c r="L347" s="108"/>
    </row>
    <row r="348" spans="1:12" ht="17" customHeight="1" x14ac:dyDescent="0.2">
      <c r="A348" s="522"/>
      <c r="B348" s="522"/>
      <c r="C348" s="522"/>
      <c r="D348" s="522"/>
      <c r="E348" s="522"/>
      <c r="F348" s="522"/>
      <c r="G348" s="522"/>
      <c r="H348" s="522"/>
      <c r="I348" s="522"/>
      <c r="J348" s="522"/>
      <c r="K348" s="522"/>
      <c r="L348" s="108"/>
    </row>
    <row r="349" spans="1:12" ht="17" customHeight="1" x14ac:dyDescent="0.2">
      <c r="A349" s="522"/>
      <c r="B349" s="522"/>
      <c r="C349" s="522"/>
      <c r="D349" s="522"/>
      <c r="E349" s="522"/>
      <c r="F349" s="522"/>
      <c r="G349" s="522"/>
      <c r="H349" s="522"/>
      <c r="I349" s="522"/>
      <c r="J349" s="522"/>
      <c r="K349" s="522"/>
      <c r="L349" s="108"/>
    </row>
    <row r="350" spans="1:12" ht="17" customHeight="1" x14ac:dyDescent="0.2">
      <c r="A350" s="522"/>
      <c r="B350" s="522"/>
      <c r="C350" s="522"/>
      <c r="D350" s="522"/>
      <c r="E350" s="522"/>
      <c r="F350" s="522"/>
      <c r="G350" s="522"/>
      <c r="H350" s="522"/>
      <c r="I350" s="522"/>
      <c r="J350" s="522"/>
      <c r="K350" s="522"/>
      <c r="L350" s="108"/>
    </row>
    <row r="351" spans="1:12" ht="17" customHeight="1" x14ac:dyDescent="0.2">
      <c r="A351" s="522"/>
      <c r="B351" s="522"/>
      <c r="C351" s="522"/>
      <c r="D351" s="522"/>
      <c r="E351" s="522"/>
      <c r="F351" s="522"/>
      <c r="G351" s="522"/>
      <c r="H351" s="522"/>
      <c r="I351" s="522"/>
      <c r="J351" s="522"/>
      <c r="K351" s="522"/>
      <c r="L351" s="108"/>
    </row>
    <row r="352" spans="1:12" ht="17" customHeight="1" x14ac:dyDescent="0.2">
      <c r="A352" s="522" t="s">
        <v>510</v>
      </c>
      <c r="B352" s="522"/>
      <c r="C352" s="522"/>
      <c r="D352" s="522"/>
      <c r="E352" s="522"/>
      <c r="F352" s="522"/>
      <c r="G352" s="522"/>
      <c r="H352" s="522"/>
      <c r="I352" s="522"/>
      <c r="J352" s="522"/>
      <c r="K352" s="522"/>
      <c r="L352" s="108"/>
    </row>
    <row r="353" spans="1:12" ht="17" customHeight="1" x14ac:dyDescent="0.2">
      <c r="A353" s="522" t="s">
        <v>511</v>
      </c>
      <c r="B353" s="522"/>
      <c r="C353" s="522"/>
      <c r="D353" s="522"/>
      <c r="E353" s="522"/>
      <c r="F353" s="522"/>
      <c r="G353" s="522"/>
      <c r="H353" s="522"/>
      <c r="I353" s="522"/>
      <c r="J353" s="522"/>
      <c r="K353" s="522"/>
      <c r="L353" s="108"/>
    </row>
    <row r="354" spans="1:12" ht="17" customHeight="1" x14ac:dyDescent="0.2">
      <c r="A354" s="522"/>
      <c r="B354" s="522"/>
      <c r="C354" s="522"/>
      <c r="D354" s="522"/>
      <c r="E354" s="522"/>
      <c r="F354" s="522"/>
      <c r="G354" s="522"/>
      <c r="H354" s="522"/>
      <c r="I354" s="522"/>
      <c r="J354" s="522"/>
      <c r="K354" s="522"/>
      <c r="L354" s="108"/>
    </row>
    <row r="355" spans="1:12" ht="17" customHeight="1" x14ac:dyDescent="0.2">
      <c r="A355" s="522"/>
      <c r="B355" s="522"/>
      <c r="C355" s="522"/>
      <c r="D355" s="522"/>
      <c r="E355" s="522"/>
      <c r="F355" s="522"/>
      <c r="G355" s="522"/>
      <c r="H355" s="522"/>
      <c r="I355" s="522"/>
      <c r="J355" s="522"/>
      <c r="K355" s="522"/>
      <c r="L355" s="108"/>
    </row>
    <row r="356" spans="1:12" ht="17" customHeight="1" x14ac:dyDescent="0.2">
      <c r="A356" s="522"/>
      <c r="B356" s="522"/>
      <c r="C356" s="522"/>
      <c r="D356" s="522"/>
      <c r="E356" s="522"/>
      <c r="F356" s="522"/>
      <c r="G356" s="522"/>
      <c r="H356" s="522"/>
      <c r="I356" s="522"/>
      <c r="J356" s="522"/>
      <c r="K356" s="522"/>
      <c r="L356" s="108"/>
    </row>
    <row r="357" spans="1:12" ht="17" customHeight="1" x14ac:dyDescent="0.2">
      <c r="A357" s="522"/>
      <c r="B357" s="522"/>
      <c r="C357" s="522"/>
      <c r="D357" s="522"/>
      <c r="E357" s="522"/>
      <c r="F357" s="522"/>
      <c r="G357" s="522"/>
      <c r="H357" s="522"/>
      <c r="I357" s="522"/>
      <c r="J357" s="522"/>
      <c r="K357" s="522"/>
      <c r="L357" s="108"/>
    </row>
    <row r="358" spans="1:12" ht="17" customHeight="1" x14ac:dyDescent="0.2">
      <c r="A358" s="522"/>
      <c r="B358" s="522"/>
      <c r="C358" s="522"/>
      <c r="D358" s="522"/>
      <c r="E358" s="522"/>
      <c r="F358" s="522"/>
      <c r="G358" s="522"/>
      <c r="H358" s="522"/>
      <c r="I358" s="522"/>
      <c r="J358" s="522"/>
      <c r="K358" s="522"/>
      <c r="L358" s="108"/>
    </row>
    <row r="359" spans="1:12" ht="17" customHeight="1" x14ac:dyDescent="0.2">
      <c r="A359" s="522"/>
      <c r="B359" s="522"/>
      <c r="C359" s="522"/>
      <c r="D359" s="522"/>
      <c r="E359" s="522"/>
      <c r="F359" s="522"/>
      <c r="G359" s="522"/>
      <c r="H359" s="522"/>
      <c r="I359" s="522"/>
      <c r="J359" s="522"/>
      <c r="K359" s="522"/>
      <c r="L359" s="108"/>
    </row>
    <row r="360" spans="1:12" ht="17" customHeight="1" x14ac:dyDescent="0.2">
      <c r="A360" s="522"/>
      <c r="B360" s="522"/>
      <c r="C360" s="522"/>
      <c r="D360" s="522"/>
      <c r="E360" s="522"/>
      <c r="F360" s="522"/>
      <c r="G360" s="522"/>
      <c r="H360" s="522"/>
      <c r="I360" s="522"/>
      <c r="J360" s="522"/>
      <c r="K360" s="522"/>
      <c r="L360" s="108"/>
    </row>
    <row r="361" spans="1:12" ht="17" customHeight="1" x14ac:dyDescent="0.2">
      <c r="A361" s="522"/>
      <c r="B361" s="522"/>
      <c r="C361" s="522"/>
      <c r="D361" s="522"/>
      <c r="E361" s="522"/>
      <c r="F361" s="522"/>
      <c r="G361" s="522"/>
      <c r="H361" s="522"/>
      <c r="I361" s="522"/>
      <c r="J361" s="522"/>
      <c r="K361" s="522"/>
      <c r="L361" s="108"/>
    </row>
    <row r="362" spans="1:12" ht="17" customHeight="1" x14ac:dyDescent="0.2">
      <c r="A362" s="522" t="s">
        <v>512</v>
      </c>
      <c r="B362" s="522"/>
      <c r="C362" s="522"/>
      <c r="D362" s="522"/>
      <c r="E362" s="522"/>
      <c r="F362" s="522"/>
      <c r="G362" s="522"/>
      <c r="H362" s="522"/>
      <c r="I362" s="522"/>
      <c r="J362" s="522"/>
      <c r="K362" s="522"/>
      <c r="L362" s="108"/>
    </row>
    <row r="363" spans="1:12" ht="17" customHeight="1" x14ac:dyDescent="0.2">
      <c r="A363" s="522" t="s">
        <v>513</v>
      </c>
      <c r="B363" s="522"/>
      <c r="C363" s="522"/>
      <c r="D363" s="522"/>
      <c r="E363" s="522"/>
      <c r="F363" s="522"/>
      <c r="G363" s="522"/>
      <c r="H363" s="522"/>
      <c r="I363" s="522"/>
      <c r="J363" s="522"/>
      <c r="K363" s="522"/>
      <c r="L363" s="108"/>
    </row>
    <row r="364" spans="1:12" ht="17" customHeight="1" x14ac:dyDescent="0.2">
      <c r="A364" s="522"/>
      <c r="B364" s="522"/>
      <c r="C364" s="522"/>
      <c r="D364" s="522"/>
      <c r="E364" s="522"/>
      <c r="F364" s="522"/>
      <c r="G364" s="522"/>
      <c r="H364" s="522"/>
      <c r="I364" s="522"/>
      <c r="J364" s="522"/>
      <c r="K364" s="522"/>
      <c r="L364" s="108"/>
    </row>
    <row r="365" spans="1:12" ht="17" customHeight="1" x14ac:dyDescent="0.2">
      <c r="A365" s="522"/>
      <c r="B365" s="522"/>
      <c r="C365" s="522"/>
      <c r="D365" s="522"/>
      <c r="E365" s="522"/>
      <c r="F365" s="522"/>
      <c r="G365" s="522"/>
      <c r="H365" s="522"/>
      <c r="I365" s="522"/>
      <c r="J365" s="522"/>
      <c r="K365" s="522"/>
      <c r="L365" s="108"/>
    </row>
    <row r="366" spans="1:12" ht="17" customHeight="1" x14ac:dyDescent="0.2"/>
    <row r="367" spans="1:12" ht="17" customHeight="1" x14ac:dyDescent="0.2"/>
    <row r="368" spans="1:12" ht="17" customHeight="1" x14ac:dyDescent="0.2"/>
    <row r="369" spans="1:13" ht="17" customHeight="1" x14ac:dyDescent="0.2"/>
    <row r="370" spans="1:13" ht="17" customHeight="1" x14ac:dyDescent="0.2"/>
    <row r="371" spans="1:13" ht="17" customHeight="1" x14ac:dyDescent="0.2">
      <c r="A371" s="71"/>
      <c r="B371" s="71"/>
      <c r="C371" s="71"/>
      <c r="D371" s="71"/>
      <c r="E371" s="71"/>
      <c r="F371" s="71"/>
      <c r="G371" s="71"/>
      <c r="H371" s="71"/>
      <c r="I371" s="71"/>
      <c r="J371" s="71"/>
      <c r="K371" s="71"/>
    </row>
    <row r="372" spans="1:13" ht="17" customHeight="1" x14ac:dyDescent="0.2">
      <c r="A372" s="71"/>
      <c r="B372" s="71"/>
      <c r="C372" s="71"/>
      <c r="D372" s="71"/>
      <c r="E372" s="71"/>
      <c r="F372" s="71"/>
      <c r="G372" s="71"/>
      <c r="H372" s="71"/>
      <c r="I372" s="71"/>
      <c r="J372" s="71"/>
      <c r="K372" s="71"/>
    </row>
    <row r="373" spans="1:13" ht="17" customHeight="1" x14ac:dyDescent="0.2">
      <c r="A373" s="71"/>
      <c r="B373" s="71"/>
      <c r="C373" s="71"/>
      <c r="D373" s="71"/>
      <c r="E373" s="71"/>
      <c r="F373" s="71"/>
      <c r="G373" s="71"/>
      <c r="H373" s="71"/>
      <c r="I373" s="71"/>
      <c r="J373" s="71"/>
      <c r="K373" s="71"/>
    </row>
    <row r="374" spans="1:13" ht="17" customHeight="1" x14ac:dyDescent="0.2">
      <c r="A374" s="226"/>
      <c r="B374" s="5"/>
      <c r="C374" s="5"/>
      <c r="D374" s="5"/>
      <c r="E374" s="5"/>
      <c r="F374" s="5"/>
      <c r="G374" s="528" t="s">
        <v>580</v>
      </c>
      <c r="H374" s="528"/>
      <c r="I374" s="528"/>
      <c r="J374" s="528"/>
      <c r="K374" s="528"/>
    </row>
    <row r="375" spans="1:13" ht="17" customHeight="1" x14ac:dyDescent="0.2">
      <c r="A375" s="5"/>
      <c r="B375" s="5"/>
      <c r="C375" s="5"/>
      <c r="D375" s="5"/>
      <c r="E375" s="5"/>
      <c r="F375" s="5"/>
      <c r="G375" s="9" t="s">
        <v>423</v>
      </c>
      <c r="H375" s="529">
        <f>避難確保計画入力シート!$E$13</f>
        <v>0</v>
      </c>
      <c r="I375" s="529"/>
      <c r="J375" s="529"/>
      <c r="K375" s="529"/>
    </row>
    <row r="376" spans="1:13" ht="17" customHeight="1" x14ac:dyDescent="0.2">
      <c r="A376" s="71"/>
      <c r="B376" s="71"/>
      <c r="C376" s="71"/>
      <c r="D376" s="71"/>
      <c r="E376" s="71"/>
      <c r="F376" s="71"/>
      <c r="G376" s="71"/>
      <c r="H376" s="71"/>
      <c r="I376" s="71"/>
      <c r="J376" s="71"/>
      <c r="K376" s="71"/>
    </row>
    <row r="377" spans="1:13" ht="17" customHeight="1" x14ac:dyDescent="0.2">
      <c r="A377" s="522" t="s">
        <v>519</v>
      </c>
      <c r="B377" s="522"/>
      <c r="C377" s="522"/>
      <c r="D377" s="522"/>
      <c r="E377" s="522"/>
      <c r="F377" s="522"/>
      <c r="G377" s="522"/>
      <c r="H377" s="522"/>
      <c r="I377" s="522"/>
      <c r="J377" s="522"/>
      <c r="K377" s="522"/>
    </row>
    <row r="378" spans="1:13" ht="17" customHeight="1" x14ac:dyDescent="0.2">
      <c r="A378" s="522" t="s">
        <v>595</v>
      </c>
      <c r="B378" s="522"/>
      <c r="C378" s="522"/>
      <c r="D378" s="522"/>
      <c r="E378" s="522"/>
      <c r="F378" s="522"/>
      <c r="G378" s="522"/>
      <c r="H378" s="522"/>
      <c r="I378" s="522"/>
      <c r="J378" s="522"/>
      <c r="K378" s="522"/>
    </row>
    <row r="379" spans="1:13" ht="17" customHeight="1" x14ac:dyDescent="0.2">
      <c r="A379" s="522"/>
      <c r="B379" s="522"/>
      <c r="C379" s="522"/>
      <c r="D379" s="522"/>
      <c r="E379" s="522"/>
      <c r="F379" s="522"/>
      <c r="G379" s="522"/>
      <c r="H379" s="522"/>
      <c r="I379" s="522"/>
      <c r="J379" s="522"/>
      <c r="K379" s="522"/>
    </row>
    <row r="380" spans="1:13" ht="17" customHeight="1" x14ac:dyDescent="0.2">
      <c r="A380" s="522" t="s">
        <v>514</v>
      </c>
      <c r="B380" s="522"/>
      <c r="C380" s="522"/>
      <c r="D380" s="522"/>
      <c r="E380" s="522"/>
      <c r="F380" s="522"/>
      <c r="G380" s="522"/>
      <c r="H380" s="522"/>
      <c r="I380" s="522"/>
      <c r="J380" s="522"/>
      <c r="K380" s="522"/>
    </row>
    <row r="381" spans="1:13" ht="17" customHeight="1" x14ac:dyDescent="0.2">
      <c r="A381" s="522"/>
      <c r="B381" s="522"/>
      <c r="C381" s="522"/>
      <c r="D381" s="522"/>
      <c r="E381" s="522"/>
      <c r="F381" s="522"/>
      <c r="G381" s="522"/>
      <c r="H381" s="522"/>
      <c r="I381" s="522"/>
      <c r="J381" s="522"/>
      <c r="K381" s="522"/>
    </row>
    <row r="382" spans="1:13" ht="17" customHeight="1" x14ac:dyDescent="0.2">
      <c r="A382" s="5"/>
      <c r="B382" s="5"/>
      <c r="C382" s="5"/>
      <c r="D382" s="5"/>
      <c r="E382" s="5"/>
      <c r="F382" s="5"/>
      <c r="G382" s="5"/>
      <c r="H382" s="5"/>
      <c r="I382" s="5"/>
      <c r="J382" s="5"/>
      <c r="K382" s="5"/>
    </row>
    <row r="383" spans="1:13" ht="17" customHeight="1" x14ac:dyDescent="0.2">
      <c r="A383" s="526" t="s">
        <v>515</v>
      </c>
      <c r="B383" s="526"/>
      <c r="C383" s="526"/>
      <c r="D383" s="526"/>
      <c r="E383" s="526"/>
      <c r="F383" s="526"/>
      <c r="G383" s="526"/>
      <c r="H383" s="526"/>
      <c r="I383" s="526"/>
      <c r="J383" s="526"/>
      <c r="K383" s="526"/>
    </row>
    <row r="384" spans="1:13" ht="17" customHeight="1" x14ac:dyDescent="0.2">
      <c r="A384" s="570" t="s">
        <v>516</v>
      </c>
      <c r="B384" s="570"/>
      <c r="C384" s="570"/>
      <c r="D384" s="570" t="s">
        <v>518</v>
      </c>
      <c r="E384" s="570"/>
      <c r="F384" s="570"/>
      <c r="G384" s="570"/>
      <c r="H384" s="570"/>
      <c r="I384" s="570"/>
      <c r="J384" s="570"/>
      <c r="K384" s="570"/>
      <c r="M384" s="296"/>
    </row>
    <row r="385" spans="1:13" ht="17" customHeight="1" x14ac:dyDescent="0.2">
      <c r="A385" s="571" t="s">
        <v>517</v>
      </c>
      <c r="B385" s="571"/>
      <c r="C385" s="571"/>
      <c r="D385" s="563" t="str">
        <f>IF(M385&lt;&gt;"",RIGHT(M385,LEN(M385)-1),"")</f>
        <v>テレビ、ラジオ、タブレット端末、ファックス、携帯電話、携帯電話用バッテリー、乾電池</v>
      </c>
      <c r="E385" s="522"/>
      <c r="F385" s="522"/>
      <c r="G385" s="522"/>
      <c r="H385" s="522"/>
      <c r="I385" s="522"/>
      <c r="J385" s="522"/>
      <c r="K385" s="564"/>
      <c r="M385" s="296" t="str">
        <f>IF(避難確保計画入力シート!E243="有","、"&amp;避難確保計画入力シート!C243&amp;IF(避難確保計画入力シート!I243&lt;&gt;"",避難確保計画入力シート!I243&amp;避難確保計画入力シート!K243,""),"")&amp;IF(避難確保計画入力シート!E245="有","、"&amp;避難確保計画入力シート!C245&amp;IF(避難確保計画入力シート!I245&lt;&gt;"",避難確保計画入力シート!I245&amp;避難確保計画入力シート!K245,""),"")&amp;IF(避難確保計画入力シート!E247="有","、"&amp;避難確保計画入力シート!C247&amp;IF(避難確保計画入力シート!I247&lt;&gt;"",避難確保計画入力シート!I247&amp;避難確保計画入力シート!K247,""),"")&amp;IF(避難確保計画入力シート!E249="有","、"&amp;避難確保計画入力シート!C249&amp;IF(避難確保計画入力シート!I249&lt;&gt;"",避難確保計画入力シート!I249&amp;避難確保計画入力シート!K249,""),"")&amp;IF(避難確保計画入力シート!E251="有","、"&amp;避難確保計画入力シート!C251&amp;IF(避難確保計画入力シート!I251&lt;&gt;"",避難確保計画入力シート!I251&amp;避難確保計画入力シート!K251,""),"")&amp;IF(避難確保計画入力シート!E253="有","、"&amp;避難確保計画入力シート!C253&amp;IF(避難確保計画入力シート!I253&lt;&gt;"",避難確保計画入力シート!I253&amp;避難確保計画入力シート!K253,""),"")&amp;IF(避難確保計画入力シート!E255="有","、"&amp;避難確保計画入力シート!C255&amp;IF(避難確保計画入力シート!I255&lt;&gt;"",避難確保計画入力シート!I255&amp;避難確保計画入力シート!K255,""),"")&amp;IF(避難確保計画入力シート!E257&lt;&gt;"","、"&amp;避難確保計画入力シート!E257,"")</f>
        <v>、テレビ、ラジオ、タブレット端末、ファックス、携帯電話、携帯電話用バッテリー、乾電池</v>
      </c>
    </row>
    <row r="386" spans="1:13" ht="17" customHeight="1" x14ac:dyDescent="0.2">
      <c r="A386" s="571"/>
      <c r="B386" s="571"/>
      <c r="C386" s="571"/>
      <c r="D386" s="563"/>
      <c r="E386" s="522"/>
      <c r="F386" s="522"/>
      <c r="G386" s="522"/>
      <c r="H386" s="522"/>
      <c r="I386" s="522"/>
      <c r="J386" s="522"/>
      <c r="K386" s="564"/>
      <c r="M386" s="296"/>
    </row>
    <row r="387" spans="1:13" ht="17" customHeight="1" x14ac:dyDescent="0.2">
      <c r="A387" s="571"/>
      <c r="B387" s="571"/>
      <c r="C387" s="571"/>
      <c r="D387" s="565"/>
      <c r="E387" s="566"/>
      <c r="F387" s="566"/>
      <c r="G387" s="566"/>
      <c r="H387" s="566"/>
      <c r="I387" s="566"/>
      <c r="J387" s="566"/>
      <c r="K387" s="567"/>
      <c r="M387" s="296"/>
    </row>
    <row r="388" spans="1:13" ht="17" customHeight="1" x14ac:dyDescent="0.2">
      <c r="A388" s="571" t="s">
        <v>520</v>
      </c>
      <c r="B388" s="571"/>
      <c r="C388" s="571"/>
      <c r="D388" s="563" t="str">
        <f>IF(M388&lt;&gt;"",RIGHT(M388,LEN(M388)-1),"")</f>
        <v>従業員名簿、利用者名簿、案内旗、携帯電話、携帯電話用バッテリー、懐中電灯、乾電池、ライフジャケット、蛍光塗料</v>
      </c>
      <c r="E388" s="522"/>
      <c r="F388" s="522"/>
      <c r="G388" s="522"/>
      <c r="H388" s="522"/>
      <c r="I388" s="522"/>
      <c r="J388" s="522"/>
      <c r="K388" s="564"/>
      <c r="M388" s="296" t="str">
        <f>IF(避難確保計画入力シート!E262="有","、"&amp;避難確保計画入力シート!C262,"")&amp;IF(避難確保計画入力シート!E264="有","、"&amp;避難確保計画入力シート!C264,"")&amp;IF(避難確保計画入力シート!E266="有","、"&amp;避難確保計画入力シート!C266&amp;IF(避難確保計画入力シート!I266&lt;&gt;"",避難確保計画入力シート!I266&amp;避難確保計画入力シート!K266,""),"")&amp;IF(避難確保計画入力シート!E268="有","、"&amp;避難確保計画入力シート!C268&amp;IF(避難確保計画入力シート!I268&lt;&gt;"",避難確保計画入力シート!I268&amp;避難確保計画入力シート!K268,""),"")&amp;IF(避難確保計画入力シート!E270="有","、"&amp;避難確保計画入力シート!C270&amp;IF(避難確保計画入力シート!I210&lt;&gt;"",避難確保計画入力シート!I270&amp;避難確保計画入力シート!K270,""),"")&amp;IF(避難確保計画入力シート!E272="有","、"&amp;避難確保計画入力シート!C272&amp;IF(避難確保計画入力シート!I272&lt;&gt;"",避難確保計画入力シート!I272&amp;避難確保計画入力シート!K272,""),"")&amp;IF(避難確保計画入力シート!E274="有","、"&amp;避難確保計画入力シート!C274&amp;IF(避難確保計画入力シート!I274&lt;&gt;"",避難確保計画入力シート!I214&amp;避難確保計画入力シート!K274,""),"")&amp;IF(避難確保計画入力シート!E276="有","、"&amp;避難確保計画入力シート!C276&amp;IF(避難確保計画入力シート!I276&lt;&gt;"",避難確保計画入力シート!I276&amp;避難確保計画入力シート!K276,""),"")&amp;IF(避難確保計画入力シート!E278="有","、"&amp;避難確保計画入力シート!C278&amp;IF(避難確保計画入力シート!I278&lt;&gt;"",避難確保計画入力シート!I278&amp;避難確保計画入力シート!K278,""),"")&amp;IF(避難確保計画入力シート!E280="有","、"&amp;避難確保計画入力シート!C280&amp;IF(避難確保計画入力シート!I280&lt;&gt;"",避難確保計画入力シート!I280&amp;避難確保計画入力シート!K280,""),"")&amp;IF(避難確保計画入力シート!E282="有","、"&amp;避難確保計画入力シート!C282&amp;IF(避難確保計画入力シート!I282&lt;&gt;"",避難確保計画入力シート!I282&amp;避難確保計画入力シート!K282,""),"")&amp;IF(避難確保計画入力シート!E284&lt;&gt;"","、"&amp;避難確保計画入力シート!E284,"")</f>
        <v>、従業員名簿、利用者名簿、案内旗、携帯電話、携帯電話用バッテリー、懐中電灯、乾電池、ライフジャケット、蛍光塗料</v>
      </c>
    </row>
    <row r="389" spans="1:13" ht="17" customHeight="1" x14ac:dyDescent="0.2">
      <c r="A389" s="571"/>
      <c r="B389" s="571"/>
      <c r="C389" s="571"/>
      <c r="D389" s="563"/>
      <c r="E389" s="522"/>
      <c r="F389" s="522"/>
      <c r="G389" s="522"/>
      <c r="H389" s="522"/>
      <c r="I389" s="522"/>
      <c r="J389" s="522"/>
      <c r="K389" s="564"/>
      <c r="M389" s="296"/>
    </row>
    <row r="390" spans="1:13" ht="17" customHeight="1" x14ac:dyDescent="0.2">
      <c r="A390" s="571"/>
      <c r="B390" s="571"/>
      <c r="C390" s="571"/>
      <c r="D390" s="565"/>
      <c r="E390" s="566"/>
      <c r="F390" s="566"/>
      <c r="G390" s="566"/>
      <c r="H390" s="566"/>
      <c r="I390" s="566"/>
      <c r="J390" s="566"/>
      <c r="K390" s="567"/>
      <c r="M390" s="296"/>
    </row>
    <row r="391" spans="1:13" ht="17" customHeight="1" x14ac:dyDescent="0.2">
      <c r="A391" s="571" t="s">
        <v>521</v>
      </c>
      <c r="B391" s="571"/>
      <c r="C391" s="571"/>
      <c r="D391" s="563" t="str">
        <f>IF(M391&lt;&gt;"",RIGHT(M391,LEN(M391)-1),"")</f>
        <v>水、食料、寝具、防寒具</v>
      </c>
      <c r="E391" s="522"/>
      <c r="F391" s="522"/>
      <c r="G391" s="522"/>
      <c r="H391" s="522"/>
      <c r="I391" s="522"/>
      <c r="J391" s="522"/>
      <c r="K391" s="564"/>
      <c r="M391" s="296" t="str">
        <f>IF(避難確保計画入力シート!E289="有","、"&amp;避難確保計画入力シート!C289&amp;IF(避難確保計画入力シート!I289&lt;&gt;"",避難確保計画入力シート!I289&amp;避難確保計画入力シート!K289,""),"")&amp;IF(避難確保計画入力シート!E291="有","、"&amp;避難確保計画入力シート!C291&amp;IF(避難確保計画入力シート!I291&lt;&gt;"",避難確保計画入力シート!I291&amp;避難確保計画入力シート!K291,""),"")&amp;IF(避難確保計画入力シート!E293="有","、"&amp;避難確保計画入力シート!C293&amp;IF(避難確保計画入力シート!I293&lt;&gt;"",避難確保計画入力シート!I293&amp;避難確保計画入力シート!K293,""),"")&amp;IF(避難確保計画入力シート!E295="有","、"&amp;避難確保計画入力シート!C295&amp;IF(避難確保計画入力シート!I295&lt;&gt;"",避難確保計画入力シート!I295&amp;避難確保計画入力シート!K295,""),"")&amp;IF(避難確保計画入力シート!E297="有","、"&amp;避難確保計画入力シート!C297&amp;IF(避難確保計画入力シート!I297&lt;&gt;"",避難確保計画入力シート!I297&amp;避難確保計画入力シート!K297,""),"")&amp;IF(避難確保計画入力シート!E297&lt;&gt;"","、"&amp;避難確保計画入力シート!E297,"")</f>
        <v>、水、食料、寝具、防寒具</v>
      </c>
    </row>
    <row r="392" spans="1:13" ht="17" customHeight="1" x14ac:dyDescent="0.2">
      <c r="A392" s="571"/>
      <c r="B392" s="571"/>
      <c r="C392" s="571"/>
      <c r="D392" s="563"/>
      <c r="E392" s="522"/>
      <c r="F392" s="522"/>
      <c r="G392" s="522"/>
      <c r="H392" s="522"/>
      <c r="I392" s="522"/>
      <c r="J392" s="522"/>
      <c r="K392" s="564"/>
      <c r="M392" s="296"/>
    </row>
    <row r="393" spans="1:13" ht="17" customHeight="1" x14ac:dyDescent="0.2">
      <c r="A393" s="571"/>
      <c r="B393" s="571"/>
      <c r="C393" s="571"/>
      <c r="D393" s="565"/>
      <c r="E393" s="566"/>
      <c r="F393" s="566"/>
      <c r="G393" s="566"/>
      <c r="H393" s="566"/>
      <c r="I393" s="566"/>
      <c r="J393" s="566"/>
      <c r="K393" s="567"/>
      <c r="M393" s="296"/>
    </row>
    <row r="394" spans="1:13" ht="17" customHeight="1" x14ac:dyDescent="0.2">
      <c r="A394" s="571" t="s">
        <v>522</v>
      </c>
      <c r="B394" s="571"/>
      <c r="C394" s="571"/>
      <c r="D394" s="563" t="str">
        <f>IF(M394&lt;&gt;"",RIGHT(M394,LEN(M394)-1),"")</f>
        <v>おむつ、おしりふき、おやつ、おんぶひも、車いす、常備薬</v>
      </c>
      <c r="E394" s="522"/>
      <c r="F394" s="522"/>
      <c r="G394" s="522"/>
      <c r="H394" s="522"/>
      <c r="I394" s="522"/>
      <c r="J394" s="522"/>
      <c r="K394" s="564"/>
      <c r="M394" s="296" t="str">
        <f>IF(避難確保計画入力シート!E302="有","、"&amp;避難確保計画入力シート!C302&amp;IF(避難確保計画入力シート!I302&lt;&gt;"",避難確保計画入力シート!I302&amp;避難確保計画入力シート!K302,""),"")&amp;IF(避難確保計画入力シート!E304="有","、"&amp;避難確保計画入力シート!C304&amp;IF(避難確保計画入力シート!I304&lt;&gt;"",避難確保計画入力シート!I304&amp;避難確保計画入力シート!K304,""),"")&amp;IF(避難確保計画入力シート!E306="有","、"&amp;避難確保計画入力シート!C306&amp;IF(避難確保計画入力シート!I306&lt;&gt;"",避難確保計画入力シート!I306&amp;避難確保計画入力シート!K306,""),"")&amp;IF(避難確保計画入力シート!E308="有","、"&amp;避難確保計画入力シート!C308&amp;IF(避難確保計画入力シート!I308&lt;&gt;"",避難確保計画入力シート!I308&amp;避難確保計画入力シート!K308,""),"")&amp;IF(避難確保計画入力シート!E310="有","、"&amp;避難確保計画入力シート!C310&amp;IF(避難確保計画入力シート!I310&lt;&gt;"",避難確保計画入力シート!I310&amp;避難確保計画入力シート!K310,""),"")&amp;IF(避難確保計画入力シート!E312="有","、"&amp;避難確保計画入力シート!C312&amp;IF(避難確保計画入力シート!I312&lt;&gt;"",避難確保計画入力シート!I312&amp;避難確保計画入力シート!K312,""),"")&amp;IF(避難確保計画入力シート!E314&lt;&gt;"","、"&amp;避難確保計画入力シート!E314,"")</f>
        <v>、おむつ、おしりふき、おやつ、おんぶひも、車いす、常備薬</v>
      </c>
    </row>
    <row r="395" spans="1:13" ht="17" customHeight="1" x14ac:dyDescent="0.2">
      <c r="A395" s="571"/>
      <c r="B395" s="571"/>
      <c r="C395" s="571"/>
      <c r="D395" s="563"/>
      <c r="E395" s="522"/>
      <c r="F395" s="522"/>
      <c r="G395" s="522"/>
      <c r="H395" s="522"/>
      <c r="I395" s="522"/>
      <c r="J395" s="522"/>
      <c r="K395" s="564"/>
      <c r="M395" s="296"/>
    </row>
    <row r="396" spans="1:13" ht="17" customHeight="1" x14ac:dyDescent="0.2">
      <c r="A396" s="571"/>
      <c r="B396" s="571"/>
      <c r="C396" s="571"/>
      <c r="D396" s="565"/>
      <c r="E396" s="566"/>
      <c r="F396" s="566"/>
      <c r="G396" s="566"/>
      <c r="H396" s="566"/>
      <c r="I396" s="566"/>
      <c r="J396" s="566"/>
      <c r="K396" s="567"/>
      <c r="M396" s="296"/>
    </row>
    <row r="397" spans="1:13" ht="17" customHeight="1" x14ac:dyDescent="0.2">
      <c r="A397" s="571" t="s">
        <v>55</v>
      </c>
      <c r="B397" s="571"/>
      <c r="C397" s="571"/>
      <c r="D397" s="563" t="str">
        <f>IF(M397&lt;&gt;"",RIGHT(M397,LEN(M397)-1),"")</f>
        <v>ウエットティッシュ、ゴミ袋、タオル</v>
      </c>
      <c r="E397" s="522"/>
      <c r="F397" s="522"/>
      <c r="G397" s="522"/>
      <c r="H397" s="522"/>
      <c r="I397" s="522"/>
      <c r="J397" s="522"/>
      <c r="K397" s="564"/>
      <c r="M397" s="296" t="str">
        <f>IF(避難確保計画入力シート!E318="有","、"&amp;避難確保計画入力シート!C318&amp;IF(避難確保計画入力シート!I318&lt;&gt;"",避難確保計画入力シート!I318&amp;避難確保計画入力シート!K318,""),"")&amp;IF(避難確保計画入力シート!E320="有","、"&amp;避難確保計画入力シート!C320&amp;IF(避難確保計画入力シート!I320&lt;&gt;"",避難確保計画入力シート!I320&amp;避難確保計画入力シート!K320,""),"")&amp;IF(避難確保計画入力シート!E322="有","、"&amp;避難確保計画入力シート!C322&amp;IF(避難確保計画入力シート!I322&lt;&gt;"",避難確保計画入力シート!I322&amp;避難確保計画入力シート!K322,""),"")&amp;IF(避難確保計画入力シート!E324="有","、"&amp;避難確保計画入力シート!C324&amp;IF(避難確保計画入力シート!I324&lt;&gt;"",避難確保計画入力シート!I324&amp;避難確保計画入力シート!K324,""),"")&amp;IF(避難確保計画入力シート!E324&lt;&gt;"","、"&amp;避難確保計画入力シート!E324,"")</f>
        <v>、ウエットティッシュ、ゴミ袋、タオル</v>
      </c>
    </row>
    <row r="398" spans="1:13" ht="17" customHeight="1" x14ac:dyDescent="0.2">
      <c r="A398" s="571"/>
      <c r="B398" s="571"/>
      <c r="C398" s="571"/>
      <c r="D398" s="563"/>
      <c r="E398" s="522"/>
      <c r="F398" s="522"/>
      <c r="G398" s="522"/>
      <c r="H398" s="522"/>
      <c r="I398" s="522"/>
      <c r="J398" s="522"/>
      <c r="K398" s="564"/>
      <c r="M398" s="296"/>
    </row>
    <row r="399" spans="1:13" ht="17" customHeight="1" x14ac:dyDescent="0.2">
      <c r="A399" s="571"/>
      <c r="B399" s="571"/>
      <c r="C399" s="571"/>
      <c r="D399" s="565"/>
      <c r="E399" s="566"/>
      <c r="F399" s="566"/>
      <c r="G399" s="566"/>
      <c r="H399" s="566"/>
      <c r="I399" s="566"/>
      <c r="J399" s="566"/>
      <c r="K399" s="567"/>
      <c r="M399" s="296"/>
    </row>
    <row r="400" spans="1:13" ht="17" customHeight="1" x14ac:dyDescent="0.2">
      <c r="A400" s="5"/>
      <c r="B400" s="5"/>
      <c r="C400" s="5"/>
      <c r="D400" s="5"/>
      <c r="E400" s="5"/>
      <c r="F400" s="5"/>
      <c r="G400" s="5"/>
      <c r="H400" s="5"/>
      <c r="I400" s="5"/>
      <c r="J400" s="5"/>
      <c r="K400" s="5"/>
      <c r="M400" s="296"/>
    </row>
    <row r="401" spans="1:13" ht="17" customHeight="1" x14ac:dyDescent="0.2">
      <c r="A401" s="639" t="s">
        <v>561</v>
      </c>
      <c r="B401" s="640"/>
      <c r="C401" s="640"/>
      <c r="D401" s="640"/>
      <c r="E401" s="640"/>
      <c r="F401" s="640"/>
      <c r="G401" s="640"/>
      <c r="H401" s="640"/>
      <c r="I401" s="640"/>
      <c r="J401" s="640"/>
      <c r="K401" s="641"/>
    </row>
    <row r="402" spans="1:13" ht="17" customHeight="1" x14ac:dyDescent="0.2">
      <c r="A402" s="561" t="str">
        <f>IF(M402&lt;&gt;"",RIGHT(M402,LEN(M402)-1),"")</f>
        <v>土のう、止水板</v>
      </c>
      <c r="B402" s="524"/>
      <c r="C402" s="524"/>
      <c r="D402" s="524"/>
      <c r="E402" s="524"/>
      <c r="F402" s="524"/>
      <c r="G402" s="524"/>
      <c r="H402" s="524"/>
      <c r="I402" s="524"/>
      <c r="J402" s="524"/>
      <c r="K402" s="562"/>
      <c r="M402" s="296" t="str">
        <f>IF(避難確保計画入力シート!E329="有","、"&amp;避難確保計画入力シート!C329&amp;IF(避難確保計画入力シート!I329&lt;&gt;"",避難確保計画入力シート!I329&amp;避難確保計画入力シート!K329,""),"")&amp;IF(避難確保計画入力シート!E331="有","、"&amp;避難確保計画入力シート!C331&amp;IF(避難確保計画入力シート!I331&lt;&gt;"",避難確保計画入力シート!I331&amp;避難確保計画入力シート!K331,""),"")&amp;IF(避難確保計画入力シート!E333&lt;&gt;"","、"&amp;避難確保計画入力シート!E333,"")</f>
        <v>、土のう、止水板</v>
      </c>
    </row>
    <row r="403" spans="1:13" ht="17" customHeight="1" x14ac:dyDescent="0.2">
      <c r="A403" s="563"/>
      <c r="B403" s="522"/>
      <c r="C403" s="522"/>
      <c r="D403" s="522"/>
      <c r="E403" s="522"/>
      <c r="F403" s="522"/>
      <c r="G403" s="522"/>
      <c r="H403" s="522"/>
      <c r="I403" s="522"/>
      <c r="J403" s="522"/>
      <c r="K403" s="564"/>
    </row>
    <row r="404" spans="1:13" ht="17" customHeight="1" x14ac:dyDescent="0.2">
      <c r="A404" s="565"/>
      <c r="B404" s="566"/>
      <c r="C404" s="566"/>
      <c r="D404" s="566"/>
      <c r="E404" s="566"/>
      <c r="F404" s="566"/>
      <c r="G404" s="566"/>
      <c r="H404" s="566"/>
      <c r="I404" s="566"/>
      <c r="J404" s="566"/>
      <c r="K404" s="567"/>
    </row>
    <row r="405" spans="1:13" ht="17" customHeight="1" x14ac:dyDescent="0.2">
      <c r="A405" s="71"/>
      <c r="B405" s="71"/>
      <c r="C405" s="71"/>
      <c r="D405" s="71"/>
      <c r="E405" s="71"/>
      <c r="F405" s="71"/>
      <c r="G405" s="71"/>
      <c r="H405" s="71"/>
      <c r="I405" s="71"/>
      <c r="J405" s="71"/>
      <c r="K405" s="71"/>
    </row>
    <row r="406" spans="1:13" ht="17" customHeight="1" x14ac:dyDescent="0.2">
      <c r="A406" s="522" t="s">
        <v>523</v>
      </c>
      <c r="B406" s="522"/>
      <c r="C406" s="522"/>
      <c r="D406" s="522"/>
      <c r="E406" s="522"/>
      <c r="F406" s="522"/>
      <c r="G406" s="522"/>
      <c r="H406" s="522"/>
      <c r="I406" s="522"/>
      <c r="J406" s="522"/>
      <c r="K406" s="522"/>
    </row>
    <row r="407" spans="1:13" ht="17" customHeight="1" x14ac:dyDescent="0.2">
      <c r="A407" s="522" t="s">
        <v>524</v>
      </c>
      <c r="B407" s="522"/>
      <c r="C407" s="522"/>
      <c r="D407" s="522"/>
      <c r="E407" s="522"/>
      <c r="F407" s="522"/>
      <c r="G407" s="522"/>
      <c r="H407" s="522"/>
      <c r="I407" s="522"/>
      <c r="J407" s="522"/>
      <c r="K407" s="522"/>
    </row>
    <row r="408" spans="1:13" ht="17" customHeight="1" x14ac:dyDescent="0.2">
      <c r="A408" s="522" t="s">
        <v>589</v>
      </c>
      <c r="B408" s="522"/>
      <c r="C408" s="522"/>
      <c r="D408" s="522"/>
      <c r="E408" s="522"/>
      <c r="F408" s="522"/>
      <c r="G408" s="522"/>
      <c r="H408" s="522"/>
      <c r="I408" s="522"/>
      <c r="J408" s="522"/>
      <c r="K408" s="522"/>
    </row>
    <row r="409" spans="1:13" ht="17" customHeight="1" x14ac:dyDescent="0.2">
      <c r="A409" s="522"/>
      <c r="B409" s="522"/>
      <c r="C409" s="522"/>
      <c r="D409" s="522"/>
      <c r="E409" s="522"/>
      <c r="F409" s="522"/>
      <c r="G409" s="522"/>
      <c r="H409" s="522"/>
      <c r="I409" s="522"/>
      <c r="J409" s="522"/>
      <c r="K409" s="522"/>
    </row>
    <row r="410" spans="1:13" ht="17" customHeight="1" x14ac:dyDescent="0.2">
      <c r="A410" s="522"/>
      <c r="B410" s="522"/>
      <c r="C410" s="522"/>
      <c r="D410" s="522"/>
      <c r="E410" s="522"/>
      <c r="F410" s="522"/>
      <c r="G410" s="522"/>
      <c r="H410" s="522"/>
      <c r="I410" s="522"/>
      <c r="J410" s="522"/>
      <c r="K410" s="522"/>
    </row>
    <row r="411" spans="1:13" ht="17" customHeight="1" x14ac:dyDescent="0.2">
      <c r="A411" s="522"/>
      <c r="B411" s="522"/>
      <c r="C411" s="522"/>
      <c r="D411" s="522"/>
      <c r="E411" s="522"/>
      <c r="F411" s="522"/>
      <c r="G411" s="522"/>
      <c r="H411" s="522"/>
      <c r="I411" s="522"/>
      <c r="J411" s="522"/>
      <c r="K411" s="522"/>
    </row>
    <row r="412" spans="1:13" ht="17" customHeight="1" x14ac:dyDescent="0.2">
      <c r="A412" s="522"/>
      <c r="B412" s="522"/>
      <c r="C412" s="522"/>
      <c r="D412" s="522"/>
      <c r="E412" s="522"/>
      <c r="F412" s="522"/>
      <c r="G412" s="522"/>
      <c r="H412" s="522"/>
      <c r="I412" s="522"/>
      <c r="J412" s="522"/>
      <c r="K412" s="522"/>
    </row>
    <row r="413" spans="1:13" ht="17" customHeight="1" x14ac:dyDescent="0.2">
      <c r="A413" s="522"/>
      <c r="B413" s="522"/>
      <c r="C413" s="522"/>
      <c r="D413" s="522"/>
      <c r="E413" s="522"/>
      <c r="F413" s="522"/>
      <c r="G413" s="522"/>
      <c r="H413" s="522"/>
      <c r="I413" s="522"/>
      <c r="J413" s="522"/>
      <c r="K413" s="522"/>
    </row>
    <row r="414" spans="1:13" ht="17" customHeight="1" x14ac:dyDescent="0.2">
      <c r="A414" s="522"/>
      <c r="B414" s="522"/>
      <c r="C414" s="522"/>
      <c r="D414" s="522"/>
      <c r="E414" s="522"/>
      <c r="F414" s="522"/>
      <c r="G414" s="522"/>
      <c r="H414" s="522"/>
      <c r="I414" s="522"/>
      <c r="J414" s="522"/>
      <c r="K414" s="522"/>
    </row>
    <row r="415" spans="1:13" ht="17" customHeight="1" x14ac:dyDescent="0.2">
      <c r="A415" s="522" t="s">
        <v>526</v>
      </c>
      <c r="B415" s="522"/>
      <c r="C415" s="522"/>
      <c r="D415" s="522"/>
      <c r="E415" s="522"/>
      <c r="F415" s="522"/>
      <c r="G415" s="522"/>
      <c r="H415" s="522"/>
      <c r="I415" s="522"/>
      <c r="J415" s="522"/>
      <c r="K415" s="522"/>
    </row>
    <row r="416" spans="1:13" ht="17" customHeight="1" x14ac:dyDescent="0.2">
      <c r="A416" s="522" t="s">
        <v>590</v>
      </c>
      <c r="B416" s="522"/>
      <c r="C416" s="522"/>
      <c r="D416" s="522"/>
      <c r="E416" s="522"/>
      <c r="F416" s="522"/>
      <c r="G416" s="522"/>
      <c r="H416" s="522"/>
      <c r="I416" s="522"/>
      <c r="J416" s="522"/>
      <c r="K416" s="522"/>
    </row>
    <row r="417" spans="1:11" ht="17" customHeight="1" x14ac:dyDescent="0.2">
      <c r="A417" s="522"/>
      <c r="B417" s="522"/>
      <c r="C417" s="522"/>
      <c r="D417" s="522"/>
      <c r="E417" s="522"/>
      <c r="F417" s="522"/>
      <c r="G417" s="522"/>
      <c r="H417" s="522"/>
      <c r="I417" s="522"/>
      <c r="J417" s="522"/>
      <c r="K417" s="522"/>
    </row>
    <row r="418" spans="1:11" ht="17" customHeight="1" x14ac:dyDescent="0.2">
      <c r="A418" s="522"/>
      <c r="B418" s="522"/>
      <c r="C418" s="522"/>
      <c r="D418" s="522"/>
      <c r="E418" s="522"/>
      <c r="F418" s="522"/>
      <c r="G418" s="522"/>
      <c r="H418" s="522"/>
      <c r="I418" s="522"/>
      <c r="J418" s="522"/>
      <c r="K418" s="522"/>
    </row>
    <row r="419" spans="1:11" ht="17" customHeight="1" x14ac:dyDescent="0.2">
      <c r="A419" s="522"/>
      <c r="B419" s="522"/>
      <c r="C419" s="522"/>
      <c r="D419" s="522"/>
      <c r="E419" s="522"/>
      <c r="F419" s="522"/>
      <c r="G419" s="522"/>
      <c r="H419" s="522"/>
      <c r="I419" s="522"/>
      <c r="J419" s="522"/>
      <c r="K419" s="522"/>
    </row>
    <row r="420" spans="1:11" ht="17" customHeight="1" x14ac:dyDescent="0.2">
      <c r="A420" s="522"/>
      <c r="B420" s="522"/>
      <c r="C420" s="522"/>
      <c r="D420" s="522"/>
      <c r="E420" s="522"/>
      <c r="F420" s="522"/>
      <c r="G420" s="522"/>
      <c r="H420" s="522"/>
      <c r="I420" s="522"/>
      <c r="J420" s="522"/>
      <c r="K420" s="522"/>
    </row>
    <row r="421" spans="1:11" ht="17" customHeight="1" x14ac:dyDescent="0.2">
      <c r="A421" s="71"/>
      <c r="B421" s="71"/>
      <c r="C421" s="71"/>
      <c r="D421" s="71"/>
      <c r="E421" s="71"/>
      <c r="F421" s="71"/>
      <c r="G421" s="71"/>
      <c r="H421" s="71"/>
      <c r="I421" s="71"/>
      <c r="J421" s="71"/>
      <c r="K421" s="71"/>
    </row>
    <row r="422" spans="1:11" ht="17" customHeight="1" x14ac:dyDescent="0.2">
      <c r="A422" s="71"/>
      <c r="B422" s="71"/>
      <c r="C422" s="71"/>
      <c r="D422" s="71"/>
      <c r="E422" s="71"/>
      <c r="F422" s="71"/>
      <c r="G422" s="71"/>
      <c r="H422" s="71"/>
      <c r="I422" s="71"/>
      <c r="J422" s="71"/>
      <c r="K422" s="71"/>
    </row>
    <row r="423" spans="1:11" ht="17" customHeight="1" x14ac:dyDescent="0.2">
      <c r="A423" s="522"/>
      <c r="B423" s="522"/>
      <c r="C423" s="522"/>
      <c r="D423" s="522"/>
      <c r="E423" s="522"/>
      <c r="F423" s="522"/>
      <c r="G423" s="522"/>
      <c r="H423" s="522"/>
      <c r="I423" s="522"/>
      <c r="J423" s="522"/>
      <c r="K423" s="522"/>
    </row>
    <row r="424" spans="1:11" ht="17" customHeight="1" x14ac:dyDescent="0.2">
      <c r="A424" s="522"/>
      <c r="B424" s="522"/>
      <c r="C424" s="522"/>
      <c r="D424" s="522"/>
      <c r="E424" s="522"/>
      <c r="F424" s="522"/>
      <c r="G424" s="522"/>
      <c r="H424" s="522"/>
      <c r="I424" s="522"/>
      <c r="J424" s="522"/>
      <c r="K424" s="522"/>
    </row>
    <row r="425" spans="1:11" ht="17" customHeight="1" x14ac:dyDescent="0.2">
      <c r="A425" s="522"/>
      <c r="B425" s="522"/>
      <c r="C425" s="522"/>
      <c r="D425" s="522"/>
      <c r="E425" s="522"/>
      <c r="F425" s="522"/>
      <c r="G425" s="522"/>
      <c r="H425" s="522"/>
      <c r="I425" s="522"/>
      <c r="J425" s="522"/>
      <c r="K425" s="522"/>
    </row>
    <row r="426" spans="1:11" ht="17" customHeight="1" x14ac:dyDescent="0.2">
      <c r="A426" s="522"/>
      <c r="B426" s="522"/>
      <c r="C426" s="522"/>
      <c r="D426" s="522"/>
      <c r="E426" s="522"/>
      <c r="F426" s="522"/>
      <c r="G426" s="522"/>
      <c r="H426" s="522"/>
      <c r="I426" s="522"/>
      <c r="J426" s="522"/>
      <c r="K426" s="522"/>
    </row>
    <row r="427" spans="1:11" ht="17" customHeight="1" x14ac:dyDescent="0.2">
      <c r="A427" s="522"/>
      <c r="B427" s="522"/>
      <c r="C427" s="522"/>
      <c r="D427" s="522"/>
      <c r="E427" s="522"/>
      <c r="F427" s="522"/>
      <c r="G427" s="522"/>
      <c r="H427" s="522"/>
      <c r="I427" s="522"/>
      <c r="J427" s="522"/>
      <c r="K427" s="522"/>
    </row>
    <row r="428" spans="1:11" ht="17" customHeight="1" x14ac:dyDescent="0.2">
      <c r="A428" s="226"/>
      <c r="B428" s="5"/>
      <c r="C428" s="5"/>
      <c r="D428" s="5"/>
      <c r="E428" s="5"/>
      <c r="F428" s="5"/>
      <c r="G428" s="528" t="s">
        <v>580</v>
      </c>
      <c r="H428" s="528"/>
      <c r="I428" s="528"/>
      <c r="J428" s="528"/>
      <c r="K428" s="528"/>
    </row>
    <row r="429" spans="1:11" ht="17" customHeight="1" x14ac:dyDescent="0.2">
      <c r="A429" s="5"/>
      <c r="B429" s="5"/>
      <c r="C429" s="5"/>
      <c r="D429" s="5"/>
      <c r="E429" s="5"/>
      <c r="F429" s="5"/>
      <c r="G429" s="9" t="s">
        <v>423</v>
      </c>
      <c r="H429" s="529">
        <f>避難確保計画入力シート!$E$13</f>
        <v>0</v>
      </c>
      <c r="I429" s="529"/>
      <c r="J429" s="529"/>
      <c r="K429" s="529"/>
    </row>
    <row r="430" spans="1:11" ht="17" customHeight="1" x14ac:dyDescent="0.2">
      <c r="A430" s="522" t="s">
        <v>527</v>
      </c>
      <c r="B430" s="522"/>
      <c r="C430" s="522"/>
      <c r="D430" s="522"/>
      <c r="E430" s="522"/>
      <c r="F430" s="522"/>
      <c r="G430" s="522"/>
      <c r="H430" s="522"/>
      <c r="I430" s="522"/>
      <c r="J430" s="522"/>
      <c r="K430" s="522"/>
    </row>
    <row r="431" spans="1:11" ht="17" customHeight="1" x14ac:dyDescent="0.2">
      <c r="A431" s="572" t="str">
        <f>"　訓練は出水期前（６月まで）に行うとともに、下記も含め年間概ね"&amp;TEXT(避難確保計画入力シート!G338,0)&amp;"回行う。
　①新規採用職員の研修及び訓練を実施する。新規採用職員の訓練は全職員を対象とした訓練と同
　　時に実施することを基本とし、年度途中で新規採用者がある場合は、別途研修を計画し、机上
　　訓練等を実施する。
　②全職員を対象とした情報収集・伝達及び避難誘導訓練を出水期前（６月まで）に実施する。"</f>
        <v>　訓練は出水期前（６月まで）に行うとともに、下記も含め年間概ね0回行う。
　①新規採用職員の研修及び訓練を実施する。新規採用職員の訓練は全職員を対象とした訓練と同
　　時に実施することを基本とし、年度途中で新規採用者がある場合は、別途研修を計画し、机上
　　訓練等を実施する。
　②全職員を対象とした情報収集・伝達及び避難誘導訓練を出水期前（６月まで）に実施する。</v>
      </c>
      <c r="B431" s="572"/>
      <c r="C431" s="572"/>
      <c r="D431" s="572"/>
      <c r="E431" s="572"/>
      <c r="F431" s="572"/>
      <c r="G431" s="572"/>
      <c r="H431" s="572"/>
      <c r="I431" s="572"/>
      <c r="J431" s="572"/>
      <c r="K431" s="572"/>
    </row>
    <row r="432" spans="1:11" ht="17" customHeight="1" x14ac:dyDescent="0.2">
      <c r="A432" s="572"/>
      <c r="B432" s="572"/>
      <c r="C432" s="572"/>
      <c r="D432" s="572"/>
      <c r="E432" s="572"/>
      <c r="F432" s="572"/>
      <c r="G432" s="572"/>
      <c r="H432" s="572"/>
      <c r="I432" s="572"/>
      <c r="J432" s="572"/>
      <c r="K432" s="572"/>
    </row>
    <row r="433" spans="1:11" ht="17" customHeight="1" x14ac:dyDescent="0.2">
      <c r="A433" s="572"/>
      <c r="B433" s="572"/>
      <c r="C433" s="572"/>
      <c r="D433" s="572"/>
      <c r="E433" s="572"/>
      <c r="F433" s="572"/>
      <c r="G433" s="572"/>
      <c r="H433" s="572"/>
      <c r="I433" s="572"/>
      <c r="J433" s="572"/>
      <c r="K433" s="572"/>
    </row>
    <row r="434" spans="1:11" ht="17" customHeight="1" x14ac:dyDescent="0.2">
      <c r="A434" s="572"/>
      <c r="B434" s="572"/>
      <c r="C434" s="572"/>
      <c r="D434" s="572"/>
      <c r="E434" s="572"/>
      <c r="F434" s="572"/>
      <c r="G434" s="572"/>
      <c r="H434" s="572"/>
      <c r="I434" s="572"/>
      <c r="J434" s="572"/>
      <c r="K434" s="572"/>
    </row>
    <row r="435" spans="1:11" ht="17" customHeight="1" x14ac:dyDescent="0.2">
      <c r="A435" s="572"/>
      <c r="B435" s="572"/>
      <c r="C435" s="572"/>
      <c r="D435" s="572"/>
      <c r="E435" s="572"/>
      <c r="F435" s="572"/>
      <c r="G435" s="572"/>
      <c r="H435" s="572"/>
      <c r="I435" s="572"/>
      <c r="J435" s="572"/>
      <c r="K435" s="572"/>
    </row>
    <row r="436" spans="1:11" ht="17" customHeight="1" x14ac:dyDescent="0.2">
      <c r="A436" s="522" t="s">
        <v>528</v>
      </c>
      <c r="B436" s="522"/>
      <c r="C436" s="522"/>
      <c r="D436" s="522"/>
      <c r="E436" s="522"/>
      <c r="F436" s="522"/>
      <c r="G436" s="522"/>
      <c r="H436" s="522"/>
      <c r="I436" s="522"/>
      <c r="J436" s="522"/>
      <c r="K436" s="522"/>
    </row>
    <row r="437" spans="1:11" ht="17" customHeight="1" x14ac:dyDescent="0.2">
      <c r="A437" s="522" t="s">
        <v>529</v>
      </c>
      <c r="B437" s="522"/>
      <c r="C437" s="522"/>
      <c r="D437" s="522"/>
      <c r="E437" s="522"/>
      <c r="F437" s="522"/>
      <c r="G437" s="522"/>
      <c r="H437" s="522"/>
      <c r="I437" s="522"/>
      <c r="J437" s="522"/>
      <c r="K437" s="522"/>
    </row>
    <row r="438" spans="1:11" ht="17" customHeight="1" x14ac:dyDescent="0.2">
      <c r="A438" s="522"/>
      <c r="B438" s="522"/>
      <c r="C438" s="522"/>
      <c r="D438" s="522"/>
      <c r="E438" s="522"/>
      <c r="F438" s="522"/>
      <c r="G438" s="522"/>
      <c r="H438" s="522"/>
      <c r="I438" s="522"/>
      <c r="J438" s="522"/>
      <c r="K438" s="522"/>
    </row>
    <row r="439" spans="1:11" ht="17" customHeight="1" x14ac:dyDescent="0.2">
      <c r="A439" s="522"/>
      <c r="B439" s="522"/>
      <c r="C439" s="522"/>
      <c r="D439" s="522"/>
      <c r="E439" s="522"/>
      <c r="F439" s="522"/>
      <c r="G439" s="522"/>
      <c r="H439" s="522"/>
      <c r="I439" s="522"/>
      <c r="J439" s="522"/>
      <c r="K439" s="522"/>
    </row>
    <row r="440" spans="1:11" ht="17" customHeight="1" x14ac:dyDescent="0.2">
      <c r="A440" s="522"/>
      <c r="B440" s="522"/>
      <c r="C440" s="522"/>
      <c r="D440" s="522"/>
      <c r="E440" s="522"/>
      <c r="F440" s="522"/>
      <c r="G440" s="522"/>
      <c r="H440" s="522"/>
      <c r="I440" s="522"/>
      <c r="J440" s="522"/>
      <c r="K440" s="522"/>
    </row>
    <row r="441" spans="1:11" ht="17" customHeight="1" x14ac:dyDescent="0.2">
      <c r="A441" s="70"/>
      <c r="B441" s="70"/>
      <c r="C441" s="70"/>
      <c r="D441" s="307"/>
      <c r="E441" s="307"/>
      <c r="F441" s="307"/>
      <c r="G441" s="307"/>
      <c r="H441" s="307"/>
      <c r="I441" s="307"/>
      <c r="J441" s="307"/>
      <c r="K441" s="307"/>
    </row>
    <row r="442" spans="1:11" ht="17" customHeight="1" x14ac:dyDescent="0.2">
      <c r="A442" s="70"/>
      <c r="B442" s="70"/>
      <c r="C442" s="70"/>
      <c r="D442" s="307"/>
      <c r="E442" s="307"/>
      <c r="F442" s="307"/>
      <c r="G442" s="307"/>
      <c r="H442" s="307"/>
      <c r="I442" s="307"/>
      <c r="J442" s="307"/>
      <c r="K442" s="307"/>
    </row>
    <row r="443" spans="1:11" ht="17" customHeight="1" x14ac:dyDescent="0.2">
      <c r="A443" s="70"/>
      <c r="B443" s="70"/>
      <c r="C443" s="70"/>
      <c r="D443" s="307"/>
      <c r="E443" s="307"/>
      <c r="F443" s="307"/>
      <c r="G443" s="307"/>
      <c r="H443" s="307"/>
      <c r="I443" s="307"/>
      <c r="J443" s="307"/>
      <c r="K443" s="307"/>
    </row>
    <row r="444" spans="1:11" ht="17" customHeight="1" x14ac:dyDescent="0.2">
      <c r="A444" s="70"/>
      <c r="B444" s="70"/>
      <c r="C444" s="70"/>
      <c r="D444" s="307"/>
      <c r="E444" s="307"/>
      <c r="F444" s="307"/>
      <c r="G444" s="307"/>
      <c r="H444" s="307"/>
      <c r="I444" s="307"/>
      <c r="J444" s="307"/>
      <c r="K444" s="307"/>
    </row>
    <row r="445" spans="1:11" ht="17" customHeight="1" x14ac:dyDescent="0.2">
      <c r="A445" s="70"/>
      <c r="B445" s="70"/>
      <c r="C445" s="70"/>
      <c r="D445" s="307"/>
      <c r="E445" s="307"/>
      <c r="F445" s="307"/>
      <c r="G445" s="307"/>
      <c r="H445" s="307"/>
      <c r="I445" s="307"/>
      <c r="J445" s="307"/>
      <c r="K445" s="307"/>
    </row>
    <row r="446" spans="1:11" ht="17" customHeight="1" x14ac:dyDescent="0.2">
      <c r="A446" s="70"/>
      <c r="B446" s="70"/>
      <c r="C446" s="70"/>
      <c r="D446" s="307"/>
      <c r="E446" s="307"/>
      <c r="F446" s="307"/>
      <c r="G446" s="307"/>
      <c r="H446" s="307"/>
      <c r="I446" s="307"/>
      <c r="J446" s="307"/>
      <c r="K446" s="307"/>
    </row>
    <row r="447" spans="1:11" ht="17" customHeight="1" x14ac:dyDescent="0.2">
      <c r="A447" s="70"/>
      <c r="B447" s="70"/>
      <c r="C447" s="70"/>
      <c r="D447" s="307"/>
      <c r="E447" s="307"/>
      <c r="F447" s="307"/>
      <c r="G447" s="307"/>
      <c r="H447" s="307"/>
      <c r="I447" s="307"/>
      <c r="J447" s="307"/>
      <c r="K447" s="307"/>
    </row>
    <row r="448" spans="1:11" ht="17" customHeight="1" x14ac:dyDescent="0.2">
      <c r="A448" s="70"/>
      <c r="B448" s="70"/>
      <c r="C448" s="70"/>
      <c r="D448" s="307"/>
      <c r="E448" s="307"/>
      <c r="F448" s="307"/>
      <c r="G448" s="307"/>
      <c r="H448" s="307"/>
      <c r="I448" s="307"/>
      <c r="J448" s="307"/>
      <c r="K448" s="307"/>
    </row>
    <row r="449" spans="1:11" ht="17" customHeight="1" x14ac:dyDescent="0.2">
      <c r="A449" s="70"/>
      <c r="B449" s="70"/>
      <c r="C449" s="70"/>
      <c r="D449" s="307"/>
      <c r="E449" s="307"/>
      <c r="F449" s="307"/>
      <c r="G449" s="307"/>
      <c r="H449" s="307"/>
      <c r="I449" s="307"/>
      <c r="J449" s="307"/>
      <c r="K449" s="307"/>
    </row>
    <row r="450" spans="1:11" ht="17" customHeight="1" x14ac:dyDescent="0.2">
      <c r="A450" s="70"/>
      <c r="B450" s="70"/>
      <c r="C450" s="70"/>
      <c r="D450" s="307"/>
      <c r="E450" s="307"/>
      <c r="F450" s="307"/>
      <c r="G450" s="307"/>
      <c r="H450" s="307"/>
      <c r="I450" s="307"/>
      <c r="J450" s="307"/>
      <c r="K450" s="307"/>
    </row>
    <row r="451" spans="1:11" ht="17" customHeight="1" x14ac:dyDescent="0.2">
      <c r="A451" s="70"/>
      <c r="B451" s="70"/>
      <c r="C451" s="70"/>
      <c r="D451" s="307"/>
      <c r="E451" s="307"/>
      <c r="F451" s="307"/>
      <c r="G451" s="307"/>
      <c r="H451" s="307"/>
      <c r="I451" s="307"/>
      <c r="J451" s="307"/>
      <c r="K451" s="307"/>
    </row>
    <row r="452" spans="1:11" ht="17" customHeight="1" x14ac:dyDescent="0.2">
      <c r="A452" s="70"/>
      <c r="B452" s="70"/>
      <c r="C452" s="70"/>
      <c r="D452" s="307"/>
      <c r="E452" s="307"/>
      <c r="F452" s="307"/>
      <c r="G452" s="307"/>
      <c r="H452" s="307"/>
      <c r="I452" s="307"/>
      <c r="J452" s="307"/>
      <c r="K452" s="307"/>
    </row>
    <row r="453" spans="1:11" ht="17" customHeight="1" x14ac:dyDescent="0.2">
      <c r="A453" s="70"/>
      <c r="B453" s="70"/>
      <c r="C453" s="70"/>
      <c r="D453" s="307"/>
      <c r="E453" s="307"/>
      <c r="F453" s="307"/>
      <c r="G453" s="307"/>
      <c r="H453" s="307"/>
      <c r="I453" s="307"/>
      <c r="J453" s="307"/>
      <c r="K453" s="307"/>
    </row>
    <row r="454" spans="1:11" ht="17" customHeight="1" x14ac:dyDescent="0.2">
      <c r="A454" s="5"/>
      <c r="B454" s="5"/>
      <c r="C454" s="5"/>
      <c r="D454" s="5"/>
      <c r="E454" s="5"/>
      <c r="F454" s="5"/>
      <c r="G454" s="5"/>
      <c r="H454" s="5"/>
      <c r="I454" s="5"/>
      <c r="J454" s="5"/>
      <c r="K454" s="5"/>
    </row>
    <row r="455" spans="1:11" ht="17" customHeight="1" x14ac:dyDescent="0.2"/>
    <row r="456" spans="1:11" ht="17" customHeight="1" x14ac:dyDescent="0.2"/>
    <row r="457" spans="1:11" ht="17" customHeight="1" x14ac:dyDescent="0.2"/>
    <row r="458" spans="1:11" ht="17" customHeight="1" x14ac:dyDescent="0.2"/>
    <row r="459" spans="1:11" ht="17" customHeight="1" x14ac:dyDescent="0.2"/>
    <row r="460" spans="1:11" ht="17" customHeight="1" x14ac:dyDescent="0.2"/>
    <row r="461" spans="1:11" ht="17" customHeight="1" x14ac:dyDescent="0.2"/>
    <row r="462" spans="1:11" ht="17" customHeight="1" x14ac:dyDescent="0.2"/>
    <row r="463" spans="1:11" ht="17" customHeight="1" x14ac:dyDescent="0.2"/>
    <row r="464" spans="1:11" ht="17" customHeight="1" x14ac:dyDescent="0.2"/>
    <row r="465" spans="1:11" ht="17" customHeight="1" x14ac:dyDescent="0.2"/>
    <row r="466" spans="1:11" ht="17" customHeight="1" x14ac:dyDescent="0.2"/>
    <row r="467" spans="1:11" ht="17" customHeight="1" x14ac:dyDescent="0.2"/>
    <row r="468" spans="1:11" ht="17" customHeight="1" x14ac:dyDescent="0.2"/>
    <row r="469" spans="1:11" ht="17" customHeight="1" x14ac:dyDescent="0.2"/>
    <row r="470" spans="1:11" ht="17" customHeight="1" x14ac:dyDescent="0.2">
      <c r="A470" s="71"/>
      <c r="B470" s="71"/>
      <c r="C470" s="71"/>
      <c r="D470" s="71"/>
      <c r="E470" s="71"/>
      <c r="F470" s="71"/>
      <c r="G470" s="71"/>
      <c r="H470" s="71"/>
      <c r="I470" s="71"/>
      <c r="J470" s="71"/>
      <c r="K470" s="71"/>
    </row>
    <row r="471" spans="1:11" ht="17" customHeight="1" x14ac:dyDescent="0.2"/>
    <row r="472" spans="1:11" ht="17" customHeight="1" x14ac:dyDescent="0.2"/>
    <row r="473" spans="1:11" ht="17" customHeight="1" x14ac:dyDescent="0.2"/>
    <row r="474" spans="1:11" ht="17" customHeight="1" x14ac:dyDescent="0.2"/>
    <row r="475" spans="1:11" ht="17" customHeight="1" x14ac:dyDescent="0.2"/>
    <row r="476" spans="1:11" ht="17" customHeight="1" x14ac:dyDescent="0.2"/>
    <row r="477" spans="1:11" ht="17" customHeight="1" x14ac:dyDescent="0.2"/>
    <row r="478" spans="1:11" ht="17" customHeight="1" x14ac:dyDescent="0.2"/>
    <row r="479" spans="1:11" ht="17" customHeight="1" x14ac:dyDescent="0.2"/>
    <row r="480" spans="1:11" ht="17" customHeight="1" x14ac:dyDescent="0.2"/>
    <row r="481" spans="1:11" ht="17" customHeight="1" x14ac:dyDescent="0.2"/>
    <row r="482" spans="1:11" ht="17" customHeight="1" x14ac:dyDescent="0.2">
      <c r="A482" s="226"/>
      <c r="B482" s="5"/>
      <c r="C482" s="5"/>
      <c r="D482" s="5"/>
      <c r="E482" s="5"/>
      <c r="F482" s="5"/>
      <c r="G482" s="528" t="s">
        <v>580</v>
      </c>
      <c r="H482" s="528"/>
      <c r="I482" s="528"/>
      <c r="J482" s="528"/>
      <c r="K482" s="528"/>
    </row>
    <row r="483" spans="1:11" ht="17" customHeight="1" x14ac:dyDescent="0.2">
      <c r="A483" s="5"/>
      <c r="B483" s="5"/>
      <c r="C483" s="5"/>
      <c r="D483" s="5"/>
      <c r="E483" s="5"/>
      <c r="F483" s="5"/>
      <c r="G483" s="9" t="s">
        <v>423</v>
      </c>
      <c r="H483" s="529">
        <f>避難確保計画入力シート!$E$13</f>
        <v>0</v>
      </c>
      <c r="I483" s="529"/>
      <c r="J483" s="529"/>
      <c r="K483" s="529"/>
    </row>
    <row r="484" spans="1:11" ht="17" customHeight="1" x14ac:dyDescent="0.2">
      <c r="A484" s="549" t="s">
        <v>531</v>
      </c>
      <c r="B484" s="549"/>
      <c r="C484" s="549"/>
      <c r="D484" s="549"/>
      <c r="E484" s="549"/>
      <c r="F484" s="549"/>
      <c r="G484" s="549"/>
      <c r="H484" s="549"/>
      <c r="I484" s="549"/>
      <c r="J484" s="575" t="s">
        <v>530</v>
      </c>
      <c r="K484" s="575"/>
    </row>
    <row r="485" spans="1:11" ht="17" customHeight="1" x14ac:dyDescent="0.2">
      <c r="A485" s="642" t="s">
        <v>591</v>
      </c>
      <c r="B485" s="642"/>
      <c r="C485" s="642"/>
      <c r="D485" s="642"/>
      <c r="E485" s="642"/>
      <c r="F485" s="642"/>
      <c r="G485" s="642"/>
      <c r="H485" s="642"/>
      <c r="I485" s="642"/>
      <c r="J485" s="576"/>
      <c r="K485" s="576"/>
    </row>
    <row r="486" spans="1:11" ht="17" customHeight="1" thickBot="1" x14ac:dyDescent="0.25">
      <c r="A486" s="643"/>
      <c r="B486" s="643"/>
      <c r="C486" s="643"/>
      <c r="D486" s="643"/>
      <c r="E486" s="643"/>
      <c r="F486" s="643"/>
      <c r="G486" s="643"/>
      <c r="H486" s="643"/>
      <c r="I486" s="643"/>
    </row>
    <row r="487" spans="1:11" ht="17" customHeight="1" x14ac:dyDescent="0.2">
      <c r="A487" s="573" t="s">
        <v>533</v>
      </c>
      <c r="B487" s="476"/>
      <c r="C487" s="46"/>
      <c r="D487" s="46"/>
      <c r="E487" s="46"/>
      <c r="F487" s="46"/>
      <c r="G487" s="46"/>
      <c r="H487" s="46"/>
      <c r="I487" s="46"/>
      <c r="J487" s="46"/>
      <c r="K487" s="47"/>
    </row>
    <row r="488" spans="1:11" ht="17" customHeight="1" x14ac:dyDescent="0.2">
      <c r="A488" s="574"/>
      <c r="B488" s="360"/>
      <c r="K488" s="49"/>
    </row>
    <row r="489" spans="1:11" ht="17" customHeight="1" x14ac:dyDescent="0.2">
      <c r="A489" s="300"/>
      <c r="K489" s="49"/>
    </row>
    <row r="490" spans="1:11" ht="17" customHeight="1" x14ac:dyDescent="0.2">
      <c r="A490" s="300"/>
      <c r="K490" s="49"/>
    </row>
    <row r="491" spans="1:11" ht="17" customHeight="1" x14ac:dyDescent="0.2">
      <c r="A491" s="300"/>
      <c r="K491" s="49"/>
    </row>
    <row r="492" spans="1:11" ht="17" customHeight="1" x14ac:dyDescent="0.2">
      <c r="A492" s="300"/>
      <c r="K492" s="49"/>
    </row>
    <row r="493" spans="1:11" ht="17" customHeight="1" x14ac:dyDescent="0.2">
      <c r="A493" s="300"/>
      <c r="K493" s="49"/>
    </row>
    <row r="494" spans="1:11" ht="17" customHeight="1" x14ac:dyDescent="0.2">
      <c r="A494" s="300"/>
      <c r="K494" s="49"/>
    </row>
    <row r="495" spans="1:11" ht="17" customHeight="1" x14ac:dyDescent="0.2">
      <c r="A495" s="300"/>
      <c r="K495" s="49"/>
    </row>
    <row r="496" spans="1:11" ht="17" customHeight="1" x14ac:dyDescent="0.2">
      <c r="A496" s="300"/>
      <c r="K496" s="49"/>
    </row>
    <row r="497" spans="1:11" ht="17" customHeight="1" x14ac:dyDescent="0.2">
      <c r="A497" s="300"/>
      <c r="K497" s="49"/>
    </row>
    <row r="498" spans="1:11" ht="17" customHeight="1" x14ac:dyDescent="0.2">
      <c r="A498" s="300"/>
      <c r="K498" s="49"/>
    </row>
    <row r="499" spans="1:11" ht="17" customHeight="1" x14ac:dyDescent="0.2">
      <c r="A499" s="300"/>
      <c r="K499" s="49"/>
    </row>
    <row r="500" spans="1:11" ht="17" customHeight="1" x14ac:dyDescent="0.2">
      <c r="A500" s="300"/>
      <c r="K500" s="49"/>
    </row>
    <row r="501" spans="1:11" ht="17" customHeight="1" x14ac:dyDescent="0.2">
      <c r="A501" s="300"/>
      <c r="K501" s="49"/>
    </row>
    <row r="502" spans="1:11" ht="17" customHeight="1" x14ac:dyDescent="0.2">
      <c r="A502" s="300"/>
      <c r="K502" s="49"/>
    </row>
    <row r="503" spans="1:11" ht="17" customHeight="1" x14ac:dyDescent="0.2">
      <c r="A503" s="300"/>
      <c r="K503" s="49"/>
    </row>
    <row r="504" spans="1:11" ht="17" customHeight="1" x14ac:dyDescent="0.2">
      <c r="A504" s="300"/>
      <c r="K504" s="49"/>
    </row>
    <row r="505" spans="1:11" ht="17" customHeight="1" x14ac:dyDescent="0.2">
      <c r="A505" s="300"/>
      <c r="K505" s="49"/>
    </row>
    <row r="506" spans="1:11" ht="17" customHeight="1" x14ac:dyDescent="0.2">
      <c r="A506" s="300"/>
      <c r="K506" s="49"/>
    </row>
    <row r="507" spans="1:11" ht="17" customHeight="1" x14ac:dyDescent="0.2">
      <c r="A507" s="300"/>
      <c r="K507" s="49"/>
    </row>
    <row r="508" spans="1:11" ht="17" customHeight="1" x14ac:dyDescent="0.2">
      <c r="A508" s="300"/>
      <c r="K508" s="49"/>
    </row>
    <row r="509" spans="1:11" ht="17" customHeight="1" x14ac:dyDescent="0.2">
      <c r="A509" s="300"/>
      <c r="K509" s="49"/>
    </row>
    <row r="510" spans="1:11" ht="17" customHeight="1" x14ac:dyDescent="0.2">
      <c r="A510" s="300"/>
      <c r="K510" s="49"/>
    </row>
    <row r="511" spans="1:11" ht="17" customHeight="1" x14ac:dyDescent="0.2">
      <c r="A511" s="300"/>
      <c r="K511" s="49"/>
    </row>
    <row r="512" spans="1:11" ht="17" customHeight="1" x14ac:dyDescent="0.2">
      <c r="A512" s="300"/>
      <c r="K512" s="49"/>
    </row>
    <row r="513" spans="1:11" ht="17" customHeight="1" x14ac:dyDescent="0.2">
      <c r="A513" s="300"/>
      <c r="K513" s="49"/>
    </row>
    <row r="514" spans="1:11" ht="17" customHeight="1" x14ac:dyDescent="0.2">
      <c r="A514" s="300"/>
      <c r="K514" s="49"/>
    </row>
    <row r="515" spans="1:11" ht="17" customHeight="1" x14ac:dyDescent="0.2">
      <c r="A515" s="300"/>
      <c r="K515" s="49"/>
    </row>
    <row r="516" spans="1:11" ht="17" customHeight="1" x14ac:dyDescent="0.2">
      <c r="A516" s="300"/>
      <c r="K516" s="49"/>
    </row>
    <row r="517" spans="1:11" ht="17" customHeight="1" x14ac:dyDescent="0.2">
      <c r="A517" s="300"/>
      <c r="K517" s="49"/>
    </row>
    <row r="518" spans="1:11" ht="17" customHeight="1" x14ac:dyDescent="0.2">
      <c r="A518" s="300"/>
      <c r="K518" s="49"/>
    </row>
    <row r="519" spans="1:11" ht="17" customHeight="1" x14ac:dyDescent="0.2">
      <c r="A519" s="300"/>
      <c r="K519" s="49"/>
    </row>
    <row r="520" spans="1:11" ht="17" customHeight="1" x14ac:dyDescent="0.2">
      <c r="A520" s="300"/>
      <c r="K520" s="49"/>
    </row>
    <row r="521" spans="1:11" ht="17" customHeight="1" x14ac:dyDescent="0.2">
      <c r="A521" s="300"/>
      <c r="K521" s="49"/>
    </row>
    <row r="522" spans="1:11" ht="17" customHeight="1" x14ac:dyDescent="0.2">
      <c r="A522" s="300"/>
      <c r="K522" s="49"/>
    </row>
    <row r="523" spans="1:11" ht="17" customHeight="1" x14ac:dyDescent="0.2">
      <c r="A523" s="300"/>
      <c r="K523" s="49"/>
    </row>
    <row r="524" spans="1:11" ht="17" customHeight="1" x14ac:dyDescent="0.2">
      <c r="A524" s="300"/>
      <c r="K524" s="49"/>
    </row>
    <row r="525" spans="1:11" ht="17" customHeight="1" x14ac:dyDescent="0.2">
      <c r="A525" s="300"/>
      <c r="K525" s="49"/>
    </row>
    <row r="526" spans="1:11" ht="17" customHeight="1" x14ac:dyDescent="0.2">
      <c r="A526" s="300"/>
      <c r="K526" s="49"/>
    </row>
    <row r="527" spans="1:11" ht="17" customHeight="1" x14ac:dyDescent="0.2">
      <c r="A527" s="300"/>
      <c r="K527" s="49"/>
    </row>
    <row r="528" spans="1:11" ht="17" customHeight="1" x14ac:dyDescent="0.2">
      <c r="A528" s="300"/>
      <c r="K528" s="49"/>
    </row>
    <row r="529" spans="1:11" ht="17" customHeight="1" x14ac:dyDescent="0.2">
      <c r="A529" s="300"/>
      <c r="K529" s="49"/>
    </row>
    <row r="530" spans="1:11" ht="17" customHeight="1" x14ac:dyDescent="0.2">
      <c r="A530" s="300"/>
      <c r="K530" s="49"/>
    </row>
    <row r="531" spans="1:11" ht="17" customHeight="1" thickBot="1" x14ac:dyDescent="0.25">
      <c r="A531" s="300"/>
      <c r="K531" s="49"/>
    </row>
    <row r="532" spans="1:11" ht="17" customHeight="1" x14ac:dyDescent="0.2">
      <c r="A532" s="300"/>
      <c r="I532" s="578" t="str">
        <f>"避難完了までに要する時間
"&amp;TEXT(避難確保計画入力シート!E186,0)&amp;"分"</f>
        <v>避難完了までに要する時間
0分</v>
      </c>
      <c r="J532" s="579"/>
      <c r="K532" s="580"/>
    </row>
    <row r="533" spans="1:11" ht="17" customHeight="1" x14ac:dyDescent="0.2">
      <c r="A533" s="300"/>
      <c r="I533" s="581"/>
      <c r="J533" s="442"/>
      <c r="K533" s="443"/>
    </row>
    <row r="534" spans="1:11" ht="17" customHeight="1" thickBot="1" x14ac:dyDescent="0.25">
      <c r="A534" s="301"/>
      <c r="B534" s="16"/>
      <c r="C534" s="16"/>
      <c r="D534" s="16"/>
      <c r="E534" s="16"/>
      <c r="F534" s="16"/>
      <c r="G534" s="16"/>
      <c r="H534" s="16"/>
      <c r="I534" s="582"/>
      <c r="J534" s="583"/>
      <c r="K534" s="584"/>
    </row>
    <row r="535" spans="1:11" ht="17" customHeight="1" x14ac:dyDescent="0.2"/>
    <row r="536" spans="1:11" ht="17" customHeight="1" x14ac:dyDescent="0.2">
      <c r="A536" s="226"/>
      <c r="B536" s="5"/>
      <c r="C536" s="5"/>
      <c r="D536" s="5"/>
      <c r="E536" s="5"/>
      <c r="F536" s="5"/>
      <c r="G536" s="528" t="s">
        <v>580</v>
      </c>
      <c r="H536" s="528"/>
      <c r="I536" s="528"/>
      <c r="J536" s="528"/>
      <c r="K536" s="528"/>
    </row>
    <row r="537" spans="1:11" ht="17" customHeight="1" x14ac:dyDescent="0.2">
      <c r="A537" s="5"/>
      <c r="B537" s="5"/>
      <c r="C537" s="5"/>
      <c r="D537" s="5"/>
      <c r="E537" s="5"/>
      <c r="F537" s="5"/>
      <c r="G537" s="9" t="s">
        <v>423</v>
      </c>
      <c r="H537" s="529">
        <f>避難確保計画入力シート!$E$13</f>
        <v>0</v>
      </c>
      <c r="I537" s="529"/>
      <c r="J537" s="529"/>
      <c r="K537" s="529"/>
    </row>
    <row r="538" spans="1:11" ht="17" customHeight="1" x14ac:dyDescent="0.2">
      <c r="A538" s="549" t="s">
        <v>534</v>
      </c>
      <c r="B538" s="549"/>
      <c r="C538" s="549"/>
      <c r="D538" s="549"/>
      <c r="E538" s="549"/>
      <c r="F538" s="549"/>
      <c r="G538" s="549"/>
      <c r="H538" s="549"/>
      <c r="I538" s="549"/>
      <c r="J538" s="575" t="s">
        <v>530</v>
      </c>
      <c r="K538" s="575"/>
    </row>
    <row r="539" spans="1:11" ht="17" customHeight="1" x14ac:dyDescent="0.2">
      <c r="A539" s="577" t="s">
        <v>535</v>
      </c>
      <c r="B539" s="577"/>
      <c r="C539" s="577"/>
      <c r="D539" s="577"/>
      <c r="E539" s="577"/>
      <c r="F539" s="577"/>
      <c r="G539" s="577"/>
      <c r="H539" s="577"/>
      <c r="I539" s="577"/>
      <c r="J539" s="576"/>
      <c r="K539" s="576"/>
    </row>
    <row r="540" spans="1:11" ht="17" customHeight="1" thickBot="1" x14ac:dyDescent="0.25">
      <c r="A540" s="299"/>
    </row>
    <row r="541" spans="1:11" ht="17" customHeight="1" x14ac:dyDescent="0.2">
      <c r="A541" s="573" t="s">
        <v>533</v>
      </c>
      <c r="B541" s="476"/>
      <c r="C541" s="46"/>
      <c r="D541" s="46"/>
      <c r="E541" s="46"/>
      <c r="F541" s="46"/>
      <c r="G541" s="46"/>
      <c r="H541" s="46"/>
      <c r="I541" s="46"/>
      <c r="J541" s="46"/>
      <c r="K541" s="47"/>
    </row>
    <row r="542" spans="1:11" ht="17" customHeight="1" x14ac:dyDescent="0.2">
      <c r="A542" s="574"/>
      <c r="B542" s="360"/>
      <c r="K542" s="49"/>
    </row>
    <row r="543" spans="1:11" ht="17" customHeight="1" x14ac:dyDescent="0.2">
      <c r="A543" s="300"/>
      <c r="K543" s="49"/>
    </row>
    <row r="544" spans="1:11" ht="17" customHeight="1" x14ac:dyDescent="0.2">
      <c r="A544" s="300"/>
      <c r="K544" s="49"/>
    </row>
    <row r="545" spans="1:11" ht="17" customHeight="1" x14ac:dyDescent="0.2">
      <c r="A545" s="300"/>
      <c r="K545" s="49"/>
    </row>
    <row r="546" spans="1:11" ht="17" customHeight="1" x14ac:dyDescent="0.2">
      <c r="A546" s="300"/>
      <c r="K546" s="49"/>
    </row>
    <row r="547" spans="1:11" ht="17" customHeight="1" x14ac:dyDescent="0.2">
      <c r="A547" s="300"/>
      <c r="K547" s="49"/>
    </row>
    <row r="548" spans="1:11" ht="17" customHeight="1" x14ac:dyDescent="0.2">
      <c r="A548" s="300"/>
      <c r="K548" s="49"/>
    </row>
    <row r="549" spans="1:11" ht="17" customHeight="1" x14ac:dyDescent="0.2">
      <c r="A549" s="300"/>
      <c r="K549" s="49"/>
    </row>
    <row r="550" spans="1:11" ht="17" customHeight="1" x14ac:dyDescent="0.2">
      <c r="A550" s="300"/>
      <c r="K550" s="49"/>
    </row>
    <row r="551" spans="1:11" ht="17" customHeight="1" x14ac:dyDescent="0.2">
      <c r="A551" s="300"/>
      <c r="K551" s="49"/>
    </row>
    <row r="552" spans="1:11" ht="17" customHeight="1" x14ac:dyDescent="0.2">
      <c r="A552" s="300"/>
      <c r="K552" s="49"/>
    </row>
    <row r="553" spans="1:11" ht="17" customHeight="1" x14ac:dyDescent="0.2">
      <c r="A553" s="300"/>
      <c r="K553" s="49"/>
    </row>
    <row r="554" spans="1:11" ht="17" customHeight="1" x14ac:dyDescent="0.2">
      <c r="A554" s="300"/>
      <c r="K554" s="49"/>
    </row>
    <row r="555" spans="1:11" ht="17" customHeight="1" x14ac:dyDescent="0.2">
      <c r="A555" s="300"/>
      <c r="K555" s="49"/>
    </row>
    <row r="556" spans="1:11" ht="17" customHeight="1" x14ac:dyDescent="0.2">
      <c r="A556" s="300"/>
      <c r="K556" s="49"/>
    </row>
    <row r="557" spans="1:11" ht="17" customHeight="1" x14ac:dyDescent="0.2">
      <c r="A557" s="300"/>
      <c r="K557" s="49"/>
    </row>
    <row r="558" spans="1:11" ht="17" customHeight="1" x14ac:dyDescent="0.2">
      <c r="A558" s="300"/>
      <c r="K558" s="49"/>
    </row>
    <row r="559" spans="1:11" ht="17" customHeight="1" x14ac:dyDescent="0.2">
      <c r="A559" s="300"/>
      <c r="K559" s="49"/>
    </row>
    <row r="560" spans="1:11" ht="17" customHeight="1" x14ac:dyDescent="0.2">
      <c r="A560" s="300"/>
      <c r="K560" s="49"/>
    </row>
    <row r="561" spans="1:11" ht="17" customHeight="1" x14ac:dyDescent="0.2">
      <c r="A561" s="300"/>
      <c r="K561" s="49"/>
    </row>
    <row r="562" spans="1:11" ht="17" customHeight="1" x14ac:dyDescent="0.2">
      <c r="A562" s="300"/>
      <c r="K562" s="49"/>
    </row>
    <row r="563" spans="1:11" ht="17" customHeight="1" x14ac:dyDescent="0.2">
      <c r="A563" s="300"/>
      <c r="K563" s="49"/>
    </row>
    <row r="564" spans="1:11" ht="17" customHeight="1" x14ac:dyDescent="0.2">
      <c r="A564" s="300"/>
      <c r="K564" s="49"/>
    </row>
    <row r="565" spans="1:11" ht="17" customHeight="1" x14ac:dyDescent="0.2">
      <c r="A565" s="300"/>
      <c r="K565" s="49"/>
    </row>
    <row r="566" spans="1:11" ht="17" customHeight="1" x14ac:dyDescent="0.2">
      <c r="A566" s="300"/>
      <c r="K566" s="49"/>
    </row>
    <row r="567" spans="1:11" ht="17" customHeight="1" x14ac:dyDescent="0.2">
      <c r="A567" s="300"/>
      <c r="K567" s="49"/>
    </row>
    <row r="568" spans="1:11" ht="17" customHeight="1" x14ac:dyDescent="0.2">
      <c r="A568" s="300"/>
      <c r="K568" s="49"/>
    </row>
    <row r="569" spans="1:11" ht="17" customHeight="1" x14ac:dyDescent="0.2">
      <c r="A569" s="300"/>
      <c r="K569" s="49"/>
    </row>
    <row r="570" spans="1:11" ht="17" customHeight="1" x14ac:dyDescent="0.2">
      <c r="A570" s="300"/>
      <c r="K570" s="49"/>
    </row>
    <row r="571" spans="1:11" ht="17" customHeight="1" x14ac:dyDescent="0.2">
      <c r="A571" s="300"/>
      <c r="K571" s="49"/>
    </row>
    <row r="572" spans="1:11" ht="17" customHeight="1" x14ac:dyDescent="0.2">
      <c r="A572" s="300"/>
      <c r="K572" s="49"/>
    </row>
    <row r="573" spans="1:11" ht="17" customHeight="1" x14ac:dyDescent="0.2">
      <c r="A573" s="300"/>
      <c r="K573" s="49"/>
    </row>
    <row r="574" spans="1:11" ht="17" customHeight="1" x14ac:dyDescent="0.2">
      <c r="A574" s="300"/>
      <c r="K574" s="49"/>
    </row>
    <row r="575" spans="1:11" ht="17" customHeight="1" x14ac:dyDescent="0.2">
      <c r="A575" s="300"/>
      <c r="K575" s="49"/>
    </row>
    <row r="576" spans="1:11" ht="17" customHeight="1" x14ac:dyDescent="0.2">
      <c r="A576" s="300"/>
      <c r="K576" s="49"/>
    </row>
    <row r="577" spans="1:11" ht="17" customHeight="1" x14ac:dyDescent="0.2">
      <c r="A577" s="300"/>
      <c r="K577" s="49"/>
    </row>
    <row r="578" spans="1:11" ht="17" customHeight="1" x14ac:dyDescent="0.2">
      <c r="A578" s="300"/>
      <c r="K578" s="49"/>
    </row>
    <row r="579" spans="1:11" ht="17" customHeight="1" x14ac:dyDescent="0.2">
      <c r="A579" s="300"/>
      <c r="K579" s="49"/>
    </row>
    <row r="580" spans="1:11" ht="17" customHeight="1" x14ac:dyDescent="0.2">
      <c r="A580" s="300"/>
      <c r="K580" s="49"/>
    </row>
    <row r="581" spans="1:11" ht="17" customHeight="1" x14ac:dyDescent="0.2">
      <c r="A581" s="300"/>
      <c r="K581" s="49"/>
    </row>
    <row r="582" spans="1:11" ht="17" customHeight="1" x14ac:dyDescent="0.2">
      <c r="A582" s="300"/>
      <c r="K582" s="49"/>
    </row>
    <row r="583" spans="1:11" ht="17" customHeight="1" x14ac:dyDescent="0.2">
      <c r="A583" s="300"/>
      <c r="K583" s="49"/>
    </row>
    <row r="584" spans="1:11" ht="17" customHeight="1" x14ac:dyDescent="0.2">
      <c r="A584" s="300"/>
      <c r="K584" s="49"/>
    </row>
    <row r="585" spans="1:11" ht="17" customHeight="1" x14ac:dyDescent="0.2">
      <c r="A585" s="300"/>
      <c r="K585" s="49"/>
    </row>
    <row r="586" spans="1:11" ht="17" customHeight="1" x14ac:dyDescent="0.2">
      <c r="A586" s="300"/>
      <c r="I586" s="298"/>
      <c r="J586" s="298"/>
      <c r="K586" s="302"/>
    </row>
    <row r="587" spans="1:11" ht="17" customHeight="1" x14ac:dyDescent="0.2">
      <c r="A587" s="300"/>
      <c r="I587" s="298"/>
      <c r="J587" s="298"/>
      <c r="K587" s="302"/>
    </row>
    <row r="588" spans="1:11" ht="17" customHeight="1" thickBot="1" x14ac:dyDescent="0.25">
      <c r="A588" s="301"/>
      <c r="B588" s="16"/>
      <c r="C588" s="16"/>
      <c r="D588" s="16"/>
      <c r="E588" s="16"/>
      <c r="F588" s="16"/>
      <c r="G588" s="16"/>
      <c r="H588" s="16"/>
      <c r="I588" s="303"/>
      <c r="J588" s="303"/>
      <c r="K588" s="304"/>
    </row>
    <row r="589" spans="1:11" ht="17" customHeight="1" x14ac:dyDescent="0.2"/>
    <row r="590" spans="1:11" ht="17" customHeight="1" x14ac:dyDescent="0.2">
      <c r="G590" s="528" t="s">
        <v>580</v>
      </c>
      <c r="H590" s="528"/>
      <c r="I590" s="528"/>
      <c r="J590" s="528"/>
      <c r="K590" s="528"/>
    </row>
    <row r="591" spans="1:11" ht="17" customHeight="1" thickBot="1" x14ac:dyDescent="0.25">
      <c r="G591" s="9" t="s">
        <v>423</v>
      </c>
      <c r="H591" s="529">
        <f>避難確保計画入力シート!$E$13</f>
        <v>0</v>
      </c>
      <c r="I591" s="529"/>
      <c r="J591" s="529"/>
      <c r="K591" s="529"/>
    </row>
    <row r="592" spans="1:11" ht="17" customHeight="1" x14ac:dyDescent="0.2">
      <c r="A592" s="522" t="s">
        <v>562</v>
      </c>
      <c r="B592" s="522"/>
      <c r="C592" s="522"/>
      <c r="D592" s="522"/>
      <c r="E592" s="522"/>
      <c r="F592" s="598" t="s">
        <v>565</v>
      </c>
      <c r="G592" s="599"/>
      <c r="H592" s="600"/>
      <c r="I592" s="71"/>
      <c r="J592" s="71"/>
      <c r="K592" s="71"/>
    </row>
    <row r="593" spans="1:11" ht="17" customHeight="1" thickBot="1" x14ac:dyDescent="0.25">
      <c r="F593" s="601"/>
      <c r="G593" s="602"/>
      <c r="H593" s="603"/>
    </row>
    <row r="594" spans="1:11" ht="17" customHeight="1" x14ac:dyDescent="0.2"/>
    <row r="595" spans="1:11" ht="17" customHeight="1" x14ac:dyDescent="0.2">
      <c r="A595" s="522" t="s">
        <v>563</v>
      </c>
      <c r="B595" s="522"/>
      <c r="C595" s="522"/>
      <c r="D595" s="522"/>
      <c r="E595" s="522"/>
      <c r="F595" s="522"/>
      <c r="G595" s="522"/>
      <c r="H595" s="522"/>
      <c r="I595" s="522"/>
      <c r="J595" s="522"/>
      <c r="K595" s="522"/>
    </row>
    <row r="596" spans="1:11" ht="17" customHeight="1" x14ac:dyDescent="0.2">
      <c r="B596" s="71"/>
      <c r="C596" s="71"/>
      <c r="D596" s="71"/>
      <c r="E596" s="71"/>
      <c r="F596" s="71"/>
      <c r="G596" s="71"/>
      <c r="H596" s="71"/>
      <c r="I596" s="71"/>
      <c r="J596" s="71"/>
      <c r="K596" s="71"/>
    </row>
    <row r="597" spans="1:11" ht="17" customHeight="1" x14ac:dyDescent="0.2">
      <c r="A597" s="522" t="s">
        <v>564</v>
      </c>
      <c r="B597" s="522"/>
      <c r="C597" s="522"/>
      <c r="D597" s="522"/>
      <c r="E597" s="522"/>
      <c r="F597" s="522"/>
      <c r="G597" s="522"/>
      <c r="H597" s="522"/>
      <c r="I597" s="522"/>
      <c r="J597" s="522"/>
      <c r="K597" s="522"/>
    </row>
    <row r="598" spans="1:11" ht="17" customHeight="1" x14ac:dyDescent="0.2">
      <c r="A598" s="522"/>
      <c r="B598" s="522"/>
      <c r="C598" s="522"/>
      <c r="D598" s="522"/>
      <c r="E598" s="522"/>
      <c r="F598" s="522"/>
      <c r="G598" s="522"/>
      <c r="H598" s="522"/>
      <c r="I598" s="522"/>
      <c r="J598" s="522"/>
      <c r="K598" s="522"/>
    </row>
    <row r="599" spans="1:11" ht="17" customHeight="1" x14ac:dyDescent="0.2">
      <c r="A599" s="522"/>
      <c r="B599" s="522"/>
      <c r="C599" s="522"/>
      <c r="D599" s="522"/>
      <c r="E599" s="522"/>
      <c r="F599" s="522"/>
      <c r="G599" s="522"/>
      <c r="H599" s="522"/>
      <c r="I599" s="522"/>
      <c r="J599" s="522"/>
      <c r="K599" s="522"/>
    </row>
    <row r="600" spans="1:11" ht="17" customHeight="1" x14ac:dyDescent="0.2">
      <c r="A600" s="522"/>
      <c r="B600" s="522"/>
      <c r="C600" s="522"/>
      <c r="D600" s="522"/>
      <c r="E600" s="522"/>
      <c r="F600" s="522"/>
      <c r="G600" s="522"/>
      <c r="H600" s="522"/>
      <c r="I600" s="522"/>
      <c r="J600" s="522"/>
      <c r="K600" s="522"/>
    </row>
    <row r="601" spans="1:11" ht="17" customHeight="1" x14ac:dyDescent="0.2">
      <c r="A601" s="522"/>
      <c r="B601" s="522"/>
      <c r="C601" s="522"/>
      <c r="D601" s="522"/>
      <c r="E601" s="522"/>
      <c r="F601" s="522"/>
      <c r="G601" s="522"/>
      <c r="H601" s="522"/>
      <c r="I601" s="522"/>
      <c r="J601" s="522"/>
      <c r="K601" s="522"/>
    </row>
    <row r="602" spans="1:11" ht="17" customHeight="1" x14ac:dyDescent="0.2"/>
    <row r="603" spans="1:11" ht="17" customHeight="1" x14ac:dyDescent="0.2"/>
    <row r="604" spans="1:11" ht="17" customHeight="1" x14ac:dyDescent="0.2"/>
    <row r="605" spans="1:11" ht="17" customHeight="1" x14ac:dyDescent="0.2"/>
    <row r="606" spans="1:11" ht="17" customHeight="1" x14ac:dyDescent="0.2"/>
    <row r="607" spans="1:11" ht="17" customHeight="1" x14ac:dyDescent="0.2"/>
    <row r="608" spans="1:11" ht="17" customHeight="1" x14ac:dyDescent="0.2"/>
    <row r="609" ht="17" customHeight="1" x14ac:dyDescent="0.2"/>
    <row r="610" ht="17" customHeight="1" x14ac:dyDescent="0.2"/>
    <row r="611" ht="17" customHeight="1" x14ac:dyDescent="0.2"/>
    <row r="612" ht="17" customHeight="1" x14ac:dyDescent="0.2"/>
    <row r="613" ht="17" customHeight="1" x14ac:dyDescent="0.2"/>
    <row r="614" ht="17" customHeight="1" x14ac:dyDescent="0.2"/>
    <row r="615" ht="17" customHeight="1" x14ac:dyDescent="0.2"/>
    <row r="616" ht="17" customHeight="1" x14ac:dyDescent="0.2"/>
    <row r="617" ht="17" customHeight="1" x14ac:dyDescent="0.2"/>
    <row r="618" ht="17" customHeight="1" x14ac:dyDescent="0.2"/>
    <row r="619" ht="17" customHeight="1" x14ac:dyDescent="0.2"/>
    <row r="620" ht="17" customHeight="1" x14ac:dyDescent="0.2"/>
    <row r="621" ht="17" customHeight="1" x14ac:dyDescent="0.2"/>
    <row r="622" ht="17" customHeight="1" x14ac:dyDescent="0.2"/>
    <row r="623" ht="17" customHeight="1" x14ac:dyDescent="0.2"/>
    <row r="624" ht="17" customHeight="1" x14ac:dyDescent="0.2"/>
    <row r="625" ht="17" customHeight="1" x14ac:dyDescent="0.2"/>
    <row r="626" ht="17" customHeight="1" x14ac:dyDescent="0.2"/>
    <row r="627" ht="17" customHeight="1" x14ac:dyDescent="0.2"/>
    <row r="628" ht="17" customHeight="1" x14ac:dyDescent="0.2"/>
    <row r="629" ht="17" customHeight="1" x14ac:dyDescent="0.2"/>
    <row r="630" ht="17" customHeight="1" x14ac:dyDescent="0.2"/>
    <row r="631" ht="17" customHeight="1" x14ac:dyDescent="0.2"/>
    <row r="632" ht="17" customHeight="1" x14ac:dyDescent="0.2"/>
    <row r="633" ht="17" customHeight="1" x14ac:dyDescent="0.2"/>
    <row r="634" ht="17" customHeight="1" x14ac:dyDescent="0.2"/>
    <row r="635" ht="17" customHeight="1" x14ac:dyDescent="0.2"/>
    <row r="636" ht="17" customHeight="1" x14ac:dyDescent="0.2"/>
    <row r="637" ht="17" customHeight="1" x14ac:dyDescent="0.2"/>
    <row r="638" ht="17" customHeight="1" x14ac:dyDescent="0.2"/>
    <row r="639" ht="17" customHeight="1" x14ac:dyDescent="0.2"/>
    <row r="640" ht="17" customHeight="1" x14ac:dyDescent="0.2"/>
    <row r="641" spans="1:11" ht="17" customHeight="1" x14ac:dyDescent="0.2"/>
    <row r="642" spans="1:11" ht="17" customHeight="1" x14ac:dyDescent="0.2"/>
    <row r="643" spans="1:11" ht="17" customHeight="1" x14ac:dyDescent="0.2"/>
    <row r="644" spans="1:11" ht="17" customHeight="1" x14ac:dyDescent="0.2">
      <c r="G644" s="528" t="s">
        <v>580</v>
      </c>
      <c r="H644" s="528"/>
      <c r="I644" s="528"/>
      <c r="J644" s="528"/>
      <c r="K644" s="528"/>
    </row>
    <row r="645" spans="1:11" ht="17" customHeight="1" thickBot="1" x14ac:dyDescent="0.25">
      <c r="G645" s="9" t="s">
        <v>423</v>
      </c>
      <c r="H645" s="529">
        <f>避難確保計画入力シート!$E$13</f>
        <v>0</v>
      </c>
      <c r="I645" s="529"/>
      <c r="J645" s="529"/>
      <c r="K645" s="529"/>
    </row>
    <row r="646" spans="1:11" ht="17" customHeight="1" x14ac:dyDescent="0.2">
      <c r="A646" s="429" t="s">
        <v>566</v>
      </c>
      <c r="B646" s="429"/>
      <c r="C646" s="429"/>
      <c r="D646" s="429"/>
      <c r="E646" s="597"/>
      <c r="F646" s="598" t="s">
        <v>565</v>
      </c>
      <c r="G646" s="599"/>
      <c r="H646" s="600"/>
      <c r="I646" s="71"/>
      <c r="J646" s="575" t="s">
        <v>530</v>
      </c>
      <c r="K646" s="575"/>
    </row>
    <row r="647" spans="1:11" ht="17" customHeight="1" thickBot="1" x14ac:dyDescent="0.25">
      <c r="A647" s="429"/>
      <c r="B647" s="429"/>
      <c r="C647" s="429"/>
      <c r="D647" s="429"/>
      <c r="E647" s="597"/>
      <c r="F647" s="601"/>
      <c r="G647" s="602"/>
      <c r="H647" s="603"/>
      <c r="J647" s="576"/>
      <c r="K647" s="576"/>
    </row>
    <row r="648" spans="1:11" ht="17" customHeight="1" x14ac:dyDescent="0.2">
      <c r="A648" s="9" t="s">
        <v>567</v>
      </c>
    </row>
    <row r="649" spans="1:11" ht="17" customHeight="1" x14ac:dyDescent="0.2">
      <c r="A649" s="637" t="s">
        <v>568</v>
      </c>
      <c r="B649" s="638"/>
      <c r="C649" s="638"/>
      <c r="D649" s="638"/>
      <c r="E649" s="638"/>
      <c r="F649" s="638"/>
      <c r="G649" s="638"/>
      <c r="H649" s="638"/>
      <c r="I649" s="638"/>
      <c r="J649" s="638"/>
      <c r="K649" s="638"/>
    </row>
    <row r="650" spans="1:11" ht="17" customHeight="1" x14ac:dyDescent="0.2">
      <c r="A650" s="638"/>
      <c r="B650" s="638"/>
      <c r="C650" s="638"/>
      <c r="D650" s="638"/>
      <c r="E650" s="638"/>
      <c r="F650" s="638"/>
      <c r="G650" s="638"/>
      <c r="H650" s="638"/>
      <c r="I650" s="638"/>
      <c r="J650" s="638"/>
      <c r="K650" s="638"/>
    </row>
    <row r="651" spans="1:11" ht="17" customHeight="1" x14ac:dyDescent="0.2">
      <c r="A651" s="638"/>
      <c r="B651" s="638"/>
      <c r="C651" s="638"/>
      <c r="D651" s="638"/>
      <c r="E651" s="638"/>
      <c r="F651" s="638"/>
      <c r="G651" s="638"/>
      <c r="H651" s="638"/>
      <c r="I651" s="638"/>
      <c r="J651" s="638"/>
      <c r="K651" s="638"/>
    </row>
    <row r="652" spans="1:11" ht="17" customHeight="1" x14ac:dyDescent="0.2">
      <c r="A652" s="638"/>
      <c r="B652" s="638"/>
      <c r="C652" s="638"/>
      <c r="D652" s="638"/>
      <c r="E652" s="638"/>
      <c r="F652" s="638"/>
      <c r="G652" s="638"/>
      <c r="H652" s="638"/>
      <c r="I652" s="638"/>
      <c r="J652" s="638"/>
      <c r="K652" s="638"/>
    </row>
    <row r="653" spans="1:11" ht="17" customHeight="1" x14ac:dyDescent="0.2">
      <c r="A653" s="638"/>
      <c r="B653" s="638"/>
      <c r="C653" s="638"/>
      <c r="D653" s="638"/>
      <c r="E653" s="638"/>
      <c r="F653" s="638"/>
      <c r="G653" s="638"/>
      <c r="H653" s="638"/>
      <c r="I653" s="638"/>
      <c r="J653" s="638"/>
      <c r="K653" s="638"/>
    </row>
    <row r="654" spans="1:11" ht="17" customHeight="1" x14ac:dyDescent="0.2">
      <c r="A654" s="638"/>
      <c r="B654" s="638"/>
      <c r="C654" s="638"/>
      <c r="D654" s="638"/>
      <c r="E654" s="638"/>
      <c r="F654" s="638"/>
      <c r="G654" s="638"/>
      <c r="H654" s="638"/>
      <c r="I654" s="638"/>
      <c r="J654" s="638"/>
      <c r="K654" s="638"/>
    </row>
    <row r="655" spans="1:11" ht="17" customHeight="1" x14ac:dyDescent="0.2">
      <c r="A655" s="638"/>
      <c r="B655" s="638"/>
      <c r="C655" s="638"/>
      <c r="D655" s="638"/>
      <c r="E655" s="638"/>
      <c r="F655" s="638"/>
      <c r="G655" s="638"/>
      <c r="H655" s="638"/>
      <c r="I655" s="638"/>
      <c r="J655" s="638"/>
      <c r="K655" s="638"/>
    </row>
    <row r="656" spans="1:11" ht="17" customHeight="1" x14ac:dyDescent="0.2">
      <c r="A656" s="638"/>
      <c r="B656" s="638"/>
      <c r="C656" s="638"/>
      <c r="D656" s="638"/>
      <c r="E656" s="638"/>
      <c r="F656" s="638"/>
      <c r="G656" s="638"/>
      <c r="H656" s="638"/>
      <c r="I656" s="638"/>
      <c r="J656" s="638"/>
      <c r="K656" s="638"/>
    </row>
    <row r="657" spans="1:11" ht="17" customHeight="1" x14ac:dyDescent="0.2">
      <c r="A657" s="638"/>
      <c r="B657" s="638"/>
      <c r="C657" s="638"/>
      <c r="D657" s="638"/>
      <c r="E657" s="638"/>
      <c r="F657" s="638"/>
      <c r="G657" s="638"/>
      <c r="H657" s="638"/>
      <c r="I657" s="638"/>
      <c r="J657" s="638"/>
      <c r="K657" s="638"/>
    </row>
    <row r="658" spans="1:11" ht="17" customHeight="1" x14ac:dyDescent="0.2">
      <c r="A658" s="638"/>
      <c r="B658" s="638"/>
      <c r="C658" s="638"/>
      <c r="D658" s="638"/>
      <c r="E658" s="638"/>
      <c r="F658" s="638"/>
      <c r="G658" s="638"/>
      <c r="H658" s="638"/>
      <c r="I658" s="638"/>
      <c r="J658" s="638"/>
      <c r="K658" s="638"/>
    </row>
    <row r="659" spans="1:11" ht="17" customHeight="1" x14ac:dyDescent="0.2">
      <c r="A659" s="638"/>
      <c r="B659" s="638"/>
      <c r="C659" s="638"/>
      <c r="D659" s="638"/>
      <c r="E659" s="638"/>
      <c r="F659" s="638"/>
      <c r="G659" s="638"/>
      <c r="H659" s="638"/>
      <c r="I659" s="638"/>
      <c r="J659" s="638"/>
      <c r="K659" s="638"/>
    </row>
    <row r="660" spans="1:11" ht="17" customHeight="1" x14ac:dyDescent="0.2">
      <c r="A660" s="638"/>
      <c r="B660" s="638"/>
      <c r="C660" s="638"/>
      <c r="D660" s="638"/>
      <c r="E660" s="638"/>
      <c r="F660" s="638"/>
      <c r="G660" s="638"/>
      <c r="H660" s="638"/>
      <c r="I660" s="638"/>
      <c r="J660" s="638"/>
      <c r="K660" s="638"/>
    </row>
    <row r="661" spans="1:11" ht="17" customHeight="1" x14ac:dyDescent="0.2">
      <c r="A661" s="638"/>
      <c r="B661" s="638"/>
      <c r="C661" s="638"/>
      <c r="D661" s="638"/>
      <c r="E661" s="638"/>
      <c r="F661" s="638"/>
      <c r="G661" s="638"/>
      <c r="H661" s="638"/>
      <c r="I661" s="638"/>
      <c r="J661" s="638"/>
      <c r="K661" s="638"/>
    </row>
    <row r="662" spans="1:11" ht="17" customHeight="1" x14ac:dyDescent="0.2">
      <c r="A662" s="638"/>
      <c r="B662" s="638"/>
      <c r="C662" s="638"/>
      <c r="D662" s="638"/>
      <c r="E662" s="638"/>
      <c r="F662" s="638"/>
      <c r="G662" s="638"/>
      <c r="H662" s="638"/>
      <c r="I662" s="638"/>
      <c r="J662" s="638"/>
      <c r="K662" s="638"/>
    </row>
    <row r="663" spans="1:11" ht="17" customHeight="1" x14ac:dyDescent="0.2">
      <c r="A663" s="638"/>
      <c r="B663" s="638"/>
      <c r="C663" s="638"/>
      <c r="D663" s="638"/>
      <c r="E663" s="638"/>
      <c r="F663" s="638"/>
      <c r="G663" s="638"/>
      <c r="H663" s="638"/>
      <c r="I663" s="638"/>
      <c r="J663" s="638"/>
      <c r="K663" s="638"/>
    </row>
    <row r="664" spans="1:11" ht="17" customHeight="1" x14ac:dyDescent="0.2">
      <c r="A664" s="638"/>
      <c r="B664" s="638"/>
      <c r="C664" s="638"/>
      <c r="D664" s="638"/>
      <c r="E664" s="638"/>
      <c r="F664" s="638"/>
      <c r="G664" s="638"/>
      <c r="H664" s="638"/>
      <c r="I664" s="638"/>
      <c r="J664" s="638"/>
      <c r="K664" s="638"/>
    </row>
    <row r="665" spans="1:11" ht="17" customHeight="1" x14ac:dyDescent="0.2">
      <c r="A665" s="638"/>
      <c r="B665" s="638"/>
      <c r="C665" s="638"/>
      <c r="D665" s="638"/>
      <c r="E665" s="638"/>
      <c r="F665" s="638"/>
      <c r="G665" s="638"/>
      <c r="H665" s="638"/>
      <c r="I665" s="638"/>
      <c r="J665" s="638"/>
      <c r="K665" s="638"/>
    </row>
    <row r="666" spans="1:11" ht="17" customHeight="1" x14ac:dyDescent="0.2">
      <c r="A666" s="638"/>
      <c r="B666" s="638"/>
      <c r="C666" s="638"/>
      <c r="D666" s="638"/>
      <c r="E666" s="638"/>
      <c r="F666" s="638"/>
      <c r="G666" s="638"/>
      <c r="H666" s="638"/>
      <c r="I666" s="638"/>
      <c r="J666" s="638"/>
      <c r="K666" s="638"/>
    </row>
    <row r="667" spans="1:11" ht="17" customHeight="1" x14ac:dyDescent="0.2">
      <c r="A667" s="638"/>
      <c r="B667" s="638"/>
      <c r="C667" s="638"/>
      <c r="D667" s="638"/>
      <c r="E667" s="638"/>
      <c r="F667" s="638"/>
      <c r="G667" s="638"/>
      <c r="H667" s="638"/>
      <c r="I667" s="638"/>
      <c r="J667" s="638"/>
      <c r="K667" s="638"/>
    </row>
    <row r="668" spans="1:11" ht="17" customHeight="1" x14ac:dyDescent="0.2">
      <c r="A668" s="638"/>
      <c r="B668" s="638"/>
      <c r="C668" s="638"/>
      <c r="D668" s="638"/>
      <c r="E668" s="638"/>
      <c r="F668" s="638"/>
      <c r="G668" s="638"/>
      <c r="H668" s="638"/>
      <c r="I668" s="638"/>
      <c r="J668" s="638"/>
      <c r="K668" s="638"/>
    </row>
    <row r="669" spans="1:11" ht="17" customHeight="1" x14ac:dyDescent="0.2">
      <c r="A669" s="638"/>
      <c r="B669" s="638"/>
      <c r="C669" s="638"/>
      <c r="D669" s="638"/>
      <c r="E669" s="638"/>
      <c r="F669" s="638"/>
      <c r="G669" s="638"/>
      <c r="H669" s="638"/>
      <c r="I669" s="638"/>
      <c r="J669" s="638"/>
      <c r="K669" s="638"/>
    </row>
    <row r="670" spans="1:11" ht="17" customHeight="1" x14ac:dyDescent="0.2">
      <c r="A670" s="638"/>
      <c r="B670" s="638"/>
      <c r="C670" s="638"/>
      <c r="D670" s="638"/>
      <c r="E670" s="638"/>
      <c r="F670" s="638"/>
      <c r="G670" s="638"/>
      <c r="H670" s="638"/>
      <c r="I670" s="638"/>
      <c r="J670" s="638"/>
      <c r="K670" s="638"/>
    </row>
    <row r="671" spans="1:11" ht="17" customHeight="1" x14ac:dyDescent="0.2">
      <c r="A671" s="638"/>
      <c r="B671" s="638"/>
      <c r="C671" s="638"/>
      <c r="D671" s="638"/>
      <c r="E671" s="638"/>
      <c r="F671" s="638"/>
      <c r="G671" s="638"/>
      <c r="H671" s="638"/>
      <c r="I671" s="638"/>
      <c r="J671" s="638"/>
      <c r="K671" s="638"/>
    </row>
    <row r="672" spans="1:11" ht="17" customHeight="1" x14ac:dyDescent="0.2">
      <c r="A672" s="638"/>
      <c r="B672" s="638"/>
      <c r="C672" s="638"/>
      <c r="D672" s="638"/>
      <c r="E672" s="638"/>
      <c r="F672" s="638"/>
      <c r="G672" s="638"/>
      <c r="H672" s="638"/>
      <c r="I672" s="638"/>
      <c r="J672" s="638"/>
      <c r="K672" s="638"/>
    </row>
    <row r="673" spans="1:11" ht="17" customHeight="1" x14ac:dyDescent="0.2">
      <c r="A673" s="638"/>
      <c r="B673" s="638"/>
      <c r="C673" s="638"/>
      <c r="D673" s="638"/>
      <c r="E673" s="638"/>
      <c r="F673" s="638"/>
      <c r="G673" s="638"/>
      <c r="H673" s="638"/>
      <c r="I673" s="638"/>
      <c r="J673" s="638"/>
      <c r="K673" s="638"/>
    </row>
    <row r="674" spans="1:11" ht="17" customHeight="1" x14ac:dyDescent="0.2">
      <c r="A674" s="638"/>
      <c r="B674" s="638"/>
      <c r="C674" s="638"/>
      <c r="D674" s="638"/>
      <c r="E674" s="638"/>
      <c r="F674" s="638"/>
      <c r="G674" s="638"/>
      <c r="H674" s="638"/>
      <c r="I674" s="638"/>
      <c r="J674" s="638"/>
      <c r="K674" s="638"/>
    </row>
    <row r="675" spans="1:11" ht="17" customHeight="1" x14ac:dyDescent="0.2">
      <c r="A675" s="638"/>
      <c r="B675" s="638"/>
      <c r="C675" s="638"/>
      <c r="D675" s="638"/>
      <c r="E675" s="638"/>
      <c r="F675" s="638"/>
      <c r="G675" s="638"/>
      <c r="H675" s="638"/>
      <c r="I675" s="638"/>
      <c r="J675" s="638"/>
      <c r="K675" s="638"/>
    </row>
    <row r="676" spans="1:11" ht="17" customHeight="1" x14ac:dyDescent="0.2">
      <c r="A676" s="638"/>
      <c r="B676" s="638"/>
      <c r="C676" s="638"/>
      <c r="D676" s="638"/>
      <c r="E676" s="638"/>
      <c r="F676" s="638"/>
      <c r="G676" s="638"/>
      <c r="H676" s="638"/>
      <c r="I676" s="638"/>
      <c r="J676" s="638"/>
      <c r="K676" s="638"/>
    </row>
    <row r="677" spans="1:11" ht="17" customHeight="1" x14ac:dyDescent="0.2">
      <c r="A677" s="638"/>
      <c r="B677" s="638"/>
      <c r="C677" s="638"/>
      <c r="D677" s="638"/>
      <c r="E677" s="638"/>
      <c r="F677" s="638"/>
      <c r="G677" s="638"/>
      <c r="H677" s="638"/>
      <c r="I677" s="638"/>
      <c r="J677" s="638"/>
      <c r="K677" s="638"/>
    </row>
    <row r="678" spans="1:11" ht="17" customHeight="1" x14ac:dyDescent="0.2">
      <c r="A678" s="638"/>
      <c r="B678" s="638"/>
      <c r="C678" s="638"/>
      <c r="D678" s="638"/>
      <c r="E678" s="638"/>
      <c r="F678" s="638"/>
      <c r="G678" s="638"/>
      <c r="H678" s="638"/>
      <c r="I678" s="638"/>
      <c r="J678" s="638"/>
      <c r="K678" s="638"/>
    </row>
    <row r="679" spans="1:11" ht="17" customHeight="1" x14ac:dyDescent="0.2">
      <c r="A679" s="638"/>
      <c r="B679" s="638"/>
      <c r="C679" s="638"/>
      <c r="D679" s="638"/>
      <c r="E679" s="638"/>
      <c r="F679" s="638"/>
      <c r="G679" s="638"/>
      <c r="H679" s="638"/>
      <c r="I679" s="638"/>
      <c r="J679" s="638"/>
      <c r="K679" s="638"/>
    </row>
    <row r="680" spans="1:11" ht="17" customHeight="1" x14ac:dyDescent="0.2">
      <c r="A680" s="638"/>
      <c r="B680" s="638"/>
      <c r="C680" s="638"/>
      <c r="D680" s="638"/>
      <c r="E680" s="638"/>
      <c r="F680" s="638"/>
      <c r="G680" s="638"/>
      <c r="H680" s="638"/>
      <c r="I680" s="638"/>
      <c r="J680" s="638"/>
      <c r="K680" s="638"/>
    </row>
    <row r="681" spans="1:11" ht="17" customHeight="1" x14ac:dyDescent="0.2">
      <c r="A681" s="638"/>
      <c r="B681" s="638"/>
      <c r="C681" s="638"/>
      <c r="D681" s="638"/>
      <c r="E681" s="638"/>
      <c r="F681" s="638"/>
      <c r="G681" s="638"/>
      <c r="H681" s="638"/>
      <c r="I681" s="638"/>
      <c r="J681" s="638"/>
      <c r="K681" s="638"/>
    </row>
    <row r="682" spans="1:11" ht="17" customHeight="1" x14ac:dyDescent="0.2">
      <c r="A682" s="638"/>
      <c r="B682" s="638"/>
      <c r="C682" s="638"/>
      <c r="D682" s="638"/>
      <c r="E682" s="638"/>
      <c r="F682" s="638"/>
      <c r="G682" s="638"/>
      <c r="H682" s="638"/>
      <c r="I682" s="638"/>
      <c r="J682" s="638"/>
      <c r="K682" s="638"/>
    </row>
    <row r="683" spans="1:11" ht="17" customHeight="1" x14ac:dyDescent="0.2">
      <c r="A683" s="638"/>
      <c r="B683" s="638"/>
      <c r="C683" s="638"/>
      <c r="D683" s="638"/>
      <c r="E683" s="638"/>
      <c r="F683" s="638"/>
      <c r="G683" s="638"/>
      <c r="H683" s="638"/>
      <c r="I683" s="638"/>
      <c r="J683" s="638"/>
      <c r="K683" s="638"/>
    </row>
    <row r="684" spans="1:11" ht="17" customHeight="1" x14ac:dyDescent="0.2">
      <c r="A684" s="638"/>
      <c r="B684" s="638"/>
      <c r="C684" s="638"/>
      <c r="D684" s="638"/>
      <c r="E684" s="638"/>
      <c r="F684" s="638"/>
      <c r="G684" s="638"/>
      <c r="H684" s="638"/>
      <c r="I684" s="638"/>
      <c r="J684" s="638"/>
      <c r="K684" s="638"/>
    </row>
    <row r="685" spans="1:11" ht="17" customHeight="1" x14ac:dyDescent="0.2">
      <c r="A685" s="638"/>
      <c r="B685" s="638"/>
      <c r="C685" s="638"/>
      <c r="D685" s="638"/>
      <c r="E685" s="638"/>
      <c r="F685" s="638"/>
      <c r="G685" s="638"/>
      <c r="H685" s="638"/>
      <c r="I685" s="638"/>
      <c r="J685" s="638"/>
      <c r="K685" s="638"/>
    </row>
    <row r="686" spans="1:11" ht="17" customHeight="1" x14ac:dyDescent="0.2">
      <c r="A686" s="638"/>
      <c r="B686" s="638"/>
      <c r="C686" s="638"/>
      <c r="D686" s="638"/>
      <c r="E686" s="638"/>
      <c r="F686" s="638"/>
      <c r="G686" s="638"/>
      <c r="H686" s="638"/>
      <c r="I686" s="638"/>
      <c r="J686" s="638"/>
      <c r="K686" s="638"/>
    </row>
    <row r="687" spans="1:11" ht="17" customHeight="1" x14ac:dyDescent="0.2">
      <c r="A687" s="638"/>
      <c r="B687" s="638"/>
      <c r="C687" s="638"/>
      <c r="D687" s="638"/>
      <c r="E687" s="638"/>
      <c r="F687" s="638"/>
      <c r="G687" s="638"/>
      <c r="H687" s="638"/>
      <c r="I687" s="638"/>
      <c r="J687" s="638"/>
      <c r="K687" s="638"/>
    </row>
    <row r="688" spans="1:11" ht="17" customHeight="1" x14ac:dyDescent="0.2">
      <c r="A688" s="638"/>
      <c r="B688" s="638"/>
      <c r="C688" s="638"/>
      <c r="D688" s="638"/>
      <c r="E688" s="638"/>
      <c r="F688" s="638"/>
      <c r="G688" s="638"/>
      <c r="H688" s="638"/>
      <c r="I688" s="638"/>
      <c r="J688" s="638"/>
      <c r="K688" s="638"/>
    </row>
    <row r="689" spans="1:11" ht="17" customHeight="1" x14ac:dyDescent="0.2">
      <c r="A689" s="638"/>
      <c r="B689" s="638"/>
      <c r="C689" s="638"/>
      <c r="D689" s="638"/>
      <c r="E689" s="638"/>
      <c r="F689" s="638"/>
      <c r="G689" s="638"/>
      <c r="H689" s="638"/>
      <c r="I689" s="638"/>
      <c r="J689" s="638"/>
      <c r="K689" s="638"/>
    </row>
    <row r="690" spans="1:11" ht="17" customHeight="1" x14ac:dyDescent="0.2">
      <c r="A690" s="638"/>
      <c r="B690" s="638"/>
      <c r="C690" s="638"/>
      <c r="D690" s="638"/>
      <c r="E690" s="638"/>
      <c r="F690" s="638"/>
      <c r="G690" s="638"/>
      <c r="H690" s="638"/>
      <c r="I690" s="638"/>
      <c r="J690" s="638"/>
      <c r="K690" s="638"/>
    </row>
    <row r="691" spans="1:11" ht="17" customHeight="1" x14ac:dyDescent="0.2">
      <c r="A691" s="638"/>
      <c r="B691" s="638"/>
      <c r="C691" s="638"/>
      <c r="D691" s="638"/>
      <c r="E691" s="638"/>
      <c r="F691" s="638"/>
      <c r="G691" s="638"/>
      <c r="H691" s="638"/>
      <c r="I691" s="638"/>
      <c r="J691" s="638"/>
      <c r="K691" s="638"/>
    </row>
    <row r="692" spans="1:11" ht="17" customHeight="1" x14ac:dyDescent="0.2">
      <c r="A692" s="638"/>
      <c r="B692" s="638"/>
      <c r="C692" s="638"/>
      <c r="D692" s="638"/>
      <c r="E692" s="638"/>
      <c r="F692" s="638"/>
      <c r="G692" s="638"/>
      <c r="H692" s="638"/>
      <c r="I692" s="638"/>
      <c r="J692" s="638"/>
      <c r="K692" s="638"/>
    </row>
    <row r="693" spans="1:11" ht="17" customHeight="1" x14ac:dyDescent="0.2">
      <c r="A693" s="638"/>
      <c r="B693" s="638"/>
      <c r="C693" s="638"/>
      <c r="D693" s="638"/>
      <c r="E693" s="638"/>
      <c r="F693" s="638"/>
      <c r="G693" s="638"/>
      <c r="H693" s="638"/>
      <c r="I693" s="638"/>
      <c r="J693" s="638"/>
      <c r="K693" s="638"/>
    </row>
    <row r="694" spans="1:11" ht="17" customHeight="1" x14ac:dyDescent="0.2">
      <c r="A694" s="638"/>
      <c r="B694" s="638"/>
      <c r="C694" s="638"/>
      <c r="D694" s="638"/>
      <c r="E694" s="638"/>
      <c r="F694" s="638"/>
      <c r="G694" s="638"/>
      <c r="H694" s="638"/>
      <c r="I694" s="638"/>
      <c r="J694" s="638"/>
      <c r="K694" s="638"/>
    </row>
    <row r="695" spans="1:11" ht="17" customHeight="1" x14ac:dyDescent="0.2">
      <c r="A695" s="638"/>
      <c r="B695" s="638"/>
      <c r="C695" s="638"/>
      <c r="D695" s="638"/>
      <c r="E695" s="638"/>
      <c r="F695" s="638"/>
      <c r="G695" s="638"/>
      <c r="H695" s="638"/>
      <c r="I695" s="638"/>
      <c r="J695" s="638"/>
      <c r="K695" s="638"/>
    </row>
    <row r="696" spans="1:11" ht="17" customHeight="1" x14ac:dyDescent="0.2">
      <c r="A696" s="638"/>
      <c r="B696" s="638"/>
      <c r="C696" s="638"/>
      <c r="D696" s="638"/>
      <c r="E696" s="638"/>
      <c r="F696" s="638"/>
      <c r="G696" s="638"/>
      <c r="H696" s="638"/>
      <c r="I696" s="638"/>
      <c r="J696" s="638"/>
      <c r="K696" s="638"/>
    </row>
    <row r="697" spans="1:11" ht="17" customHeight="1" x14ac:dyDescent="0.2">
      <c r="A697" s="638"/>
      <c r="B697" s="638"/>
      <c r="C697" s="638"/>
      <c r="D697" s="638"/>
      <c r="E697" s="638"/>
      <c r="F697" s="638"/>
      <c r="G697" s="638"/>
      <c r="H697" s="638"/>
      <c r="I697" s="638"/>
      <c r="J697" s="638"/>
      <c r="K697" s="638"/>
    </row>
    <row r="698" spans="1:11" ht="17" customHeight="1" x14ac:dyDescent="0.2">
      <c r="G698" s="528" t="s">
        <v>580</v>
      </c>
      <c r="H698" s="528"/>
      <c r="I698" s="528"/>
      <c r="J698" s="528"/>
      <c r="K698" s="528"/>
    </row>
    <row r="699" spans="1:11" ht="17" customHeight="1" thickBot="1" x14ac:dyDescent="0.25">
      <c r="G699" s="9" t="s">
        <v>423</v>
      </c>
      <c r="H699" s="529">
        <f>避難確保計画入力シート!$E$13</f>
        <v>0</v>
      </c>
      <c r="I699" s="529"/>
      <c r="J699" s="529"/>
      <c r="K699" s="529"/>
    </row>
    <row r="700" spans="1:11" ht="17" customHeight="1" x14ac:dyDescent="0.2">
      <c r="A700" s="429" t="s">
        <v>569</v>
      </c>
      <c r="B700" s="429"/>
      <c r="C700" s="429"/>
      <c r="D700" s="429"/>
      <c r="E700" s="597"/>
      <c r="F700" s="598" t="s">
        <v>565</v>
      </c>
      <c r="G700" s="599"/>
      <c r="H700" s="600"/>
      <c r="I700" s="71"/>
      <c r="J700" s="575" t="s">
        <v>530</v>
      </c>
      <c r="K700" s="575"/>
    </row>
    <row r="701" spans="1:11" ht="17" customHeight="1" thickBot="1" x14ac:dyDescent="0.25">
      <c r="A701" s="429"/>
      <c r="B701" s="429"/>
      <c r="C701" s="429"/>
      <c r="D701" s="429"/>
      <c r="E701" s="597"/>
      <c r="F701" s="601"/>
      <c r="G701" s="602"/>
      <c r="H701" s="603"/>
      <c r="J701" s="576"/>
      <c r="K701" s="576"/>
    </row>
    <row r="702" spans="1:11" ht="17" customHeight="1" thickBot="1" x14ac:dyDescent="0.25"/>
    <row r="703" spans="1:11" ht="17" customHeight="1" x14ac:dyDescent="0.2">
      <c r="A703" s="604" t="str">
        <f>"管理権限者（"&amp;TEXT(避難確保計画入力シート!H576,0)&amp;"）　（代行者　"&amp;TEXT(避難確保計画入力シート!H578,0)&amp;"）"</f>
        <v>管理権限者（0）　（代行者　0）</v>
      </c>
      <c r="B703" s="605"/>
      <c r="C703" s="605"/>
      <c r="D703" s="605"/>
      <c r="E703" s="605"/>
      <c r="F703" s="605"/>
      <c r="G703" s="605"/>
      <c r="H703" s="606"/>
      <c r="I703" s="308"/>
    </row>
    <row r="704" spans="1:11" ht="17" customHeight="1" thickBot="1" x14ac:dyDescent="0.25">
      <c r="A704" s="589"/>
      <c r="B704" s="607"/>
      <c r="C704" s="607"/>
      <c r="D704" s="607"/>
      <c r="E704" s="607"/>
      <c r="F704" s="607"/>
      <c r="G704" s="607"/>
      <c r="H704" s="608"/>
      <c r="I704" s="308"/>
    </row>
    <row r="705" spans="2:11" ht="17" customHeight="1" thickBot="1" x14ac:dyDescent="0.25"/>
    <row r="706" spans="2:11" ht="17" customHeight="1" x14ac:dyDescent="0.2">
      <c r="B706" s="609" t="s">
        <v>366</v>
      </c>
      <c r="C706" s="610"/>
      <c r="D706" s="615" t="s">
        <v>571</v>
      </c>
      <c r="E706" s="615"/>
      <c r="F706" s="615"/>
      <c r="G706" s="615" t="s">
        <v>572</v>
      </c>
      <c r="H706" s="615"/>
      <c r="I706" s="615"/>
      <c r="J706" s="615"/>
      <c r="K706" s="616"/>
    </row>
    <row r="707" spans="2:11" ht="17" customHeight="1" x14ac:dyDescent="0.2">
      <c r="B707" s="611"/>
      <c r="C707" s="612"/>
      <c r="D707" s="626" t="str">
        <f>"班長（"&amp;TEXT(避難確保計画入力シート!H580,0)&amp;"）"</f>
        <v>班長（0）</v>
      </c>
      <c r="E707" s="627"/>
      <c r="F707" s="628"/>
      <c r="G707" s="617" t="s">
        <v>573</v>
      </c>
      <c r="H707" s="618"/>
      <c r="I707" s="618"/>
      <c r="J707" s="618"/>
      <c r="K707" s="619"/>
    </row>
    <row r="708" spans="2:11" ht="17" customHeight="1" x14ac:dyDescent="0.2">
      <c r="B708" s="611"/>
      <c r="C708" s="612"/>
      <c r="D708" s="617">
        <f>避難確保計画入力シート!G582</f>
        <v>0</v>
      </c>
      <c r="E708" s="618"/>
      <c r="F708" s="629"/>
      <c r="G708" s="620"/>
      <c r="H708" s="621"/>
      <c r="I708" s="621"/>
      <c r="J708" s="621"/>
      <c r="K708" s="622"/>
    </row>
    <row r="709" spans="2:11" ht="17" customHeight="1" x14ac:dyDescent="0.2">
      <c r="B709" s="611"/>
      <c r="C709" s="612"/>
      <c r="D709" s="620"/>
      <c r="E709" s="621"/>
      <c r="F709" s="630"/>
      <c r="G709" s="620"/>
      <c r="H709" s="621"/>
      <c r="I709" s="621"/>
      <c r="J709" s="621"/>
      <c r="K709" s="622"/>
    </row>
    <row r="710" spans="2:11" ht="17" customHeight="1" x14ac:dyDescent="0.2">
      <c r="B710" s="611"/>
      <c r="C710" s="612"/>
      <c r="D710" s="620"/>
      <c r="E710" s="621"/>
      <c r="F710" s="630"/>
      <c r="G710" s="620"/>
      <c r="H710" s="621"/>
      <c r="I710" s="621"/>
      <c r="J710" s="621"/>
      <c r="K710" s="622"/>
    </row>
    <row r="711" spans="2:11" ht="17" customHeight="1" x14ac:dyDescent="0.2">
      <c r="B711" s="611"/>
      <c r="C711" s="612"/>
      <c r="D711" s="620"/>
      <c r="E711" s="621"/>
      <c r="F711" s="630"/>
      <c r="G711" s="620"/>
      <c r="H711" s="621"/>
      <c r="I711" s="621"/>
      <c r="J711" s="621"/>
      <c r="K711" s="622"/>
    </row>
    <row r="712" spans="2:11" ht="17" customHeight="1" thickBot="1" x14ac:dyDescent="0.25">
      <c r="B712" s="613"/>
      <c r="C712" s="614"/>
      <c r="D712" s="623"/>
      <c r="E712" s="624"/>
      <c r="F712" s="631"/>
      <c r="G712" s="623"/>
      <c r="H712" s="624"/>
      <c r="I712" s="624"/>
      <c r="J712" s="624"/>
      <c r="K712" s="625"/>
    </row>
    <row r="713" spans="2:11" ht="17" customHeight="1" x14ac:dyDescent="0.2"/>
    <row r="714" spans="2:11" ht="17" customHeight="1" thickBot="1" x14ac:dyDescent="0.25"/>
    <row r="715" spans="2:11" ht="17" customHeight="1" x14ac:dyDescent="0.2">
      <c r="B715" s="609" t="s">
        <v>456</v>
      </c>
      <c r="C715" s="610"/>
      <c r="D715" s="615" t="s">
        <v>571</v>
      </c>
      <c r="E715" s="615"/>
      <c r="F715" s="615"/>
      <c r="G715" s="615" t="s">
        <v>572</v>
      </c>
      <c r="H715" s="615"/>
      <c r="I715" s="615"/>
      <c r="J715" s="615"/>
      <c r="K715" s="616"/>
    </row>
    <row r="716" spans="2:11" ht="17" customHeight="1" x14ac:dyDescent="0.2">
      <c r="B716" s="611"/>
      <c r="C716" s="612"/>
      <c r="D716" s="626" t="str">
        <f>"班長（"&amp;TEXT(避難確保計画入力シート!H590,0)&amp;"）"</f>
        <v>班長（0）</v>
      </c>
      <c r="E716" s="627"/>
      <c r="F716" s="628"/>
      <c r="G716" s="617" t="s">
        <v>575</v>
      </c>
      <c r="H716" s="618"/>
      <c r="I716" s="618"/>
      <c r="J716" s="618"/>
      <c r="K716" s="619"/>
    </row>
    <row r="717" spans="2:11" ht="17" customHeight="1" x14ac:dyDescent="0.2">
      <c r="B717" s="611"/>
      <c r="C717" s="612"/>
      <c r="D717" s="617">
        <f>避難確保計画入力シート!G582</f>
        <v>0</v>
      </c>
      <c r="E717" s="618"/>
      <c r="F717" s="629"/>
      <c r="G717" s="620"/>
      <c r="H717" s="621"/>
      <c r="I717" s="621"/>
      <c r="J717" s="621"/>
      <c r="K717" s="622"/>
    </row>
    <row r="718" spans="2:11" ht="17" customHeight="1" x14ac:dyDescent="0.2">
      <c r="B718" s="611"/>
      <c r="C718" s="612"/>
      <c r="D718" s="620"/>
      <c r="E718" s="621"/>
      <c r="F718" s="630"/>
      <c r="G718" s="620"/>
      <c r="H718" s="621"/>
      <c r="I718" s="621"/>
      <c r="J718" s="621"/>
      <c r="K718" s="622"/>
    </row>
    <row r="719" spans="2:11" ht="17" customHeight="1" x14ac:dyDescent="0.2">
      <c r="B719" s="611"/>
      <c r="C719" s="612"/>
      <c r="D719" s="620"/>
      <c r="E719" s="621"/>
      <c r="F719" s="630"/>
      <c r="G719" s="620"/>
      <c r="H719" s="621"/>
      <c r="I719" s="621"/>
      <c r="J719" s="621"/>
      <c r="K719" s="622"/>
    </row>
    <row r="720" spans="2:11" ht="17" customHeight="1" x14ac:dyDescent="0.2">
      <c r="B720" s="611"/>
      <c r="C720" s="612"/>
      <c r="D720" s="620"/>
      <c r="E720" s="621"/>
      <c r="F720" s="630"/>
      <c r="G720" s="620"/>
      <c r="H720" s="621"/>
      <c r="I720" s="621"/>
      <c r="J720" s="621"/>
      <c r="K720" s="622"/>
    </row>
    <row r="721" spans="1:13" ht="17" customHeight="1" thickBot="1" x14ac:dyDescent="0.25">
      <c r="B721" s="613"/>
      <c r="C721" s="614"/>
      <c r="D721" s="623"/>
      <c r="E721" s="624"/>
      <c r="F721" s="631"/>
      <c r="G721" s="623"/>
      <c r="H721" s="624"/>
      <c r="I721" s="624"/>
      <c r="J721" s="624"/>
      <c r="K721" s="625"/>
    </row>
    <row r="722" spans="1:13" ht="17" customHeight="1" x14ac:dyDescent="0.2"/>
    <row r="723" spans="1:13" ht="17" customHeight="1" x14ac:dyDescent="0.2"/>
    <row r="724" spans="1:13" ht="17" customHeight="1" x14ac:dyDescent="0.2">
      <c r="A724" s="429" t="s">
        <v>576</v>
      </c>
      <c r="B724" s="429"/>
      <c r="C724" s="429"/>
      <c r="D724" s="429"/>
      <c r="E724" s="429"/>
    </row>
    <row r="725" spans="1:13" ht="17" customHeight="1" thickBot="1" x14ac:dyDescent="0.25">
      <c r="A725" s="429"/>
      <c r="B725" s="429"/>
      <c r="C725" s="429"/>
      <c r="D725" s="429"/>
      <c r="E725" s="429"/>
    </row>
    <row r="726" spans="1:13" ht="17" customHeight="1" x14ac:dyDescent="0.2">
      <c r="A726" s="632" t="s">
        <v>572</v>
      </c>
      <c r="B726" s="633"/>
      <c r="C726" s="595" t="s">
        <v>577</v>
      </c>
      <c r="D726" s="595"/>
      <c r="E726" s="595"/>
      <c r="F726" s="595"/>
      <c r="G726" s="595"/>
      <c r="H726" s="595"/>
      <c r="I726" s="595"/>
      <c r="J726" s="595"/>
      <c r="K726" s="596"/>
      <c r="M726" s="296"/>
    </row>
    <row r="727" spans="1:13" ht="17" customHeight="1" x14ac:dyDescent="0.2">
      <c r="A727" s="634" t="s">
        <v>578</v>
      </c>
      <c r="B727" s="635"/>
      <c r="C727" s="591" t="str">
        <f>IF(M727&lt;&gt;"",RIGHT(M727,LEN(M727)-1),"")</f>
        <v/>
      </c>
      <c r="D727" s="591"/>
      <c r="E727" s="591"/>
      <c r="F727" s="591"/>
      <c r="G727" s="591"/>
      <c r="H727" s="591"/>
      <c r="I727" s="591"/>
      <c r="J727" s="591"/>
      <c r="K727" s="592"/>
      <c r="M727" s="296" t="str">
        <f>IF(避難確保計画入力シート!E603="有","、"&amp;避難確保計画入力シート!C603,"")&amp;IF(避難確保計画入力シート!E605="有","、"&amp;避難確保計画入力シート!C605,"")&amp;IF(避難確保計画入力シート!E607="有","、"&amp;避難確保計画入力シート!C607,"")&amp;IF(避難確保計画入力シート!E607="有","、"&amp;避難確保計画入力シート!C607&amp;IF(避難確保計画入力シート!I607&lt;&gt;"",避難確保計画入力シート!I607&amp;避難確保計画入力シート!K607,""),"")&amp;IF(避難確保計画入力シート!E609="有","、"&amp;避難確保計画入力シート!C609&amp;IF(避難確保計画入力シート!I609&lt;&gt;"",避難確保計画入力シート!I609&amp;避難確保計画入力シート!K609,""),"")&amp;IF(避難確保計画入力シート!E611="有","、"&amp;避難確保計画入力シート!C611&amp;IF(避難確保計画入力シート!I611&lt;&gt;"",避難確保計画入力シート!I611&amp;避難確保計画入力シート!K611,""),"")&amp;IF(避難確保計画入力シート!E613="有","、"&amp;避難確保計画入力シート!C613&amp;IF(避難確保計画入力シート!I613&lt;&gt;"",避難確保計画入力シート!I613&amp;避難確保計画入力シート!K613,""),"")&amp;IF(避難確保計画入力シート!E615="有","、"&amp;避難確保計画入力シート!C615&amp;IF(避難確保計画入力シート!I615&lt;&gt;"",避難確保計画入力シート!I615&amp;避難確保計画入力シート!K615,""),"")&amp;IF(避難確保計画入力シート!E617="有","、"&amp;避難確保計画入力シート!C617&amp;IF(避難確保計画入力シート!I617&lt;&gt;"",避難確保計画入力シート!I617&amp;避難確保計画入力シート!K617,""),"")&amp;IF(避難確保計画入力シート!E619="有","、"&amp;避難確保計画入力シート!C619&amp;IF(避難確保計画入力シート!I619&lt;&gt;"",避難確保計画入力シート!I619&amp;避難確保計画入力シート!K619,""),"")&amp;IF(避難確保計画入力シート!E621="有","、"&amp;避難確保計画入力シート!C621&amp;IF(避難確保計画入力シート!I621&lt;&gt;"",避難確保計画入力シート!I621&amp;避難確保計画入力シート!K621,""),"")&amp;IF(避難確保計画入力シート!E623&lt;&gt;"","、"&amp;避難確保計画入力シート!E623,"")</f>
        <v/>
      </c>
    </row>
    <row r="728" spans="1:13" ht="17" customHeight="1" x14ac:dyDescent="0.2">
      <c r="A728" s="636"/>
      <c r="B728" s="635"/>
      <c r="C728" s="591"/>
      <c r="D728" s="591"/>
      <c r="E728" s="591"/>
      <c r="F728" s="591"/>
      <c r="G728" s="591"/>
      <c r="H728" s="591"/>
      <c r="I728" s="591"/>
      <c r="J728" s="591"/>
      <c r="K728" s="592"/>
      <c r="M728" s="296"/>
    </row>
    <row r="729" spans="1:13" ht="17" customHeight="1" x14ac:dyDescent="0.2">
      <c r="A729" s="636"/>
      <c r="B729" s="635"/>
      <c r="C729" s="591"/>
      <c r="D729" s="591"/>
      <c r="E729" s="591"/>
      <c r="F729" s="591"/>
      <c r="G729" s="591"/>
      <c r="H729" s="591"/>
      <c r="I729" s="591"/>
      <c r="J729" s="591"/>
      <c r="K729" s="592"/>
      <c r="M729" s="296"/>
    </row>
    <row r="730" spans="1:13" ht="17" customHeight="1" x14ac:dyDescent="0.2">
      <c r="A730" s="636"/>
      <c r="B730" s="635"/>
      <c r="C730" s="591"/>
      <c r="D730" s="591"/>
      <c r="E730" s="591"/>
      <c r="F730" s="591"/>
      <c r="G730" s="591"/>
      <c r="H730" s="591"/>
      <c r="I730" s="591"/>
      <c r="J730" s="591"/>
      <c r="K730" s="592"/>
      <c r="M730" s="296"/>
    </row>
    <row r="731" spans="1:13" ht="17" customHeight="1" x14ac:dyDescent="0.2">
      <c r="A731" s="585" t="s">
        <v>433</v>
      </c>
      <c r="B731" s="586"/>
      <c r="C731" s="591" t="str">
        <f>IF(M731&lt;&gt;"",RIGHT(M731,LEN(M731)-1),"")</f>
        <v/>
      </c>
      <c r="D731" s="591"/>
      <c r="E731" s="591"/>
      <c r="F731" s="591"/>
      <c r="G731" s="591"/>
      <c r="H731" s="591"/>
      <c r="I731" s="591"/>
      <c r="J731" s="591"/>
      <c r="K731" s="592"/>
      <c r="M731" s="296" t="str">
        <f>IF(避難確保計画入力シート!E627="有","、"&amp;避難確保計画入力シート!C627&amp;IF(避難確保計画入力シート!I627&lt;&gt;"",避難確保計画入力シート!I627&amp;避難確保計画入力シート!K627,""),"")&amp;IF(避難確保計画入力シート!E629="有","、"&amp;避難確保計画入力シート!C629&amp;IF(避難確保計画入力シート!I629&lt;&gt;"",避難確保計画入力シート!I629&amp;避難確保計画入力シート!K629,""),"")&amp;IF(避難確保計画入力シート!E631="有","、"&amp;避難確保計画入力シート!C631&amp;IF(避難確保計画入力シート!I631&lt;&gt;"",避難確保計画入力シート!I631&amp;避難確保計画入力シート!K631,""),"")&amp;IF(避難確保計画入力シート!E633="有","、"&amp;避難確保計画入力シート!C633&amp;IF(避難確保計画入力シート!I633&lt;&gt;"",避難確保計画入力シート!I633&amp;避難確保計画入力シート!K633,""),"")&amp;IF(避難確保計画入力シート!E635="有","、"&amp;避難確保計画入力シート!C635&amp;IF(避難確保計画入力シート!I635&lt;&gt;"",避難確保計画入力シート!I635&amp;避難確保計画入力シート!K635,""),"")&amp;IF(避難確保計画入力シート!E637="有","、"&amp;避難確保計画入力シート!C637&amp;IF(避難確保計画入力シート!I637&lt;&gt;"",避難確保計画入力シート!I637&amp;避難確保計画入力シート!K637,""),"")&amp;IF(避難確保計画入力シート!E639="有","、"&amp;避難確保計画入力シート!C639&amp;IF(避難確保計画入力シート!I639&lt;&gt;"",避難確保計画入力シート!I639&amp;避難確保計画入力シート!K639,""),"")&amp;IF(避難確保計画入力シート!E641="有","、"&amp;避難確保計画入力シート!C641&amp;IF(避難確保計画入力シート!I641&lt;&gt;"",避難確保計画入力シート!I641&amp;避難確保計画入力シート!K641,""),"")&amp;IF(避難確保計画入力シート!E643="有","、"&amp;避難確保計画入力シート!C643&amp;IF(避難確保計画入力シート!I643&lt;&gt;"",避難確保計画入力シート!I643&amp;避難確保計画入力シート!K643,""),"")&amp;IF(避難確保計画入力シート!E645&lt;&gt;"","、"&amp;避難確保計画入力シート!E645,"")</f>
        <v/>
      </c>
    </row>
    <row r="732" spans="1:13" ht="17" customHeight="1" x14ac:dyDescent="0.2">
      <c r="A732" s="587"/>
      <c r="B732" s="588"/>
      <c r="C732" s="591"/>
      <c r="D732" s="591"/>
      <c r="E732" s="591"/>
      <c r="F732" s="591"/>
      <c r="G732" s="591"/>
      <c r="H732" s="591"/>
      <c r="I732" s="591"/>
      <c r="J732" s="591"/>
      <c r="K732" s="592"/>
      <c r="M732" s="296"/>
    </row>
    <row r="733" spans="1:13" ht="17" customHeight="1" x14ac:dyDescent="0.2">
      <c r="A733" s="587"/>
      <c r="B733" s="588"/>
      <c r="C733" s="591"/>
      <c r="D733" s="591"/>
      <c r="E733" s="591"/>
      <c r="F733" s="591"/>
      <c r="G733" s="591"/>
      <c r="H733" s="591"/>
      <c r="I733" s="591"/>
      <c r="J733" s="591"/>
      <c r="K733" s="592"/>
      <c r="M733" s="296"/>
    </row>
    <row r="734" spans="1:13" ht="17" customHeight="1" x14ac:dyDescent="0.2">
      <c r="A734" s="587"/>
      <c r="B734" s="588"/>
      <c r="C734" s="591"/>
      <c r="D734" s="591"/>
      <c r="E734" s="591"/>
      <c r="F734" s="591"/>
      <c r="G734" s="591"/>
      <c r="H734" s="591"/>
      <c r="I734" s="591"/>
      <c r="J734" s="591"/>
      <c r="K734" s="592"/>
      <c r="M734" s="296"/>
    </row>
    <row r="735" spans="1:13" ht="17" customHeight="1" x14ac:dyDescent="0.2">
      <c r="A735" s="587"/>
      <c r="B735" s="588"/>
      <c r="C735" s="591"/>
      <c r="D735" s="591"/>
      <c r="E735" s="591"/>
      <c r="F735" s="591"/>
      <c r="G735" s="591"/>
      <c r="H735" s="591"/>
      <c r="I735" s="591"/>
      <c r="J735" s="591"/>
      <c r="K735" s="592"/>
      <c r="M735" s="296"/>
    </row>
    <row r="736" spans="1:13" ht="17" customHeight="1" x14ac:dyDescent="0.2">
      <c r="A736" s="587"/>
      <c r="B736" s="588"/>
      <c r="C736" s="591"/>
      <c r="D736" s="591"/>
      <c r="E736" s="591"/>
      <c r="F736" s="591"/>
      <c r="G736" s="591"/>
      <c r="H736" s="591"/>
      <c r="I736" s="591"/>
      <c r="J736" s="591"/>
      <c r="K736" s="592"/>
    </row>
    <row r="737" spans="1:11" ht="17" customHeight="1" thickBot="1" x14ac:dyDescent="0.25">
      <c r="A737" s="589"/>
      <c r="B737" s="590"/>
      <c r="C737" s="593"/>
      <c r="D737" s="593"/>
      <c r="E737" s="593"/>
      <c r="F737" s="593"/>
      <c r="G737" s="593"/>
      <c r="H737" s="593"/>
      <c r="I737" s="593"/>
      <c r="J737" s="593"/>
      <c r="K737" s="594"/>
    </row>
    <row r="738" spans="1:11" ht="17" customHeight="1" x14ac:dyDescent="0.2"/>
    <row r="739" spans="1:11" ht="17" customHeight="1" x14ac:dyDescent="0.2"/>
    <row r="740" spans="1:11" ht="17" customHeight="1" x14ac:dyDescent="0.2"/>
    <row r="741" spans="1:11" ht="17" customHeight="1" x14ac:dyDescent="0.2"/>
    <row r="742" spans="1:11" ht="17" customHeight="1" x14ac:dyDescent="0.2"/>
    <row r="743" spans="1:11" ht="17" customHeight="1" x14ac:dyDescent="0.2"/>
    <row r="744" spans="1:11" ht="17" customHeight="1" x14ac:dyDescent="0.2"/>
    <row r="745" spans="1:11" ht="17" customHeight="1" x14ac:dyDescent="0.2"/>
    <row r="746" spans="1:11" ht="17" customHeight="1" x14ac:dyDescent="0.2"/>
    <row r="747" spans="1:11" ht="17" customHeight="1" x14ac:dyDescent="0.2"/>
    <row r="748" spans="1:11" ht="17" customHeight="1" x14ac:dyDescent="0.2"/>
    <row r="749" spans="1:11" ht="17" customHeight="1" x14ac:dyDescent="0.2"/>
    <row r="750" spans="1:11" ht="17" customHeight="1" x14ac:dyDescent="0.2"/>
    <row r="751" spans="1:11" ht="17" customHeight="1" x14ac:dyDescent="0.2"/>
  </sheetData>
  <mergeCells count="300">
    <mergeCell ref="A703:H704"/>
    <mergeCell ref="B706:C712"/>
    <mergeCell ref="D706:F706"/>
    <mergeCell ref="G706:K706"/>
    <mergeCell ref="D707:F707"/>
    <mergeCell ref="G707:K712"/>
    <mergeCell ref="D708:F712"/>
    <mergeCell ref="A649:K697"/>
    <mergeCell ref="G698:K698"/>
    <mergeCell ref="H699:K699"/>
    <mergeCell ref="A700:E701"/>
    <mergeCell ref="F700:H701"/>
    <mergeCell ref="J700:K701"/>
    <mergeCell ref="A726:B726"/>
    <mergeCell ref="C726:K726"/>
    <mergeCell ref="A727:B730"/>
    <mergeCell ref="C727:K730"/>
    <mergeCell ref="A731:B737"/>
    <mergeCell ref="C731:K737"/>
    <mergeCell ref="B715:C721"/>
    <mergeCell ref="D715:F715"/>
    <mergeCell ref="G715:K715"/>
    <mergeCell ref="D716:F716"/>
    <mergeCell ref="G716:K721"/>
    <mergeCell ref="D717:F721"/>
    <mergeCell ref="A724:E725"/>
    <mergeCell ref="H645:K645"/>
    <mergeCell ref="A646:E647"/>
    <mergeCell ref="F646:H647"/>
    <mergeCell ref="J646:K647"/>
    <mergeCell ref="A541:B542"/>
    <mergeCell ref="G590:K590"/>
    <mergeCell ref="H591:K591"/>
    <mergeCell ref="A592:E592"/>
    <mergeCell ref="F592:H593"/>
    <mergeCell ref="A595:K595"/>
    <mergeCell ref="A597:K601"/>
    <mergeCell ref="G644:K644"/>
    <mergeCell ref="A487:B488"/>
    <mergeCell ref="I532:K534"/>
    <mergeCell ref="G536:K536"/>
    <mergeCell ref="H537:K537"/>
    <mergeCell ref="A538:I538"/>
    <mergeCell ref="J538:K539"/>
    <mergeCell ref="A539:I539"/>
    <mergeCell ref="A437:K440"/>
    <mergeCell ref="G482:K482"/>
    <mergeCell ref="H483:K483"/>
    <mergeCell ref="A484:I484"/>
    <mergeCell ref="J484:K485"/>
    <mergeCell ref="A485:I486"/>
    <mergeCell ref="A424:K427"/>
    <mergeCell ref="G428:K428"/>
    <mergeCell ref="H429:K429"/>
    <mergeCell ref="A430:K430"/>
    <mergeCell ref="A431:K435"/>
    <mergeCell ref="A436:K436"/>
    <mergeCell ref="A406:K406"/>
    <mergeCell ref="A407:K407"/>
    <mergeCell ref="A408:K414"/>
    <mergeCell ref="A415:K415"/>
    <mergeCell ref="A416:K420"/>
    <mergeCell ref="A423:K423"/>
    <mergeCell ref="A346:K351"/>
    <mergeCell ref="A353:K361"/>
    <mergeCell ref="A394:C396"/>
    <mergeCell ref="D394:K396"/>
    <mergeCell ref="A397:C399"/>
    <mergeCell ref="D397:K399"/>
    <mergeCell ref="A401:K401"/>
    <mergeCell ref="A402:K404"/>
    <mergeCell ref="A385:C387"/>
    <mergeCell ref="D385:K387"/>
    <mergeCell ref="A388:C390"/>
    <mergeCell ref="D388:K390"/>
    <mergeCell ref="A391:C393"/>
    <mergeCell ref="D391:K393"/>
    <mergeCell ref="H375:K375"/>
    <mergeCell ref="A377:K377"/>
    <mergeCell ref="A378:K379"/>
    <mergeCell ref="A380:K381"/>
    <mergeCell ref="A383:K383"/>
    <mergeCell ref="A384:C384"/>
    <mergeCell ref="D384:K384"/>
    <mergeCell ref="A352:K352"/>
    <mergeCell ref="A362:K362"/>
    <mergeCell ref="A363:K365"/>
    <mergeCell ref="G374:K374"/>
    <mergeCell ref="G275:K275"/>
    <mergeCell ref="H276:K276"/>
    <mergeCell ref="A278:K278"/>
    <mergeCell ref="B279:C280"/>
    <mergeCell ref="D279:E280"/>
    <mergeCell ref="A279:A280"/>
    <mergeCell ref="F279:G280"/>
    <mergeCell ref="H279:K280"/>
    <mergeCell ref="A281:A286"/>
    <mergeCell ref="B281:C283"/>
    <mergeCell ref="D281:E283"/>
    <mergeCell ref="F281:G283"/>
    <mergeCell ref="H281:K283"/>
    <mergeCell ref="B284:C286"/>
    <mergeCell ref="D284:E286"/>
    <mergeCell ref="F284:G286"/>
    <mergeCell ref="H284:K286"/>
    <mergeCell ref="G320:K320"/>
    <mergeCell ref="H321:K321"/>
    <mergeCell ref="A334:K334"/>
    <mergeCell ref="A345:K345"/>
    <mergeCell ref="A301:K307"/>
    <mergeCell ref="A300:K300"/>
    <mergeCell ref="B251:D256"/>
    <mergeCell ref="E251:G256"/>
    <mergeCell ref="H251:J256"/>
    <mergeCell ref="B257:D262"/>
    <mergeCell ref="E257:G262"/>
    <mergeCell ref="H257:J262"/>
    <mergeCell ref="A248:K248"/>
    <mergeCell ref="B249:D249"/>
    <mergeCell ref="E249:G249"/>
    <mergeCell ref="H249:J249"/>
    <mergeCell ref="B250:D250"/>
    <mergeCell ref="E250:G250"/>
    <mergeCell ref="H250:J250"/>
    <mergeCell ref="B236:C236"/>
    <mergeCell ref="D236:K236"/>
    <mergeCell ref="B237:C241"/>
    <mergeCell ref="D237:K241"/>
    <mergeCell ref="A243:K243"/>
    <mergeCell ref="A244:K247"/>
    <mergeCell ref="A210:K212"/>
    <mergeCell ref="G228:K228"/>
    <mergeCell ref="H229:K229"/>
    <mergeCell ref="A231:K231"/>
    <mergeCell ref="A232:K233"/>
    <mergeCell ref="A235:K235"/>
    <mergeCell ref="B208:D208"/>
    <mergeCell ref="E208:F208"/>
    <mergeCell ref="G208:H208"/>
    <mergeCell ref="I208:K208"/>
    <mergeCell ref="B209:D209"/>
    <mergeCell ref="E209:F209"/>
    <mergeCell ref="G209:H209"/>
    <mergeCell ref="I209:K209"/>
    <mergeCell ref="B206:D206"/>
    <mergeCell ref="E206:F206"/>
    <mergeCell ref="G206:H206"/>
    <mergeCell ref="I206:K206"/>
    <mergeCell ref="B207:D207"/>
    <mergeCell ref="E207:F207"/>
    <mergeCell ref="G207:H207"/>
    <mergeCell ref="I207:K207"/>
    <mergeCell ref="G204:H204"/>
    <mergeCell ref="I204:K204"/>
    <mergeCell ref="B205:D205"/>
    <mergeCell ref="E205:F205"/>
    <mergeCell ref="G205:H205"/>
    <mergeCell ref="I205:K205"/>
    <mergeCell ref="B202:D202"/>
    <mergeCell ref="E202:F202"/>
    <mergeCell ref="G202:H202"/>
    <mergeCell ref="I202:K202"/>
    <mergeCell ref="A203:A209"/>
    <mergeCell ref="B203:D203"/>
    <mergeCell ref="E203:F203"/>
    <mergeCell ref="G203:H203"/>
    <mergeCell ref="I203:K203"/>
    <mergeCell ref="B204:D204"/>
    <mergeCell ref="E200:F200"/>
    <mergeCell ref="G200:H200"/>
    <mergeCell ref="I200:K200"/>
    <mergeCell ref="B201:D201"/>
    <mergeCell ref="E201:F201"/>
    <mergeCell ref="G201:H201"/>
    <mergeCell ref="I201:K201"/>
    <mergeCell ref="A198:A202"/>
    <mergeCell ref="B198:D198"/>
    <mergeCell ref="E198:F198"/>
    <mergeCell ref="G198:H198"/>
    <mergeCell ref="I198:K198"/>
    <mergeCell ref="B199:D199"/>
    <mergeCell ref="E199:F199"/>
    <mergeCell ref="G199:H199"/>
    <mergeCell ref="I199:K199"/>
    <mergeCell ref="B200:D200"/>
    <mergeCell ref="E204:F204"/>
    <mergeCell ref="E194:F195"/>
    <mergeCell ref="G194:H195"/>
    <mergeCell ref="I194:K195"/>
    <mergeCell ref="B196:D197"/>
    <mergeCell ref="E196:F197"/>
    <mergeCell ref="G196:H197"/>
    <mergeCell ref="I196:K197"/>
    <mergeCell ref="A190:A197"/>
    <mergeCell ref="B190:D191"/>
    <mergeCell ref="E190:F191"/>
    <mergeCell ref="G190:H191"/>
    <mergeCell ref="I190:K191"/>
    <mergeCell ref="B192:D193"/>
    <mergeCell ref="E192:F193"/>
    <mergeCell ref="G192:H193"/>
    <mergeCell ref="I192:K193"/>
    <mergeCell ref="B194:D195"/>
    <mergeCell ref="G183:K183"/>
    <mergeCell ref="H184:K184"/>
    <mergeCell ref="A186:K186"/>
    <mergeCell ref="A187:K187"/>
    <mergeCell ref="A189:D189"/>
    <mergeCell ref="E189:F189"/>
    <mergeCell ref="G189:H189"/>
    <mergeCell ref="I189:K189"/>
    <mergeCell ref="G166:J166"/>
    <mergeCell ref="D167:E167"/>
    <mergeCell ref="G168:J168"/>
    <mergeCell ref="D171:E171"/>
    <mergeCell ref="F173:G173"/>
    <mergeCell ref="A176:K176"/>
    <mergeCell ref="A155:K155"/>
    <mergeCell ref="G156:J156"/>
    <mergeCell ref="G158:K159"/>
    <mergeCell ref="D159:E159"/>
    <mergeCell ref="G162:J162"/>
    <mergeCell ref="G164:J164"/>
    <mergeCell ref="A147:B150"/>
    <mergeCell ref="C147:E150"/>
    <mergeCell ref="F147:H150"/>
    <mergeCell ref="I147:K150"/>
    <mergeCell ref="A151:B154"/>
    <mergeCell ref="C151:E154"/>
    <mergeCell ref="F151:H154"/>
    <mergeCell ref="I151:K154"/>
    <mergeCell ref="A142:B142"/>
    <mergeCell ref="C142:E142"/>
    <mergeCell ref="F142:H142"/>
    <mergeCell ref="I142:K142"/>
    <mergeCell ref="A143:B146"/>
    <mergeCell ref="C143:E146"/>
    <mergeCell ref="F143:H146"/>
    <mergeCell ref="I143:K146"/>
    <mergeCell ref="H125:K130"/>
    <mergeCell ref="A135:K135"/>
    <mergeCell ref="G137:K137"/>
    <mergeCell ref="H138:K138"/>
    <mergeCell ref="A140:K140"/>
    <mergeCell ref="A141:K141"/>
    <mergeCell ref="F103:F104"/>
    <mergeCell ref="H104:K109"/>
    <mergeCell ref="C112:D113"/>
    <mergeCell ref="F112:J113"/>
    <mergeCell ref="H115:K120"/>
    <mergeCell ref="C122:D123"/>
    <mergeCell ref="F122:J123"/>
    <mergeCell ref="G93:K93"/>
    <mergeCell ref="H94:K94"/>
    <mergeCell ref="A96:K96"/>
    <mergeCell ref="A98:C99"/>
    <mergeCell ref="C101:D102"/>
    <mergeCell ref="F101:J102"/>
    <mergeCell ref="A71:K81"/>
    <mergeCell ref="A60:K60"/>
    <mergeCell ref="A61:K65"/>
    <mergeCell ref="A66:K66"/>
    <mergeCell ref="A67:K67"/>
    <mergeCell ref="A68:K68"/>
    <mergeCell ref="A70:K70"/>
    <mergeCell ref="A54:E54"/>
    <mergeCell ref="C55:J55"/>
    <mergeCell ref="A56:B56"/>
    <mergeCell ref="C56:J56"/>
    <mergeCell ref="A57:D57"/>
    <mergeCell ref="E57:J57"/>
    <mergeCell ref="A58:D58"/>
    <mergeCell ref="E58:J58"/>
    <mergeCell ref="B41:J42"/>
    <mergeCell ref="G48:K48"/>
    <mergeCell ref="H49:K49"/>
    <mergeCell ref="A51:K51"/>
    <mergeCell ref="A53:B53"/>
    <mergeCell ref="C53:J53"/>
    <mergeCell ref="G1:K1"/>
    <mergeCell ref="H2:K2"/>
    <mergeCell ref="A14:K15"/>
    <mergeCell ref="A16:K17"/>
    <mergeCell ref="A31:K32"/>
    <mergeCell ref="B37:J38"/>
    <mergeCell ref="A323:K332"/>
    <mergeCell ref="A335:K344"/>
    <mergeCell ref="A287:A298"/>
    <mergeCell ref="B287:C292"/>
    <mergeCell ref="D287:E292"/>
    <mergeCell ref="F287:G289"/>
    <mergeCell ref="H287:K289"/>
    <mergeCell ref="F290:G292"/>
    <mergeCell ref="H290:K292"/>
    <mergeCell ref="B293:C298"/>
    <mergeCell ref="D293:E298"/>
    <mergeCell ref="F293:G295"/>
    <mergeCell ref="H293:K295"/>
    <mergeCell ref="F296:G298"/>
    <mergeCell ref="H296:K298"/>
  </mergeCells>
  <phoneticPr fontId="9"/>
  <pageMargins left="0.70866141732283472" right="0.70866141732283472" top="0.74803149606299213" bottom="0.74803149606299213" header="0.31496062992125984" footer="0.31496062992125984"/>
  <pageSetup paperSize="9" scale="84" fitToHeight="0" orientation="portrait" r:id="rId1"/>
  <rowBreaks count="10" manualBreakCount="10">
    <brk id="47" max="9" man="1"/>
    <brk id="92" max="9" man="1"/>
    <brk id="136" max="9" man="1"/>
    <brk id="182" max="9" man="1"/>
    <brk id="227" max="9" man="1"/>
    <brk id="274" max="9" man="1"/>
    <brk id="319" max="9" man="1"/>
    <brk id="427" max="10" man="1"/>
    <brk id="535" max="10" man="1"/>
    <brk id="589"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44"/>
  <sheetViews>
    <sheetView view="pageBreakPreview" zoomScale="130" zoomScaleNormal="100" zoomScaleSheetLayoutView="130" workbookViewId="0">
      <selection activeCell="A32" sqref="A32:I35"/>
    </sheetView>
  </sheetViews>
  <sheetFormatPr defaultRowHeight="13" x14ac:dyDescent="0.2"/>
  <cols>
    <col min="1" max="68" width="3.6328125" customWidth="1"/>
  </cols>
  <sheetData>
    <row r="1" spans="1:27" x14ac:dyDescent="0.2">
      <c r="A1" s="646" t="s">
        <v>618</v>
      </c>
      <c r="B1" s="646"/>
      <c r="C1" s="646"/>
      <c r="D1" s="646"/>
      <c r="E1" s="646"/>
      <c r="F1" s="646"/>
      <c r="G1" s="646"/>
      <c r="H1" s="646"/>
      <c r="I1" s="646"/>
      <c r="J1" s="646"/>
      <c r="K1" s="646"/>
      <c r="L1" s="646"/>
      <c r="M1" s="646"/>
      <c r="N1" s="646"/>
      <c r="O1" s="646"/>
      <c r="P1" s="646"/>
      <c r="Q1" s="646"/>
      <c r="R1" s="646"/>
      <c r="S1" s="646"/>
      <c r="T1" s="646"/>
      <c r="U1" s="646"/>
      <c r="V1" s="646"/>
      <c r="W1" s="646"/>
      <c r="X1" s="646"/>
      <c r="Y1" s="646"/>
      <c r="Z1" s="646"/>
      <c r="AA1" s="646"/>
    </row>
    <row r="2" spans="1:27" x14ac:dyDescent="0.2">
      <c r="A2" s="646"/>
      <c r="B2" s="646"/>
      <c r="C2" s="646"/>
      <c r="D2" s="646"/>
      <c r="E2" s="646"/>
      <c r="F2" s="646"/>
      <c r="G2" s="646"/>
      <c r="H2" s="646"/>
      <c r="I2" s="646"/>
      <c r="J2" s="646"/>
      <c r="K2" s="646"/>
      <c r="L2" s="646"/>
      <c r="M2" s="646"/>
      <c r="N2" s="646"/>
      <c r="O2" s="646"/>
      <c r="P2" s="646"/>
      <c r="Q2" s="646"/>
      <c r="R2" s="646"/>
      <c r="S2" s="646"/>
      <c r="T2" s="646"/>
      <c r="U2" s="646"/>
      <c r="V2" s="646"/>
      <c r="W2" s="646"/>
      <c r="X2" s="646"/>
      <c r="Y2" s="646"/>
      <c r="Z2" s="646"/>
      <c r="AA2" s="646"/>
    </row>
    <row r="3" spans="1:27" x14ac:dyDescent="0.2">
      <c r="A3" s="646"/>
      <c r="B3" s="646"/>
      <c r="C3" s="646"/>
      <c r="D3" s="646"/>
      <c r="E3" s="646"/>
      <c r="F3" s="646"/>
      <c r="G3" s="646"/>
      <c r="H3" s="646"/>
      <c r="I3" s="646"/>
      <c r="J3" s="646"/>
      <c r="K3" s="646"/>
      <c r="L3" s="646"/>
      <c r="M3" s="646"/>
      <c r="N3" s="646"/>
      <c r="O3" s="646"/>
      <c r="P3" s="646"/>
      <c r="Q3" s="646"/>
      <c r="R3" s="646"/>
      <c r="S3" s="646"/>
      <c r="T3" s="646"/>
      <c r="U3" s="646"/>
      <c r="V3" s="646"/>
      <c r="W3" s="646"/>
      <c r="X3" s="646"/>
      <c r="Y3" s="646"/>
      <c r="Z3" s="646"/>
      <c r="AA3" s="646"/>
    </row>
    <row r="4" spans="1:27" x14ac:dyDescent="0.2">
      <c r="T4" s="645" t="str">
        <f>TEXT(避難確保計画入力シート!E9,"####")&amp;"年"&amp;TEXT(避難確保計画入力シート!G9,"##")&amp;"月"&amp;TEXT(避難確保計画入力シート!I9,"##")&amp;"日"</f>
        <v>年月日</v>
      </c>
      <c r="U4" s="645"/>
      <c r="V4" s="645"/>
      <c r="W4" s="645"/>
      <c r="X4" s="645"/>
      <c r="Y4" s="645"/>
      <c r="Z4" s="645"/>
      <c r="AA4" s="645"/>
    </row>
    <row r="5" spans="1:27" x14ac:dyDescent="0.2">
      <c r="A5" s="645" t="s">
        <v>619</v>
      </c>
      <c r="B5" s="645"/>
      <c r="C5" s="645"/>
      <c r="D5" s="645"/>
      <c r="E5" s="645"/>
    </row>
    <row r="6" spans="1:27" x14ac:dyDescent="0.2">
      <c r="P6" t="s">
        <v>620</v>
      </c>
    </row>
    <row r="8" spans="1:27" x14ac:dyDescent="0.2">
      <c r="P8" s="645" t="s">
        <v>163</v>
      </c>
      <c r="Q8" s="645"/>
      <c r="R8" s="645">
        <f>避難確保計画入力シート!E15</f>
        <v>0</v>
      </c>
      <c r="S8" s="645"/>
      <c r="T8" s="645"/>
      <c r="U8" s="645"/>
      <c r="V8" s="645"/>
      <c r="W8" s="645"/>
      <c r="X8" s="645"/>
      <c r="Y8" s="645"/>
      <c r="Z8" s="645"/>
      <c r="AA8" s="645"/>
    </row>
    <row r="9" spans="1:27" x14ac:dyDescent="0.2">
      <c r="P9" s="645"/>
      <c r="Q9" s="645"/>
      <c r="R9" s="645"/>
      <c r="S9" s="645"/>
      <c r="T9" s="645"/>
      <c r="U9" s="645"/>
      <c r="V9" s="645"/>
      <c r="W9" s="645"/>
      <c r="X9" s="645"/>
      <c r="Y9" s="645"/>
      <c r="Z9" s="645"/>
      <c r="AA9" s="645"/>
    </row>
    <row r="10" spans="1:27" x14ac:dyDescent="0.2">
      <c r="P10" s="645" t="s">
        <v>621</v>
      </c>
      <c r="Q10" s="645"/>
      <c r="R10" s="645">
        <f>避難確保計画入力シート!E11</f>
        <v>0</v>
      </c>
      <c r="S10" s="645"/>
      <c r="T10" s="645"/>
      <c r="U10" s="645"/>
      <c r="V10" s="645"/>
      <c r="W10" s="645"/>
      <c r="X10" s="645"/>
      <c r="Y10" s="645"/>
      <c r="Z10" s="645"/>
      <c r="AA10" s="645"/>
    </row>
    <row r="11" spans="1:27" x14ac:dyDescent="0.2">
      <c r="P11" s="645"/>
      <c r="Q11" s="645"/>
      <c r="R11" s="645"/>
      <c r="S11" s="645"/>
      <c r="T11" s="645"/>
      <c r="U11" s="645"/>
      <c r="V11" s="645"/>
      <c r="W11" s="645"/>
      <c r="X11" s="645"/>
      <c r="Y11" s="645"/>
      <c r="Z11" s="645"/>
      <c r="AA11" s="645"/>
    </row>
    <row r="12" spans="1:27" x14ac:dyDescent="0.2">
      <c r="P12" s="647" t="s">
        <v>622</v>
      </c>
      <c r="Q12" s="647"/>
      <c r="R12" s="647"/>
      <c r="S12" s="647"/>
      <c r="T12" s="647"/>
      <c r="U12" s="314"/>
      <c r="V12" s="314"/>
      <c r="W12" s="314"/>
      <c r="X12" s="314"/>
      <c r="Y12" s="314"/>
      <c r="Z12" s="314"/>
      <c r="AA12" s="314"/>
    </row>
    <row r="13" spans="1:27" x14ac:dyDescent="0.2">
      <c r="P13" s="645" t="s">
        <v>621</v>
      </c>
      <c r="Q13" s="645"/>
      <c r="R13" s="645">
        <f>避難確保計画入力シート!E19</f>
        <v>0</v>
      </c>
      <c r="S13" s="645"/>
      <c r="T13" s="645"/>
      <c r="U13" s="645"/>
      <c r="V13" s="645"/>
      <c r="W13" s="645"/>
      <c r="X13" s="645"/>
      <c r="Y13" s="645"/>
      <c r="Z13" s="645"/>
      <c r="AA13" s="645"/>
    </row>
    <row r="14" spans="1:27" x14ac:dyDescent="0.2">
      <c r="P14" s="645"/>
      <c r="Q14" s="645"/>
      <c r="R14" s="645"/>
      <c r="S14" s="645"/>
      <c r="T14" s="645"/>
      <c r="U14" s="645"/>
      <c r="V14" s="645"/>
      <c r="W14" s="645"/>
      <c r="X14" s="645"/>
      <c r="Y14" s="645"/>
      <c r="Z14" s="645"/>
      <c r="AA14" s="645"/>
    </row>
    <row r="15" spans="1:27" x14ac:dyDescent="0.2">
      <c r="P15" s="645" t="s">
        <v>500</v>
      </c>
      <c r="Q15" s="645"/>
      <c r="R15" s="645">
        <f>避難確保計画入力シート!E21</f>
        <v>0</v>
      </c>
      <c r="S15" s="645"/>
      <c r="T15" s="645"/>
      <c r="U15" s="645"/>
      <c r="V15" s="645"/>
      <c r="W15" s="645"/>
      <c r="X15" s="645"/>
      <c r="Y15" s="645"/>
      <c r="Z15" s="645"/>
      <c r="AA15" s="645"/>
    </row>
    <row r="16" spans="1:27" x14ac:dyDescent="0.2">
      <c r="P16" s="645"/>
      <c r="Q16" s="645"/>
      <c r="R16" s="645"/>
      <c r="S16" s="645"/>
      <c r="T16" s="645"/>
      <c r="U16" s="645"/>
      <c r="V16" s="645"/>
      <c r="W16" s="645"/>
      <c r="X16" s="645"/>
      <c r="Y16" s="645"/>
      <c r="Z16" s="645"/>
      <c r="AA16" s="645"/>
    </row>
    <row r="17" spans="1:27" x14ac:dyDescent="0.2">
      <c r="N17" s="316"/>
      <c r="O17" s="316"/>
      <c r="P17" s="645" t="s">
        <v>632</v>
      </c>
      <c r="Q17" s="645"/>
      <c r="R17" s="645">
        <f>避難確保計画入力シート!E23</f>
        <v>0</v>
      </c>
      <c r="S17" s="645"/>
      <c r="T17" s="645"/>
      <c r="U17" s="645"/>
      <c r="V17" s="645"/>
      <c r="W17" s="645"/>
      <c r="X17" s="645"/>
      <c r="Y17" s="645"/>
      <c r="Z17" s="645"/>
      <c r="AA17" s="645"/>
    </row>
    <row r="18" spans="1:27" x14ac:dyDescent="0.2">
      <c r="P18" s="645"/>
      <c r="Q18" s="645"/>
      <c r="R18" s="645"/>
      <c r="S18" s="645"/>
      <c r="T18" s="645"/>
      <c r="U18" s="645"/>
      <c r="V18" s="645"/>
      <c r="W18" s="645"/>
      <c r="X18" s="645"/>
      <c r="Y18" s="645"/>
      <c r="Z18" s="645"/>
      <c r="AA18" s="645"/>
    </row>
    <row r="19" spans="1:27" x14ac:dyDescent="0.2">
      <c r="A19" s="647" t="s">
        <v>623</v>
      </c>
      <c r="B19" s="647"/>
      <c r="C19" s="647"/>
      <c r="D19" s="647"/>
      <c r="E19" s="647"/>
      <c r="F19" s="647"/>
      <c r="G19" s="647"/>
      <c r="H19" s="647"/>
      <c r="I19" s="647"/>
      <c r="J19" s="647"/>
      <c r="K19" s="647"/>
      <c r="L19" s="647"/>
      <c r="M19" s="647"/>
      <c r="N19" s="647"/>
      <c r="O19" s="647"/>
      <c r="P19" s="647"/>
      <c r="Q19" s="647"/>
    </row>
    <row r="20" spans="1:27" x14ac:dyDescent="0.2">
      <c r="A20" s="648" t="s">
        <v>624</v>
      </c>
      <c r="B20" s="648"/>
      <c r="C20" s="648"/>
      <c r="D20" s="648"/>
      <c r="E20" s="648"/>
      <c r="F20" s="648"/>
      <c r="G20" s="648"/>
      <c r="H20" s="648"/>
      <c r="I20" s="648"/>
      <c r="J20" s="648">
        <f>避難確保計画入力シート!E13</f>
        <v>0</v>
      </c>
      <c r="K20" s="648"/>
      <c r="L20" s="648"/>
      <c r="M20" s="648"/>
      <c r="N20" s="648"/>
      <c r="O20" s="648"/>
      <c r="P20" s="648"/>
      <c r="Q20" s="648"/>
      <c r="R20" s="648"/>
      <c r="S20" s="648"/>
      <c r="T20" s="648"/>
      <c r="U20" s="648"/>
      <c r="V20" s="648"/>
      <c r="W20" s="648"/>
      <c r="X20" s="648"/>
      <c r="Y20" s="648"/>
      <c r="Z20" s="648"/>
      <c r="AA20" s="648"/>
    </row>
    <row r="21" spans="1:27" x14ac:dyDescent="0.2">
      <c r="A21" s="648"/>
      <c r="B21" s="648"/>
      <c r="C21" s="648"/>
      <c r="D21" s="648"/>
      <c r="E21" s="648"/>
      <c r="F21" s="648"/>
      <c r="G21" s="648"/>
      <c r="H21" s="648"/>
      <c r="I21" s="648"/>
      <c r="J21" s="648"/>
      <c r="K21" s="648"/>
      <c r="L21" s="648"/>
      <c r="M21" s="648"/>
      <c r="N21" s="648"/>
      <c r="O21" s="648"/>
      <c r="P21" s="648"/>
      <c r="Q21" s="648"/>
      <c r="R21" s="648"/>
      <c r="S21" s="648"/>
      <c r="T21" s="648"/>
      <c r="U21" s="648"/>
      <c r="V21" s="648"/>
      <c r="W21" s="648"/>
      <c r="X21" s="648"/>
      <c r="Y21" s="648"/>
      <c r="Z21" s="648"/>
      <c r="AA21" s="648"/>
    </row>
    <row r="22" spans="1:27" x14ac:dyDescent="0.2">
      <c r="A22" s="648"/>
      <c r="B22" s="648"/>
      <c r="C22" s="648"/>
      <c r="D22" s="648"/>
      <c r="E22" s="648"/>
      <c r="F22" s="648"/>
      <c r="G22" s="648"/>
      <c r="H22" s="648"/>
      <c r="I22" s="648"/>
      <c r="J22" s="648"/>
      <c r="K22" s="648"/>
      <c r="L22" s="648"/>
      <c r="M22" s="648"/>
      <c r="N22" s="648"/>
      <c r="O22" s="648"/>
      <c r="P22" s="648"/>
      <c r="Q22" s="648"/>
      <c r="R22" s="648"/>
      <c r="S22" s="648"/>
      <c r="T22" s="648"/>
      <c r="U22" s="648"/>
      <c r="V22" s="648"/>
      <c r="W22" s="648"/>
      <c r="X22" s="648"/>
      <c r="Y22" s="648"/>
      <c r="Z22" s="648"/>
      <c r="AA22" s="648"/>
    </row>
    <row r="23" spans="1:27" x14ac:dyDescent="0.2">
      <c r="A23" s="648"/>
      <c r="B23" s="648"/>
      <c r="C23" s="648"/>
      <c r="D23" s="648"/>
      <c r="E23" s="648"/>
      <c r="F23" s="648"/>
      <c r="G23" s="648"/>
      <c r="H23" s="648"/>
      <c r="I23" s="648"/>
      <c r="J23" s="648"/>
      <c r="K23" s="648"/>
      <c r="L23" s="648"/>
      <c r="M23" s="648"/>
      <c r="N23" s="648"/>
      <c r="O23" s="648"/>
      <c r="P23" s="648"/>
      <c r="Q23" s="648"/>
      <c r="R23" s="648"/>
      <c r="S23" s="648"/>
      <c r="T23" s="648"/>
      <c r="U23" s="648"/>
      <c r="V23" s="648"/>
      <c r="W23" s="648"/>
      <c r="X23" s="648"/>
      <c r="Y23" s="648"/>
      <c r="Z23" s="648"/>
      <c r="AA23" s="648"/>
    </row>
    <row r="24" spans="1:27" x14ac:dyDescent="0.2">
      <c r="A24" s="648" t="s">
        <v>625</v>
      </c>
      <c r="B24" s="648"/>
      <c r="C24" s="648"/>
      <c r="D24" s="648"/>
      <c r="E24" s="648"/>
      <c r="F24" s="648"/>
      <c r="G24" s="648"/>
      <c r="H24" s="648"/>
      <c r="I24" s="648"/>
      <c r="J24" s="648">
        <f>避難確保計画入力シート!E15</f>
        <v>0</v>
      </c>
      <c r="K24" s="648"/>
      <c r="L24" s="648"/>
      <c r="M24" s="648"/>
      <c r="N24" s="648"/>
      <c r="O24" s="648"/>
      <c r="P24" s="648"/>
      <c r="Q24" s="648"/>
      <c r="R24" s="648"/>
      <c r="S24" s="648"/>
      <c r="T24" s="648"/>
      <c r="U24" s="648"/>
      <c r="V24" s="648"/>
      <c r="W24" s="648"/>
      <c r="X24" s="648"/>
      <c r="Y24" s="648"/>
      <c r="Z24" s="648"/>
      <c r="AA24" s="648"/>
    </row>
    <row r="25" spans="1:27" x14ac:dyDescent="0.2">
      <c r="A25" s="648"/>
      <c r="B25" s="648"/>
      <c r="C25" s="648"/>
      <c r="D25" s="648"/>
      <c r="E25" s="648"/>
      <c r="F25" s="648"/>
      <c r="G25" s="648"/>
      <c r="H25" s="648"/>
      <c r="I25" s="648"/>
      <c r="J25" s="648"/>
      <c r="K25" s="648"/>
      <c r="L25" s="648"/>
      <c r="M25" s="648"/>
      <c r="N25" s="648"/>
      <c r="O25" s="648"/>
      <c r="P25" s="648"/>
      <c r="Q25" s="648"/>
      <c r="R25" s="648"/>
      <c r="S25" s="648"/>
      <c r="T25" s="648"/>
      <c r="U25" s="648"/>
      <c r="V25" s="648"/>
      <c r="W25" s="648"/>
      <c r="X25" s="648"/>
      <c r="Y25" s="648"/>
      <c r="Z25" s="648"/>
      <c r="AA25" s="648"/>
    </row>
    <row r="26" spans="1:27" x14ac:dyDescent="0.2">
      <c r="A26" s="648"/>
      <c r="B26" s="648"/>
      <c r="C26" s="648"/>
      <c r="D26" s="648"/>
      <c r="E26" s="648"/>
      <c r="F26" s="648"/>
      <c r="G26" s="648"/>
      <c r="H26" s="648"/>
      <c r="I26" s="648"/>
      <c r="J26" s="648"/>
      <c r="K26" s="648"/>
      <c r="L26" s="648"/>
      <c r="M26" s="648"/>
      <c r="N26" s="648"/>
      <c r="O26" s="648"/>
      <c r="P26" s="648"/>
      <c r="Q26" s="648"/>
      <c r="R26" s="648"/>
      <c r="S26" s="648"/>
      <c r="T26" s="648"/>
      <c r="U26" s="648"/>
      <c r="V26" s="648"/>
      <c r="W26" s="648"/>
      <c r="X26" s="648"/>
      <c r="Y26" s="648"/>
      <c r="Z26" s="648"/>
      <c r="AA26" s="648"/>
    </row>
    <row r="27" spans="1:27" x14ac:dyDescent="0.2">
      <c r="A27" s="648"/>
      <c r="B27" s="648"/>
      <c r="C27" s="648"/>
      <c r="D27" s="648"/>
      <c r="E27" s="648"/>
      <c r="F27" s="648"/>
      <c r="G27" s="648"/>
      <c r="H27" s="648"/>
      <c r="I27" s="648"/>
      <c r="J27" s="648"/>
      <c r="K27" s="648"/>
      <c r="L27" s="648"/>
      <c r="M27" s="648"/>
      <c r="N27" s="648"/>
      <c r="O27" s="648"/>
      <c r="P27" s="648"/>
      <c r="Q27" s="648"/>
      <c r="R27" s="648"/>
      <c r="S27" s="648"/>
      <c r="T27" s="648"/>
      <c r="U27" s="648"/>
      <c r="V27" s="648"/>
      <c r="W27" s="648"/>
      <c r="X27" s="648"/>
      <c r="Y27" s="648"/>
      <c r="Z27" s="648"/>
      <c r="AA27" s="648"/>
    </row>
    <row r="28" spans="1:27" x14ac:dyDescent="0.2">
      <c r="A28" s="648" t="s">
        <v>626</v>
      </c>
      <c r="B28" s="648"/>
      <c r="C28" s="648"/>
      <c r="D28" s="648"/>
      <c r="E28" s="648"/>
      <c r="F28" s="648"/>
      <c r="G28" s="648"/>
      <c r="H28" s="648"/>
      <c r="I28" s="648"/>
      <c r="J28" s="649" t="s">
        <v>627</v>
      </c>
      <c r="K28" s="649"/>
      <c r="L28" s="649"/>
      <c r="M28" s="649"/>
      <c r="N28" s="649"/>
      <c r="O28" s="649"/>
      <c r="P28" s="649"/>
      <c r="Q28" s="649"/>
      <c r="R28" s="649"/>
      <c r="S28" s="649"/>
      <c r="T28" s="649"/>
      <c r="U28" s="649"/>
      <c r="V28" s="649"/>
      <c r="W28" s="649"/>
      <c r="X28" s="649"/>
      <c r="Y28" s="649"/>
      <c r="Z28" s="649"/>
      <c r="AA28" s="649"/>
    </row>
    <row r="29" spans="1:27" x14ac:dyDescent="0.2">
      <c r="A29" s="648"/>
      <c r="B29" s="648"/>
      <c r="C29" s="648"/>
      <c r="D29" s="648"/>
      <c r="E29" s="648"/>
      <c r="F29" s="648"/>
      <c r="G29" s="648"/>
      <c r="H29" s="648"/>
      <c r="I29" s="648"/>
      <c r="J29" s="649"/>
      <c r="K29" s="649"/>
      <c r="L29" s="649"/>
      <c r="M29" s="649"/>
      <c r="N29" s="649"/>
      <c r="O29" s="649"/>
      <c r="P29" s="649"/>
      <c r="Q29" s="649"/>
      <c r="R29" s="649"/>
      <c r="S29" s="649"/>
      <c r="T29" s="649"/>
      <c r="U29" s="649"/>
      <c r="V29" s="649"/>
      <c r="W29" s="649"/>
      <c r="X29" s="649"/>
      <c r="Y29" s="649"/>
      <c r="Z29" s="649"/>
      <c r="AA29" s="649"/>
    </row>
    <row r="30" spans="1:27" x14ac:dyDescent="0.2">
      <c r="A30" s="648"/>
      <c r="B30" s="648"/>
      <c r="C30" s="648"/>
      <c r="D30" s="648"/>
      <c r="E30" s="648"/>
      <c r="F30" s="648"/>
      <c r="G30" s="648"/>
      <c r="H30" s="648"/>
      <c r="I30" s="648"/>
      <c r="J30" s="649"/>
      <c r="K30" s="649"/>
      <c r="L30" s="649"/>
      <c r="M30" s="649"/>
      <c r="N30" s="649"/>
      <c r="O30" s="649"/>
      <c r="P30" s="649"/>
      <c r="Q30" s="649"/>
      <c r="R30" s="649"/>
      <c r="S30" s="649"/>
      <c r="T30" s="649"/>
      <c r="U30" s="649"/>
      <c r="V30" s="649"/>
      <c r="W30" s="649"/>
      <c r="X30" s="649"/>
      <c r="Y30" s="649"/>
      <c r="Z30" s="649"/>
      <c r="AA30" s="649"/>
    </row>
    <row r="31" spans="1:27" x14ac:dyDescent="0.2">
      <c r="A31" s="648"/>
      <c r="B31" s="648"/>
      <c r="C31" s="648"/>
      <c r="D31" s="648"/>
      <c r="E31" s="648"/>
      <c r="F31" s="648"/>
      <c r="G31" s="648"/>
      <c r="H31" s="648"/>
      <c r="I31" s="648"/>
      <c r="J31" s="649"/>
      <c r="K31" s="649"/>
      <c r="L31" s="649"/>
      <c r="M31" s="649"/>
      <c r="N31" s="649"/>
      <c r="O31" s="649"/>
      <c r="P31" s="649"/>
      <c r="Q31" s="649"/>
      <c r="R31" s="649"/>
      <c r="S31" s="649"/>
      <c r="T31" s="649"/>
      <c r="U31" s="649"/>
      <c r="V31" s="649"/>
      <c r="W31" s="649"/>
      <c r="X31" s="649"/>
      <c r="Y31" s="649"/>
      <c r="Z31" s="649"/>
      <c r="AA31" s="649"/>
    </row>
    <row r="32" spans="1:27" x14ac:dyDescent="0.2">
      <c r="A32" s="650" t="s">
        <v>628</v>
      </c>
      <c r="B32" s="648"/>
      <c r="C32" s="648"/>
      <c r="D32" s="648"/>
      <c r="E32" s="648"/>
      <c r="F32" s="648"/>
      <c r="G32" s="648"/>
      <c r="H32" s="648"/>
      <c r="I32" s="648"/>
      <c r="J32" s="648">
        <f>避難確保計画入力シート!E17</f>
        <v>0</v>
      </c>
      <c r="K32" s="648"/>
      <c r="L32" s="648"/>
      <c r="M32" s="648"/>
      <c r="N32" s="648"/>
      <c r="O32" s="648"/>
      <c r="P32" s="648"/>
      <c r="Q32" s="648"/>
      <c r="R32" s="648"/>
      <c r="S32" s="648"/>
      <c r="T32" s="648"/>
      <c r="U32" s="648"/>
      <c r="V32" s="648"/>
      <c r="W32" s="648"/>
      <c r="X32" s="648"/>
      <c r="Y32" s="648"/>
      <c r="Z32" s="648"/>
      <c r="AA32" s="648"/>
    </row>
    <row r="33" spans="1:27" x14ac:dyDescent="0.2">
      <c r="A33" s="648"/>
      <c r="B33" s="648"/>
      <c r="C33" s="648"/>
      <c r="D33" s="648"/>
      <c r="E33" s="648"/>
      <c r="F33" s="648"/>
      <c r="G33" s="648"/>
      <c r="H33" s="648"/>
      <c r="I33" s="648"/>
      <c r="J33" s="648"/>
      <c r="K33" s="648"/>
      <c r="L33" s="648"/>
      <c r="M33" s="648"/>
      <c r="N33" s="648"/>
      <c r="O33" s="648"/>
      <c r="P33" s="648"/>
      <c r="Q33" s="648"/>
      <c r="R33" s="648"/>
      <c r="S33" s="648"/>
      <c r="T33" s="648"/>
      <c r="U33" s="648"/>
      <c r="V33" s="648"/>
      <c r="W33" s="648"/>
      <c r="X33" s="648"/>
      <c r="Y33" s="648"/>
      <c r="Z33" s="648"/>
      <c r="AA33" s="648"/>
    </row>
    <row r="34" spans="1:27" x14ac:dyDescent="0.2">
      <c r="A34" s="648"/>
      <c r="B34" s="648"/>
      <c r="C34" s="648"/>
      <c r="D34" s="648"/>
      <c r="E34" s="648"/>
      <c r="F34" s="648"/>
      <c r="G34" s="648"/>
      <c r="H34" s="648"/>
      <c r="I34" s="648"/>
      <c r="J34" s="648"/>
      <c r="K34" s="648"/>
      <c r="L34" s="648"/>
      <c r="M34" s="648"/>
      <c r="N34" s="648"/>
      <c r="O34" s="648"/>
      <c r="P34" s="648"/>
      <c r="Q34" s="648"/>
      <c r="R34" s="648"/>
      <c r="S34" s="648"/>
      <c r="T34" s="648"/>
      <c r="U34" s="648"/>
      <c r="V34" s="648"/>
      <c r="W34" s="648"/>
      <c r="X34" s="648"/>
      <c r="Y34" s="648"/>
      <c r="Z34" s="648"/>
      <c r="AA34" s="648"/>
    </row>
    <row r="35" spans="1:27" x14ac:dyDescent="0.2">
      <c r="A35" s="648"/>
      <c r="B35" s="648"/>
      <c r="C35" s="648"/>
      <c r="D35" s="648"/>
      <c r="E35" s="648"/>
      <c r="F35" s="648"/>
      <c r="G35" s="648"/>
      <c r="H35" s="648"/>
      <c r="I35" s="648"/>
      <c r="J35" s="648"/>
      <c r="K35" s="648"/>
      <c r="L35" s="648"/>
      <c r="M35" s="648"/>
      <c r="N35" s="648"/>
      <c r="O35" s="648"/>
      <c r="P35" s="648"/>
      <c r="Q35" s="648"/>
      <c r="R35" s="648"/>
      <c r="S35" s="648"/>
      <c r="T35" s="648"/>
      <c r="U35" s="648"/>
      <c r="V35" s="648"/>
      <c r="W35" s="648"/>
      <c r="X35" s="648"/>
      <c r="Y35" s="648"/>
      <c r="Z35" s="648"/>
      <c r="AA35" s="648"/>
    </row>
    <row r="36" spans="1:27" x14ac:dyDescent="0.2">
      <c r="A36" s="651" t="s">
        <v>629</v>
      </c>
      <c r="B36" s="652"/>
      <c r="C36" s="652"/>
      <c r="D36" s="652"/>
      <c r="E36" s="652"/>
      <c r="F36" s="652"/>
      <c r="G36" s="652"/>
      <c r="H36" s="652"/>
      <c r="I36" s="652"/>
      <c r="J36" s="652"/>
      <c r="K36" s="652"/>
      <c r="L36" s="652"/>
      <c r="M36" s="652"/>
      <c r="N36" s="653"/>
      <c r="O36" s="651" t="s">
        <v>630</v>
      </c>
      <c r="P36" s="652"/>
      <c r="Q36" s="652"/>
      <c r="R36" s="652"/>
      <c r="S36" s="652"/>
      <c r="T36" s="652"/>
      <c r="U36" s="652"/>
      <c r="V36" s="652"/>
      <c r="W36" s="652"/>
      <c r="X36" s="652"/>
      <c r="Y36" s="652"/>
      <c r="Z36" s="652"/>
      <c r="AA36" s="653"/>
    </row>
    <row r="37" spans="1:27" x14ac:dyDescent="0.2">
      <c r="A37" s="654"/>
      <c r="B37" s="655"/>
      <c r="C37" s="655"/>
      <c r="D37" s="655"/>
      <c r="E37" s="655"/>
      <c r="F37" s="655"/>
      <c r="G37" s="655"/>
      <c r="H37" s="655"/>
      <c r="I37" s="655"/>
      <c r="J37" s="655"/>
      <c r="K37" s="655"/>
      <c r="L37" s="655"/>
      <c r="M37" s="655"/>
      <c r="N37" s="656"/>
      <c r="O37" s="654"/>
      <c r="P37" s="655"/>
      <c r="Q37" s="655"/>
      <c r="R37" s="655"/>
      <c r="S37" s="655"/>
      <c r="T37" s="655"/>
      <c r="U37" s="655"/>
      <c r="V37" s="655"/>
      <c r="W37" s="655"/>
      <c r="X37" s="655"/>
      <c r="Y37" s="655"/>
      <c r="Z37" s="655"/>
      <c r="AA37" s="656"/>
    </row>
    <row r="38" spans="1:27" x14ac:dyDescent="0.2">
      <c r="A38" s="657"/>
      <c r="B38" s="658"/>
      <c r="C38" s="658"/>
      <c r="D38" s="658"/>
      <c r="E38" s="658"/>
      <c r="F38" s="658"/>
      <c r="G38" s="658"/>
      <c r="H38" s="658"/>
      <c r="I38" s="658"/>
      <c r="J38" s="658"/>
      <c r="K38" s="658"/>
      <c r="L38" s="658"/>
      <c r="M38" s="658"/>
      <c r="N38" s="659"/>
      <c r="O38" s="657"/>
      <c r="P38" s="658"/>
      <c r="Q38" s="658"/>
      <c r="R38" s="658"/>
      <c r="S38" s="658"/>
      <c r="T38" s="658"/>
      <c r="U38" s="658"/>
      <c r="V38" s="658"/>
      <c r="W38" s="658"/>
      <c r="X38" s="658"/>
      <c r="Y38" s="658"/>
      <c r="Z38" s="658"/>
      <c r="AA38" s="659"/>
    </row>
    <row r="39" spans="1:27" x14ac:dyDescent="0.2">
      <c r="A39" s="657"/>
      <c r="B39" s="658"/>
      <c r="C39" s="658"/>
      <c r="D39" s="658"/>
      <c r="E39" s="658"/>
      <c r="F39" s="658"/>
      <c r="G39" s="658"/>
      <c r="H39" s="658"/>
      <c r="I39" s="658"/>
      <c r="J39" s="658"/>
      <c r="K39" s="658"/>
      <c r="L39" s="658"/>
      <c r="M39" s="658"/>
      <c r="N39" s="659"/>
      <c r="O39" s="657"/>
      <c r="P39" s="658"/>
      <c r="Q39" s="658"/>
      <c r="R39" s="658"/>
      <c r="S39" s="658"/>
      <c r="T39" s="658"/>
      <c r="U39" s="658"/>
      <c r="V39" s="658"/>
      <c r="W39" s="658"/>
      <c r="X39" s="658"/>
      <c r="Y39" s="658"/>
      <c r="Z39" s="658"/>
      <c r="AA39" s="659"/>
    </row>
    <row r="40" spans="1:27" x14ac:dyDescent="0.2">
      <c r="A40" s="657"/>
      <c r="B40" s="658"/>
      <c r="C40" s="658"/>
      <c r="D40" s="658"/>
      <c r="E40" s="658"/>
      <c r="F40" s="658"/>
      <c r="G40" s="658"/>
      <c r="H40" s="658"/>
      <c r="I40" s="658"/>
      <c r="J40" s="658"/>
      <c r="K40" s="658"/>
      <c r="L40" s="658"/>
      <c r="M40" s="658"/>
      <c r="N40" s="659"/>
      <c r="O40" s="657"/>
      <c r="P40" s="658"/>
      <c r="Q40" s="658"/>
      <c r="R40" s="658"/>
      <c r="S40" s="658"/>
      <c r="T40" s="658"/>
      <c r="U40" s="658"/>
      <c r="V40" s="658"/>
      <c r="W40" s="658"/>
      <c r="X40" s="658"/>
      <c r="Y40" s="658"/>
      <c r="Z40" s="658"/>
      <c r="AA40" s="659"/>
    </row>
    <row r="41" spans="1:27" x14ac:dyDescent="0.2">
      <c r="A41" s="657"/>
      <c r="B41" s="658"/>
      <c r="C41" s="658"/>
      <c r="D41" s="658"/>
      <c r="E41" s="658"/>
      <c r="F41" s="658"/>
      <c r="G41" s="658"/>
      <c r="H41" s="658"/>
      <c r="I41" s="658"/>
      <c r="J41" s="658"/>
      <c r="K41" s="658"/>
      <c r="L41" s="658"/>
      <c r="M41" s="658"/>
      <c r="N41" s="659"/>
      <c r="O41" s="657"/>
      <c r="P41" s="658"/>
      <c r="Q41" s="658"/>
      <c r="R41" s="658"/>
      <c r="S41" s="658"/>
      <c r="T41" s="658"/>
      <c r="U41" s="658"/>
      <c r="V41" s="658"/>
      <c r="W41" s="658"/>
      <c r="X41" s="658"/>
      <c r="Y41" s="658"/>
      <c r="Z41" s="658"/>
      <c r="AA41" s="659"/>
    </row>
    <row r="42" spans="1:27" x14ac:dyDescent="0.2">
      <c r="A42" s="657"/>
      <c r="B42" s="658"/>
      <c r="C42" s="658"/>
      <c r="D42" s="658"/>
      <c r="E42" s="658"/>
      <c r="F42" s="658"/>
      <c r="G42" s="658"/>
      <c r="H42" s="658"/>
      <c r="I42" s="658"/>
      <c r="J42" s="658"/>
      <c r="K42" s="658"/>
      <c r="L42" s="658"/>
      <c r="M42" s="658"/>
      <c r="N42" s="659"/>
      <c r="O42" s="657"/>
      <c r="P42" s="658"/>
      <c r="Q42" s="658"/>
      <c r="R42" s="658"/>
      <c r="S42" s="658"/>
      <c r="T42" s="658"/>
      <c r="U42" s="658"/>
      <c r="V42" s="658"/>
      <c r="W42" s="658"/>
      <c r="X42" s="658"/>
      <c r="Y42" s="658"/>
      <c r="Z42" s="658"/>
      <c r="AA42" s="659"/>
    </row>
    <row r="43" spans="1:27" x14ac:dyDescent="0.2">
      <c r="A43" s="660"/>
      <c r="B43" s="661"/>
      <c r="C43" s="661"/>
      <c r="D43" s="661"/>
      <c r="E43" s="661"/>
      <c r="F43" s="661"/>
      <c r="G43" s="661"/>
      <c r="H43" s="661"/>
      <c r="I43" s="661"/>
      <c r="J43" s="661"/>
      <c r="K43" s="661"/>
      <c r="L43" s="661"/>
      <c r="M43" s="661"/>
      <c r="N43" s="662"/>
      <c r="O43" s="660"/>
      <c r="P43" s="661"/>
      <c r="Q43" s="661"/>
      <c r="R43" s="661"/>
      <c r="S43" s="661"/>
      <c r="T43" s="661"/>
      <c r="U43" s="661"/>
      <c r="V43" s="661"/>
      <c r="W43" s="661"/>
      <c r="X43" s="661"/>
      <c r="Y43" s="661"/>
      <c r="Z43" s="661"/>
      <c r="AA43" s="662"/>
    </row>
    <row r="44" spans="1:27" x14ac:dyDescent="0.2">
      <c r="A44" t="s">
        <v>308</v>
      </c>
      <c r="C44" t="s">
        <v>631</v>
      </c>
    </row>
  </sheetData>
  <mergeCells count="27">
    <mergeCell ref="P17:Q18"/>
    <mergeCell ref="R15:AA16"/>
    <mergeCell ref="R17:AA18"/>
    <mergeCell ref="A19:Q19"/>
    <mergeCell ref="P15:Q16"/>
    <mergeCell ref="A32:I35"/>
    <mergeCell ref="J32:AA35"/>
    <mergeCell ref="A36:N36"/>
    <mergeCell ref="O36:AA36"/>
    <mergeCell ref="A37:N43"/>
    <mergeCell ref="O37:AA43"/>
    <mergeCell ref="A20:I23"/>
    <mergeCell ref="A24:I27"/>
    <mergeCell ref="A28:I31"/>
    <mergeCell ref="J20:AA23"/>
    <mergeCell ref="J24:AA27"/>
    <mergeCell ref="J28:AA31"/>
    <mergeCell ref="R10:AA11"/>
    <mergeCell ref="P8:Q9"/>
    <mergeCell ref="P10:Q11"/>
    <mergeCell ref="P13:Q14"/>
    <mergeCell ref="A1:AA3"/>
    <mergeCell ref="T4:AA4"/>
    <mergeCell ref="A5:E5"/>
    <mergeCell ref="R8:AA9"/>
    <mergeCell ref="P12:T12"/>
    <mergeCell ref="R13:AA14"/>
  </mergeCells>
  <phoneticPr fontId="9"/>
  <pageMargins left="0.7" right="0.7" top="0.75" bottom="0.75" header="0.3" footer="0.3"/>
  <pageSetup paperSize="9" scale="87"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Y361"/>
  <sheetViews>
    <sheetView showGridLines="0" view="pageBreakPreview" zoomScaleNormal="100" zoomScaleSheetLayoutView="100" workbookViewId="0">
      <selection activeCell="B35" sqref="B35"/>
    </sheetView>
  </sheetViews>
  <sheetFormatPr defaultColWidth="9" defaultRowHeight="13" x14ac:dyDescent="0.2"/>
  <cols>
    <col min="1" max="1" width="9" customWidth="1"/>
    <col min="2" max="5" width="9.81640625" customWidth="1"/>
    <col min="6" max="9" width="8.6328125" customWidth="1"/>
    <col min="11" max="11" width="3" customWidth="1"/>
    <col min="12" max="12" width="18.81640625" customWidth="1"/>
    <col min="13" max="13" width="1.90625" customWidth="1"/>
    <col min="14" max="14" width="11.08984375" bestFit="1" customWidth="1"/>
    <col min="15" max="16" width="30.1796875" bestFit="1" customWidth="1"/>
    <col min="17" max="17" width="61.1796875" bestFit="1" customWidth="1"/>
    <col min="18" max="18" width="34.453125" bestFit="1" customWidth="1"/>
  </cols>
  <sheetData>
    <row r="1" spans="1:11" ht="17.25" customHeight="1" x14ac:dyDescent="0.2"/>
    <row r="2" spans="1:11" ht="17.25" customHeight="1" x14ac:dyDescent="0.2"/>
    <row r="3" spans="1:11" ht="17.25" customHeight="1" x14ac:dyDescent="0.2"/>
    <row r="4" spans="1:11" ht="17.25" customHeight="1" x14ac:dyDescent="0.2"/>
    <row r="5" spans="1:11" ht="17.25" customHeight="1" x14ac:dyDescent="0.2"/>
    <row r="6" spans="1:11" ht="17.25" customHeight="1" x14ac:dyDescent="0.2"/>
    <row r="7" spans="1:11" ht="17.25" customHeight="1" x14ac:dyDescent="0.2"/>
    <row r="8" spans="1:11" ht="17.25" customHeight="1" x14ac:dyDescent="0.2"/>
    <row r="9" spans="1:11" ht="17.25" customHeight="1" x14ac:dyDescent="0.2"/>
    <row r="10" spans="1:11" ht="17.25" customHeight="1" x14ac:dyDescent="0.2"/>
    <row r="11" spans="1:11" ht="17.25" customHeight="1" x14ac:dyDescent="0.2"/>
    <row r="12" spans="1:11" ht="17.25" customHeight="1" x14ac:dyDescent="0.2"/>
    <row r="13" spans="1:11" ht="17.25" customHeight="1" x14ac:dyDescent="0.2">
      <c r="A13" s="1"/>
    </row>
    <row r="14" spans="1:11" ht="17.25" customHeight="1" x14ac:dyDescent="0.2">
      <c r="A14" s="1"/>
    </row>
    <row r="15" spans="1:11" ht="17.25" customHeight="1" x14ac:dyDescent="0.2">
      <c r="A15" s="1"/>
    </row>
    <row r="16" spans="1:11" ht="17.25" customHeight="1" x14ac:dyDescent="0.2">
      <c r="A16" s="545" t="s">
        <v>292</v>
      </c>
      <c r="B16" s="545"/>
      <c r="C16" s="545"/>
      <c r="D16" s="545"/>
      <c r="E16" s="545"/>
      <c r="F16" s="545"/>
      <c r="G16" s="545"/>
      <c r="H16" s="545"/>
      <c r="I16" s="545"/>
      <c r="J16" s="545"/>
      <c r="K16" s="6"/>
    </row>
    <row r="17" spans="1:11" ht="17.25" customHeight="1" x14ac:dyDescent="0.2">
      <c r="A17" s="545"/>
      <c r="B17" s="545"/>
      <c r="C17" s="545"/>
      <c r="D17" s="545"/>
      <c r="E17" s="545"/>
      <c r="F17" s="545"/>
      <c r="G17" s="545"/>
      <c r="H17" s="545"/>
      <c r="I17" s="545"/>
      <c r="J17" s="545"/>
      <c r="K17" s="6"/>
    </row>
    <row r="18" spans="1:11" ht="17.25" customHeight="1" x14ac:dyDescent="0.2">
      <c r="A18" s="2"/>
    </row>
    <row r="19" spans="1:11" ht="17.25" customHeight="1" x14ac:dyDescent="0.2">
      <c r="A19" s="2"/>
    </row>
    <row r="20" spans="1:11" ht="17.25" customHeight="1" x14ac:dyDescent="0.2">
      <c r="A20" s="2"/>
    </row>
    <row r="21" spans="1:11" ht="17.25" customHeight="1" x14ac:dyDescent="0.2">
      <c r="A21" s="2"/>
    </row>
    <row r="22" spans="1:11" ht="17.25" customHeight="1" x14ac:dyDescent="0.2">
      <c r="A22" s="2"/>
    </row>
    <row r="23" spans="1:11" ht="17.25" customHeight="1" x14ac:dyDescent="0.2">
      <c r="A23" s="2"/>
    </row>
    <row r="24" spans="1:11" ht="17.25" customHeight="1" x14ac:dyDescent="0.2">
      <c r="A24" s="2"/>
    </row>
    <row r="25" spans="1:11" ht="17.25" customHeight="1" x14ac:dyDescent="0.2">
      <c r="A25" s="2"/>
    </row>
    <row r="26" spans="1:11" ht="17.25" customHeight="1" x14ac:dyDescent="0.2">
      <c r="A26" s="2"/>
    </row>
    <row r="27" spans="1:11" ht="17.25" customHeight="1" x14ac:dyDescent="0.2">
      <c r="A27" s="2"/>
    </row>
    <row r="28" spans="1:11" ht="17.25" customHeight="1" x14ac:dyDescent="0.2">
      <c r="A28" s="2"/>
    </row>
    <row r="29" spans="1:11" ht="17.25" customHeight="1" x14ac:dyDescent="0.2">
      <c r="K29" s="110"/>
    </row>
    <row r="30" spans="1:11" ht="17.25" customHeight="1" x14ac:dyDescent="0.2">
      <c r="K30" s="110"/>
    </row>
    <row r="31" spans="1:11" ht="17.25" customHeight="1" x14ac:dyDescent="0.2">
      <c r="A31" s="546" t="str">
        <f>IF(避難確保計画入力シート!E13="","",避難確保計画入力シート!E13)</f>
        <v/>
      </c>
      <c r="B31" s="546"/>
      <c r="C31" s="546"/>
      <c r="D31" s="546"/>
      <c r="E31" s="546"/>
      <c r="F31" s="546"/>
      <c r="G31" s="546"/>
      <c r="H31" s="546"/>
      <c r="I31" s="546"/>
      <c r="J31" s="546"/>
      <c r="K31" s="111"/>
    </row>
    <row r="32" spans="1:11" ht="17.25" customHeight="1" x14ac:dyDescent="0.2">
      <c r="A32" s="546"/>
      <c r="B32" s="546"/>
      <c r="C32" s="546"/>
      <c r="D32" s="546"/>
      <c r="E32" s="546"/>
      <c r="F32" s="546"/>
      <c r="G32" s="546"/>
      <c r="H32" s="546"/>
      <c r="I32" s="546"/>
      <c r="J32" s="546"/>
      <c r="K32" s="111"/>
    </row>
    <row r="33" spans="1:10" ht="17.25" customHeight="1" x14ac:dyDescent="0.2"/>
    <row r="34" spans="1:10" ht="17.25" customHeight="1" x14ac:dyDescent="0.2"/>
    <row r="35" spans="1:10" ht="17.25" customHeight="1" x14ac:dyDescent="0.2"/>
    <row r="36" spans="1:10" ht="17.25" customHeight="1" x14ac:dyDescent="0.2"/>
    <row r="37" spans="1:10" ht="17.25" customHeight="1" x14ac:dyDescent="0.2">
      <c r="A37" s="676" t="str">
        <f>避難確保計画入力シート!E9&amp;"年 "&amp;避難確保計画入力シート!G9&amp;"月　作成"</f>
        <v>年 月　作成</v>
      </c>
      <c r="B37" s="676"/>
      <c r="C37" s="676"/>
      <c r="D37" s="676"/>
      <c r="E37" s="676"/>
      <c r="F37" s="676"/>
      <c r="G37" s="676"/>
      <c r="H37" s="676"/>
      <c r="I37" s="676"/>
      <c r="J37" s="676"/>
    </row>
    <row r="38" spans="1:10" ht="17.25" customHeight="1" x14ac:dyDescent="0.2">
      <c r="A38" s="676"/>
      <c r="B38" s="676"/>
      <c r="C38" s="676"/>
      <c r="D38" s="676"/>
      <c r="E38" s="676"/>
      <c r="F38" s="676"/>
      <c r="G38" s="676"/>
      <c r="H38" s="676"/>
      <c r="I38" s="676"/>
      <c r="J38" s="676"/>
    </row>
    <row r="39" spans="1:10" ht="17.25" customHeight="1" x14ac:dyDescent="0.2"/>
    <row r="40" spans="1:10" ht="17.25" customHeight="1" x14ac:dyDescent="0.2"/>
    <row r="41" spans="1:10" ht="17.25" customHeight="1" x14ac:dyDescent="0.2"/>
    <row r="42" spans="1:10" ht="17.25" customHeight="1" x14ac:dyDescent="0.2">
      <c r="A42" s="2"/>
    </row>
    <row r="43" spans="1:10" ht="17.25" customHeight="1" x14ac:dyDescent="0.2">
      <c r="A43" s="2"/>
    </row>
    <row r="44" spans="1:10" ht="17.25" customHeight="1" x14ac:dyDescent="0.2">
      <c r="A44" s="2"/>
    </row>
    <row r="45" spans="1:10" ht="17.25" customHeight="1" x14ac:dyDescent="0.2">
      <c r="A45" s="2"/>
    </row>
    <row r="46" spans="1:10" ht="17.25" customHeight="1" x14ac:dyDescent="0.2">
      <c r="A46" s="2"/>
    </row>
    <row r="47" spans="1:10" ht="17.25" customHeight="1" x14ac:dyDescent="0.2">
      <c r="A47" s="2"/>
    </row>
    <row r="48" spans="1:10" ht="17.25" customHeight="1" x14ac:dyDescent="0.2">
      <c r="A48" s="2"/>
    </row>
    <row r="49" spans="1:25" ht="16.5" x14ac:dyDescent="0.2">
      <c r="A49" s="665" t="s">
        <v>2</v>
      </c>
      <c r="B49" s="665"/>
      <c r="C49" s="665"/>
      <c r="D49" s="665"/>
      <c r="E49" s="665"/>
      <c r="F49" s="665"/>
      <c r="G49" s="665"/>
      <c r="H49" s="665"/>
      <c r="I49" s="665"/>
      <c r="J49" s="665"/>
      <c r="K49" s="109"/>
    </row>
    <row r="50" spans="1:25" ht="17.25" customHeight="1" x14ac:dyDescent="0.2">
      <c r="A50" s="677" t="s">
        <v>265</v>
      </c>
      <c r="B50" s="677"/>
      <c r="C50" s="677"/>
      <c r="D50" s="677"/>
      <c r="E50" s="677"/>
      <c r="F50" s="677"/>
      <c r="G50" s="677"/>
      <c r="H50" s="677"/>
      <c r="I50" s="677"/>
      <c r="J50" s="677"/>
      <c r="K50" s="108"/>
      <c r="Y50" t="s">
        <v>20</v>
      </c>
    </row>
    <row r="51" spans="1:25" ht="17.25" customHeight="1" x14ac:dyDescent="0.2">
      <c r="A51" s="677"/>
      <c r="B51" s="677"/>
      <c r="C51" s="677"/>
      <c r="D51" s="677"/>
      <c r="E51" s="677"/>
      <c r="F51" s="677"/>
      <c r="G51" s="677"/>
      <c r="H51" s="677"/>
      <c r="I51" s="677"/>
      <c r="J51" s="677"/>
      <c r="K51" s="108"/>
    </row>
    <row r="52" spans="1:25" ht="17.25" customHeight="1" x14ac:dyDescent="0.2">
      <c r="A52" s="108"/>
      <c r="B52" s="108"/>
      <c r="C52" s="108"/>
      <c r="D52" s="108"/>
      <c r="E52" s="108"/>
      <c r="F52" s="108"/>
      <c r="G52" s="108"/>
      <c r="H52" s="108"/>
      <c r="I52" s="108"/>
      <c r="J52" s="108"/>
      <c r="K52" s="108"/>
    </row>
    <row r="53" spans="1:25" ht="17.25" customHeight="1" x14ac:dyDescent="0.2">
      <c r="A53" s="664" t="s">
        <v>32</v>
      </c>
      <c r="B53" s="664"/>
      <c r="C53" s="664"/>
      <c r="D53" s="664"/>
      <c r="E53" s="664"/>
      <c r="F53" s="664"/>
      <c r="G53" s="664"/>
      <c r="H53" s="664"/>
      <c r="I53" s="664"/>
      <c r="J53" s="664"/>
      <c r="K53" s="108"/>
    </row>
    <row r="54" spans="1:25" ht="17.25" customHeight="1" x14ac:dyDescent="0.2">
      <c r="A54" s="664" t="s">
        <v>33</v>
      </c>
      <c r="B54" s="664"/>
      <c r="C54" s="664"/>
      <c r="D54" s="664"/>
      <c r="E54" s="664"/>
      <c r="F54" s="664"/>
      <c r="G54" s="664"/>
      <c r="H54" s="664"/>
      <c r="I54" s="664"/>
      <c r="J54" s="664"/>
      <c r="K54" s="108"/>
    </row>
    <row r="55" spans="1:25" ht="17.25" customHeight="1" x14ac:dyDescent="0.2">
      <c r="A55" s="664"/>
      <c r="B55" s="664"/>
      <c r="C55" s="664"/>
      <c r="D55" s="664"/>
      <c r="E55" s="664"/>
      <c r="F55" s="664"/>
      <c r="G55" s="664"/>
      <c r="H55" s="664"/>
      <c r="I55" s="664"/>
      <c r="J55" s="664"/>
      <c r="K55" s="108"/>
    </row>
    <row r="56" spans="1:25" ht="17.25" customHeight="1" x14ac:dyDescent="0.2">
      <c r="A56" s="108"/>
      <c r="B56" s="108"/>
      <c r="C56" s="108"/>
      <c r="D56" s="108"/>
      <c r="E56" s="108"/>
      <c r="F56" s="108"/>
      <c r="G56" s="108"/>
      <c r="H56" s="108"/>
      <c r="I56" s="108"/>
      <c r="J56" s="108"/>
      <c r="K56" s="108"/>
    </row>
    <row r="57" spans="1:25" ht="16.5" x14ac:dyDescent="0.2">
      <c r="A57" s="665" t="s">
        <v>34</v>
      </c>
      <c r="B57" s="665"/>
      <c r="C57" s="665"/>
      <c r="D57" s="665"/>
      <c r="E57" s="665"/>
      <c r="F57" s="665"/>
      <c r="G57" s="665"/>
      <c r="H57" s="665"/>
      <c r="I57" s="665"/>
      <c r="J57" s="665"/>
      <c r="K57" s="109"/>
    </row>
    <row r="58" spans="1:25" ht="18" customHeight="1" x14ac:dyDescent="0.2">
      <c r="A58" s="666" t="s">
        <v>35</v>
      </c>
      <c r="B58" s="666"/>
      <c r="C58" s="666"/>
      <c r="D58" s="666"/>
      <c r="E58" s="666"/>
      <c r="F58" s="666"/>
      <c r="G58" s="666"/>
      <c r="H58" s="666"/>
      <c r="I58" s="666"/>
      <c r="J58" s="666"/>
      <c r="K58" s="108"/>
    </row>
    <row r="59" spans="1:25" ht="17.5" x14ac:dyDescent="0.2">
      <c r="A59" s="666"/>
      <c r="B59" s="666"/>
      <c r="C59" s="666"/>
      <c r="D59" s="666"/>
      <c r="E59" s="666"/>
      <c r="F59" s="666"/>
      <c r="G59" s="666"/>
      <c r="H59" s="666"/>
      <c r="I59" s="666"/>
      <c r="J59" s="666"/>
      <c r="K59" s="7"/>
    </row>
    <row r="60" spans="1:25" ht="17.5" x14ac:dyDescent="0.2">
      <c r="A60" s="667" t="s">
        <v>45</v>
      </c>
      <c r="B60" s="667"/>
      <c r="C60" s="667"/>
      <c r="D60" s="667"/>
      <c r="E60" s="667"/>
      <c r="F60" s="667"/>
      <c r="G60" s="667"/>
      <c r="H60" s="667"/>
      <c r="I60" s="667"/>
      <c r="J60" s="667"/>
      <c r="K60" s="7"/>
    </row>
    <row r="61" spans="1:25" ht="18" thickBot="1" x14ac:dyDescent="0.25">
      <c r="A61" s="7"/>
      <c r="B61" s="7"/>
      <c r="C61" s="7"/>
      <c r="D61" s="7"/>
      <c r="E61" s="7"/>
      <c r="F61" s="7"/>
      <c r="G61" s="7"/>
      <c r="H61" s="7"/>
      <c r="I61" s="7"/>
      <c r="J61" s="7"/>
      <c r="K61" s="7"/>
    </row>
    <row r="62" spans="1:25" ht="17.5" x14ac:dyDescent="0.2">
      <c r="A62" s="7"/>
      <c r="B62" s="668" t="s">
        <v>40</v>
      </c>
      <c r="C62" s="669"/>
      <c r="D62" s="669"/>
      <c r="E62" s="669"/>
      <c r="F62" s="669"/>
      <c r="G62" s="669"/>
      <c r="H62" s="669"/>
      <c r="I62" s="670"/>
      <c r="J62" s="7"/>
      <c r="K62" s="7"/>
    </row>
    <row r="63" spans="1:25" ht="17.5" x14ac:dyDescent="0.2">
      <c r="A63" s="7"/>
      <c r="B63" s="671" t="s">
        <v>36</v>
      </c>
      <c r="C63" s="672"/>
      <c r="D63" s="672"/>
      <c r="E63" s="673"/>
      <c r="F63" s="674" t="s">
        <v>37</v>
      </c>
      <c r="G63" s="672"/>
      <c r="H63" s="672"/>
      <c r="I63" s="675"/>
      <c r="J63" s="7"/>
      <c r="K63" s="7"/>
    </row>
    <row r="64" spans="1:25" ht="17.5" x14ac:dyDescent="0.2">
      <c r="A64" s="7"/>
      <c r="B64" s="671" t="s">
        <v>38</v>
      </c>
      <c r="C64" s="687"/>
      <c r="D64" s="674" t="s">
        <v>39</v>
      </c>
      <c r="E64" s="687"/>
      <c r="F64" s="674" t="s">
        <v>38</v>
      </c>
      <c r="G64" s="687"/>
      <c r="H64" s="674" t="s">
        <v>39</v>
      </c>
      <c r="I64" s="688"/>
      <c r="J64" s="7"/>
      <c r="K64" s="7"/>
    </row>
    <row r="65" spans="1:11" ht="17.5" x14ac:dyDescent="0.2">
      <c r="A65" s="7"/>
      <c r="B65" s="684" t="s">
        <v>41</v>
      </c>
      <c r="C65" s="685"/>
      <c r="D65" s="686" t="s">
        <v>41</v>
      </c>
      <c r="E65" s="685"/>
      <c r="F65" s="235"/>
      <c r="G65" s="55"/>
      <c r="H65" s="235"/>
      <c r="I65" s="56"/>
      <c r="J65" s="7"/>
      <c r="K65" s="7"/>
    </row>
    <row r="66" spans="1:11" ht="17.5" x14ac:dyDescent="0.2">
      <c r="A66" s="7"/>
      <c r="B66" s="678" t="str">
        <f>避難確保計画入力シート!K32&amp;"名"</f>
        <v>名</v>
      </c>
      <c r="C66" s="679"/>
      <c r="D66" s="680" t="str">
        <f>避難確保計画入力シート!G32&amp;"名"</f>
        <v>名</v>
      </c>
      <c r="E66" s="679"/>
      <c r="F66" s="681" t="s">
        <v>37</v>
      </c>
      <c r="G66" s="682"/>
      <c r="H66" s="681" t="s">
        <v>37</v>
      </c>
      <c r="I66" s="683"/>
      <c r="J66" s="7"/>
      <c r="K66" s="7"/>
    </row>
    <row r="67" spans="1:11" ht="17.5" x14ac:dyDescent="0.2">
      <c r="A67" s="7"/>
      <c r="B67" s="684" t="s">
        <v>42</v>
      </c>
      <c r="C67" s="685"/>
      <c r="D67" s="686" t="s">
        <v>42</v>
      </c>
      <c r="E67" s="685"/>
      <c r="F67" s="681" t="str">
        <f>IF(避難確保計画入力シート!I36="平日と異なる",避難確保計画入力シート!K38&amp;"名","（平日と同じ）")</f>
        <v>（平日と同じ）</v>
      </c>
      <c r="G67" s="682"/>
      <c r="H67" s="681" t="str">
        <f>IF(避難確保計画入力シート!I36="平日と異なる",避難確保計画入力シート!G38&amp;"名","（平日と同じ）")</f>
        <v>（平日と同じ）</v>
      </c>
      <c r="I67" s="683"/>
      <c r="J67" s="7"/>
      <c r="K67" s="7"/>
    </row>
    <row r="68" spans="1:11" ht="18" thickBot="1" x14ac:dyDescent="0.25">
      <c r="A68" s="7"/>
      <c r="B68" s="696" t="str">
        <f>避難確保計画入力シート!K34&amp;"名"</f>
        <v>名</v>
      </c>
      <c r="C68" s="697"/>
      <c r="D68" s="698" t="str">
        <f>避難確保計画入力シート!G34&amp;"名"</f>
        <v>名</v>
      </c>
      <c r="E68" s="697"/>
      <c r="F68" s="57"/>
      <c r="G68" s="58"/>
      <c r="H68" s="57"/>
      <c r="I68" s="59"/>
      <c r="J68" s="7"/>
      <c r="K68" s="7"/>
    </row>
    <row r="69" spans="1:11" ht="17.5" x14ac:dyDescent="0.2">
      <c r="A69" s="7"/>
      <c r="B69" s="7"/>
      <c r="C69" s="7"/>
      <c r="D69" s="7"/>
      <c r="E69" s="7"/>
      <c r="F69" s="7"/>
      <c r="G69" s="7"/>
      <c r="H69" s="7"/>
      <c r="I69" s="7"/>
      <c r="J69" s="7"/>
      <c r="K69" s="7"/>
    </row>
    <row r="70" spans="1:11" ht="17.5" x14ac:dyDescent="0.2">
      <c r="A70" s="7"/>
      <c r="B70" s="7"/>
      <c r="C70" s="7"/>
      <c r="D70" s="7"/>
      <c r="E70" s="7"/>
      <c r="F70" s="7"/>
      <c r="G70" s="7"/>
      <c r="H70" s="7"/>
      <c r="I70" s="7"/>
      <c r="J70" s="7"/>
      <c r="K70" s="7"/>
    </row>
    <row r="71" spans="1:11" ht="17.5" x14ac:dyDescent="0.2">
      <c r="A71" s="7"/>
      <c r="B71" s="7"/>
      <c r="C71" s="7"/>
      <c r="D71" s="7"/>
      <c r="E71" s="7"/>
      <c r="F71" s="7"/>
      <c r="G71" s="7"/>
      <c r="H71" s="7"/>
      <c r="I71" s="7"/>
      <c r="J71" s="7"/>
      <c r="K71" s="7"/>
    </row>
    <row r="72" spans="1:11" ht="17.5" x14ac:dyDescent="0.2">
      <c r="A72" s="7"/>
      <c r="B72" s="7"/>
      <c r="C72" s="7"/>
      <c r="D72" s="7"/>
      <c r="E72" s="7"/>
      <c r="F72" s="7"/>
      <c r="G72" s="7"/>
      <c r="H72" s="7"/>
      <c r="I72" s="7"/>
      <c r="J72" s="7"/>
      <c r="K72" s="7"/>
    </row>
    <row r="73" spans="1:11" ht="17.5" x14ac:dyDescent="0.2">
      <c r="A73" s="7"/>
      <c r="B73" s="7"/>
      <c r="C73" s="7"/>
      <c r="D73" s="7"/>
      <c r="E73" s="7"/>
      <c r="F73" s="7"/>
      <c r="G73" s="7"/>
      <c r="H73" s="7"/>
      <c r="I73" s="7"/>
      <c r="J73" s="7"/>
      <c r="K73" s="7"/>
    </row>
    <row r="74" spans="1:11" ht="17.5" x14ac:dyDescent="0.2">
      <c r="A74" s="7"/>
      <c r="B74" s="7"/>
      <c r="C74" s="7"/>
      <c r="D74" s="7"/>
      <c r="E74" s="7"/>
      <c r="F74" s="7"/>
      <c r="G74" s="7"/>
      <c r="H74" s="7"/>
      <c r="I74" s="7"/>
      <c r="J74" s="7"/>
      <c r="K74" s="7"/>
    </row>
    <row r="75" spans="1:11" ht="17.5" x14ac:dyDescent="0.2">
      <c r="A75" s="7"/>
      <c r="B75" s="7"/>
      <c r="C75" s="7"/>
      <c r="D75" s="7"/>
      <c r="E75" s="7"/>
      <c r="F75" s="7"/>
      <c r="G75" s="7"/>
      <c r="H75" s="7"/>
      <c r="I75" s="7"/>
      <c r="J75" s="7"/>
      <c r="K75" s="7"/>
    </row>
    <row r="76" spans="1:11" ht="17.5" x14ac:dyDescent="0.2">
      <c r="A76" s="7"/>
      <c r="B76" s="7"/>
      <c r="C76" s="7"/>
      <c r="D76" s="7"/>
      <c r="E76" s="7"/>
      <c r="F76" s="7"/>
      <c r="G76" s="7"/>
      <c r="H76" s="7"/>
      <c r="I76" s="7"/>
      <c r="J76" s="7"/>
      <c r="K76" s="7"/>
    </row>
    <row r="77" spans="1:11" ht="17.5" x14ac:dyDescent="0.2">
      <c r="A77" s="7"/>
      <c r="B77" s="7"/>
      <c r="C77" s="7"/>
      <c r="D77" s="7"/>
      <c r="E77" s="7"/>
      <c r="F77" s="7"/>
      <c r="G77" s="7"/>
      <c r="H77" s="7"/>
      <c r="I77" s="7"/>
      <c r="J77" s="7"/>
      <c r="K77" s="7"/>
    </row>
    <row r="78" spans="1:11" ht="17.5" x14ac:dyDescent="0.2">
      <c r="A78" s="7"/>
      <c r="B78" s="7"/>
      <c r="C78" s="7"/>
      <c r="D78" s="7"/>
      <c r="E78" s="7"/>
      <c r="F78" s="7"/>
      <c r="G78" s="7"/>
      <c r="H78" s="7"/>
      <c r="I78" s="7"/>
      <c r="J78" s="7"/>
      <c r="K78" s="7"/>
    </row>
    <row r="79" spans="1:11" ht="17.5" x14ac:dyDescent="0.2">
      <c r="A79" s="7"/>
      <c r="B79" s="7"/>
      <c r="C79" s="7"/>
      <c r="D79" s="7"/>
      <c r="E79" s="7"/>
      <c r="F79" s="7"/>
      <c r="G79" s="7"/>
      <c r="H79" s="7"/>
      <c r="I79" s="7"/>
      <c r="J79" s="7"/>
      <c r="K79" s="7"/>
    </row>
    <row r="80" spans="1:11" ht="17.5" x14ac:dyDescent="0.2">
      <c r="A80" s="7"/>
      <c r="B80" s="7"/>
      <c r="C80" s="7"/>
      <c r="D80" s="7"/>
      <c r="E80" s="7"/>
      <c r="F80" s="7"/>
      <c r="G80" s="7"/>
      <c r="H80" s="7"/>
      <c r="I80" s="7"/>
      <c r="J80" s="7"/>
      <c r="K80" s="7"/>
    </row>
    <row r="81" spans="1:11" ht="17.5" x14ac:dyDescent="0.2">
      <c r="A81" s="7"/>
      <c r="B81" s="7"/>
      <c r="C81" s="7"/>
      <c r="D81" s="7"/>
      <c r="E81" s="7"/>
      <c r="F81" s="7"/>
      <c r="G81" s="7"/>
      <c r="H81" s="7"/>
      <c r="I81" s="7"/>
      <c r="J81" s="7"/>
      <c r="K81" s="7"/>
    </row>
    <row r="82" spans="1:11" ht="17.5" x14ac:dyDescent="0.2">
      <c r="A82" s="7"/>
      <c r="B82" s="7"/>
      <c r="C82" s="7"/>
      <c r="D82" s="7"/>
      <c r="E82" s="7"/>
      <c r="F82" s="7"/>
      <c r="G82" s="7"/>
      <c r="H82" s="7"/>
      <c r="I82" s="7"/>
      <c r="J82" s="7"/>
      <c r="K82" s="7"/>
    </row>
    <row r="83" spans="1:11" ht="17.5" x14ac:dyDescent="0.2">
      <c r="A83" s="7"/>
      <c r="B83" s="7"/>
      <c r="C83" s="7"/>
      <c r="D83" s="7"/>
      <c r="E83" s="7"/>
      <c r="F83" s="7"/>
      <c r="G83" s="7"/>
      <c r="H83" s="7"/>
      <c r="I83" s="7"/>
      <c r="J83" s="7"/>
      <c r="K83" s="7"/>
    </row>
    <row r="84" spans="1:11" ht="17.5" x14ac:dyDescent="0.2">
      <c r="A84" s="7"/>
      <c r="B84" s="7"/>
      <c r="C84" s="7"/>
      <c r="D84" s="7"/>
      <c r="E84" s="7"/>
      <c r="F84" s="7"/>
      <c r="G84" s="7"/>
      <c r="H84" s="7"/>
      <c r="I84" s="7"/>
      <c r="J84" s="7"/>
      <c r="K84" s="7"/>
    </row>
    <row r="85" spans="1:11" ht="17.5" x14ac:dyDescent="0.2">
      <c r="A85" s="7"/>
      <c r="B85" s="7"/>
      <c r="C85" s="7"/>
      <c r="D85" s="7"/>
      <c r="E85" s="7"/>
      <c r="F85" s="7"/>
      <c r="G85" s="7"/>
      <c r="H85" s="7"/>
      <c r="I85" s="7"/>
      <c r="J85" s="7"/>
      <c r="K85" s="7"/>
    </row>
    <row r="86" spans="1:11" ht="17.5" x14ac:dyDescent="0.2">
      <c r="A86" s="7"/>
      <c r="B86" s="7"/>
      <c r="C86" s="7"/>
      <c r="D86" s="7"/>
      <c r="E86" s="7"/>
      <c r="F86" s="7"/>
      <c r="G86" s="7"/>
      <c r="H86" s="7"/>
      <c r="I86" s="7"/>
      <c r="J86" s="7"/>
      <c r="K86" s="7"/>
    </row>
    <row r="87" spans="1:11" ht="17.5" x14ac:dyDescent="0.2">
      <c r="A87" s="7"/>
      <c r="B87" s="7"/>
      <c r="C87" s="7"/>
      <c r="D87" s="7"/>
      <c r="E87" s="7"/>
      <c r="F87" s="7"/>
      <c r="G87" s="7"/>
      <c r="H87" s="7"/>
      <c r="I87" s="7"/>
      <c r="J87" s="7"/>
      <c r="K87" s="7"/>
    </row>
    <row r="88" spans="1:11" ht="17.5" x14ac:dyDescent="0.2">
      <c r="A88" s="7"/>
      <c r="B88" s="7"/>
      <c r="C88" s="7"/>
      <c r="D88" s="7"/>
      <c r="E88" s="7"/>
      <c r="F88" s="7"/>
      <c r="G88" s="7"/>
      <c r="H88" s="7"/>
      <c r="I88" s="7"/>
      <c r="J88" s="7"/>
      <c r="K88" s="7"/>
    </row>
    <row r="89" spans="1:11" ht="17.5" x14ac:dyDescent="0.2">
      <c r="A89" s="7"/>
      <c r="B89" s="7"/>
      <c r="C89" s="7"/>
      <c r="D89" s="7"/>
      <c r="E89" s="7"/>
      <c r="F89" s="7"/>
      <c r="G89" s="7"/>
      <c r="H89" s="7"/>
      <c r="I89" s="7"/>
      <c r="J89" s="7"/>
      <c r="K89" s="7"/>
    </row>
    <row r="90" spans="1:11" ht="17.5" x14ac:dyDescent="0.2">
      <c r="A90" s="7"/>
      <c r="B90" s="7"/>
      <c r="C90" s="7"/>
      <c r="D90" s="7"/>
      <c r="E90" s="7"/>
      <c r="F90" s="7"/>
      <c r="G90" s="7"/>
      <c r="H90" s="7"/>
      <c r="I90" s="7"/>
      <c r="J90" s="7"/>
      <c r="K90" s="7"/>
    </row>
    <row r="91" spans="1:11" ht="17.5" x14ac:dyDescent="0.2">
      <c r="A91" s="7"/>
      <c r="B91" s="7"/>
      <c r="C91" s="7"/>
      <c r="D91" s="7"/>
      <c r="E91" s="7"/>
      <c r="F91" s="7"/>
      <c r="G91" s="7"/>
      <c r="H91" s="7"/>
      <c r="I91" s="7"/>
      <c r="J91" s="7"/>
      <c r="K91" s="7"/>
    </row>
    <row r="92" spans="1:11" ht="17.5" x14ac:dyDescent="0.2">
      <c r="A92" s="7"/>
      <c r="B92" s="7"/>
      <c r="C92" s="7"/>
      <c r="D92" s="7"/>
      <c r="E92" s="7"/>
      <c r="F92" s="7"/>
      <c r="G92" s="7"/>
      <c r="H92" s="7"/>
      <c r="I92" s="7"/>
      <c r="J92" s="7"/>
      <c r="K92" s="7"/>
    </row>
    <row r="93" spans="1:11" ht="18" customHeight="1" x14ac:dyDescent="0.2">
      <c r="A93" s="3"/>
      <c r="B93" s="9"/>
      <c r="C93" s="9"/>
      <c r="D93" s="9"/>
      <c r="E93" s="9"/>
      <c r="F93" s="9"/>
      <c r="G93" s="9"/>
      <c r="H93" s="9"/>
      <c r="I93" s="9"/>
      <c r="J93" s="245" t="s">
        <v>43</v>
      </c>
      <c r="K93" s="9"/>
    </row>
    <row r="94" spans="1:11" ht="18" customHeight="1" x14ac:dyDescent="0.2">
      <c r="A94" s="699" t="s">
        <v>44</v>
      </c>
      <c r="B94" s="699"/>
      <c r="C94" s="699"/>
      <c r="D94" s="699"/>
      <c r="E94" s="699"/>
      <c r="F94" s="699"/>
      <c r="G94" s="699"/>
      <c r="H94" s="699"/>
      <c r="I94" s="699"/>
      <c r="J94" s="699"/>
      <c r="K94" s="9"/>
    </row>
    <row r="95" spans="1:11" ht="18" customHeight="1" x14ac:dyDescent="0.2">
      <c r="A95" s="700" t="s">
        <v>293</v>
      </c>
      <c r="B95" s="700"/>
      <c r="C95" s="700"/>
      <c r="D95" s="700"/>
      <c r="E95" s="700"/>
      <c r="F95" s="700"/>
      <c r="G95" s="700"/>
      <c r="H95" s="700"/>
      <c r="I95" s="700"/>
      <c r="J95" s="700"/>
      <c r="K95" s="9"/>
    </row>
    <row r="96" spans="1:11" ht="18" customHeight="1" x14ac:dyDescent="0.2">
      <c r="A96" s="700"/>
      <c r="B96" s="700"/>
      <c r="C96" s="700"/>
      <c r="D96" s="700"/>
      <c r="E96" s="700"/>
      <c r="F96" s="700"/>
      <c r="G96" s="700"/>
      <c r="H96" s="700"/>
      <c r="I96" s="700"/>
      <c r="J96" s="700"/>
      <c r="K96" s="9"/>
    </row>
    <row r="97" spans="1:11" ht="18" customHeight="1" x14ac:dyDescent="0.2">
      <c r="A97" s="701"/>
      <c r="B97" s="701"/>
      <c r="C97" s="701"/>
      <c r="D97" s="701"/>
      <c r="E97" s="701"/>
      <c r="F97" s="701"/>
      <c r="G97" s="701"/>
      <c r="H97" s="701"/>
      <c r="I97" s="701"/>
      <c r="J97" s="701"/>
      <c r="K97" s="9"/>
    </row>
    <row r="98" spans="1:11" ht="18" customHeight="1" x14ac:dyDescent="0.2">
      <c r="A98" s="701"/>
      <c r="B98" s="701"/>
      <c r="C98" s="701"/>
      <c r="D98" s="701"/>
      <c r="E98" s="701"/>
      <c r="F98" s="701"/>
      <c r="G98" s="701"/>
      <c r="H98" s="701"/>
      <c r="I98" s="701"/>
      <c r="J98" s="701"/>
      <c r="K98" s="9"/>
    </row>
    <row r="99" spans="1:11" ht="18" customHeight="1" x14ac:dyDescent="0.2">
      <c r="A99" s="701"/>
      <c r="B99" s="701"/>
      <c r="C99" s="701"/>
      <c r="D99" s="701"/>
      <c r="E99" s="701"/>
      <c r="F99" s="701"/>
      <c r="G99" s="701"/>
      <c r="H99" s="701"/>
      <c r="I99" s="701"/>
      <c r="J99" s="701"/>
      <c r="K99" s="9"/>
    </row>
    <row r="100" spans="1:11" ht="18" customHeight="1" thickBot="1" x14ac:dyDescent="0.25">
      <c r="A100" s="702"/>
      <c r="B100" s="702"/>
      <c r="C100" s="702"/>
      <c r="D100" s="702"/>
      <c r="E100" s="702"/>
      <c r="F100" s="702"/>
      <c r="G100" s="702"/>
      <c r="H100" s="702"/>
      <c r="I100" s="702"/>
      <c r="J100" s="702"/>
      <c r="K100" s="9"/>
    </row>
    <row r="101" spans="1:11" ht="18" customHeight="1" x14ac:dyDescent="0.2">
      <c r="A101" s="573" t="s">
        <v>46</v>
      </c>
      <c r="B101" s="476"/>
      <c r="C101" s="46"/>
      <c r="D101" s="46"/>
      <c r="E101" s="46"/>
      <c r="F101" s="46"/>
      <c r="G101" s="46"/>
      <c r="H101" s="46"/>
      <c r="I101" s="46"/>
      <c r="J101" s="47"/>
      <c r="K101" s="9"/>
    </row>
    <row r="102" spans="1:11" ht="18" customHeight="1" x14ac:dyDescent="0.2">
      <c r="A102" s="48"/>
      <c r="B102" s="9"/>
      <c r="C102" s="9"/>
      <c r="D102" s="9"/>
      <c r="E102" s="9"/>
      <c r="F102" s="9"/>
      <c r="G102" s="9"/>
      <c r="H102" s="9"/>
      <c r="I102" s="9"/>
      <c r="J102" s="49"/>
      <c r="K102" s="9"/>
    </row>
    <row r="103" spans="1:11" ht="18" customHeight="1" x14ac:dyDescent="0.2">
      <c r="A103" s="48"/>
      <c r="B103" s="9"/>
      <c r="C103" s="9"/>
      <c r="D103" s="9"/>
      <c r="E103" s="9"/>
      <c r="F103" s="9"/>
      <c r="G103" s="9"/>
      <c r="H103" s="9"/>
      <c r="I103" s="9"/>
      <c r="J103" s="49"/>
      <c r="K103" s="9"/>
    </row>
    <row r="104" spans="1:11" ht="18" customHeight="1" x14ac:dyDescent="0.2">
      <c r="A104" s="48"/>
      <c r="B104" s="9"/>
      <c r="C104" s="9"/>
      <c r="D104" s="9"/>
      <c r="E104" s="9"/>
      <c r="F104" s="9"/>
      <c r="G104" s="9"/>
      <c r="H104" s="9"/>
      <c r="I104" s="9"/>
      <c r="J104" s="49"/>
      <c r="K104" s="9"/>
    </row>
    <row r="105" spans="1:11" ht="18" customHeight="1" x14ac:dyDescent="0.2">
      <c r="A105" s="48"/>
      <c r="B105" s="9"/>
      <c r="C105" s="9"/>
      <c r="D105" s="9"/>
      <c r="E105" s="9"/>
      <c r="F105" s="9"/>
      <c r="G105" s="9"/>
      <c r="H105" s="9"/>
      <c r="I105" s="9"/>
      <c r="J105" s="49"/>
      <c r="K105" s="9"/>
    </row>
    <row r="106" spans="1:11" ht="18" customHeight="1" x14ac:dyDescent="0.2">
      <c r="A106" s="48"/>
      <c r="B106" s="9"/>
      <c r="C106" s="9"/>
      <c r="D106" s="9"/>
      <c r="E106" s="9"/>
      <c r="F106" s="9"/>
      <c r="G106" s="9"/>
      <c r="H106" s="9"/>
      <c r="I106" s="9"/>
      <c r="J106" s="49"/>
      <c r="K106" s="9"/>
    </row>
    <row r="107" spans="1:11" ht="18" customHeight="1" x14ac:dyDescent="0.2">
      <c r="A107" s="51"/>
      <c r="B107" s="9"/>
      <c r="C107" s="9"/>
      <c r="D107" s="9"/>
      <c r="E107" s="9"/>
      <c r="F107" s="9"/>
      <c r="G107" s="9"/>
      <c r="H107" s="9"/>
      <c r="I107" s="9"/>
      <c r="J107" s="49"/>
      <c r="K107" s="9"/>
    </row>
    <row r="108" spans="1:11" ht="18" customHeight="1" x14ac:dyDescent="0.2">
      <c r="A108" s="48"/>
      <c r="B108" s="9"/>
      <c r="C108" s="9"/>
      <c r="D108" s="9"/>
      <c r="E108" s="9"/>
      <c r="F108" s="9"/>
      <c r="G108" s="9"/>
      <c r="H108" s="9"/>
      <c r="I108" s="9"/>
      <c r="J108" s="49"/>
      <c r="K108" s="9"/>
    </row>
    <row r="109" spans="1:11" ht="18" customHeight="1" x14ac:dyDescent="0.2">
      <c r="A109" s="48"/>
      <c r="B109" s="703" t="s">
        <v>138</v>
      </c>
      <c r="C109" s="703"/>
      <c r="D109" s="703"/>
      <c r="E109" s="703"/>
      <c r="F109" s="703"/>
      <c r="G109" s="703"/>
      <c r="H109" s="703"/>
      <c r="I109" s="703"/>
      <c r="J109" s="49"/>
      <c r="K109" s="9"/>
    </row>
    <row r="110" spans="1:11" ht="18" customHeight="1" x14ac:dyDescent="0.2">
      <c r="A110" s="48"/>
      <c r="B110" s="703"/>
      <c r="C110" s="703"/>
      <c r="D110" s="703"/>
      <c r="E110" s="703"/>
      <c r="F110" s="703"/>
      <c r="G110" s="703"/>
      <c r="H110" s="703"/>
      <c r="I110" s="703"/>
      <c r="J110" s="49"/>
      <c r="K110" s="9"/>
    </row>
    <row r="111" spans="1:11" ht="18" customHeight="1" x14ac:dyDescent="0.2">
      <c r="A111" s="48"/>
      <c r="B111" s="703"/>
      <c r="C111" s="703"/>
      <c r="D111" s="703"/>
      <c r="E111" s="703"/>
      <c r="F111" s="703"/>
      <c r="G111" s="703"/>
      <c r="H111" s="703"/>
      <c r="I111" s="703"/>
      <c r="J111" s="49"/>
      <c r="K111" s="9"/>
    </row>
    <row r="112" spans="1:11" ht="18" customHeight="1" x14ac:dyDescent="0.2">
      <c r="A112" s="48"/>
      <c r="B112" s="9"/>
      <c r="C112" s="9"/>
      <c r="D112" s="9"/>
      <c r="E112" s="9"/>
      <c r="F112" s="9"/>
      <c r="G112" s="9"/>
      <c r="H112" s="9"/>
      <c r="I112" s="9"/>
      <c r="J112" s="49"/>
      <c r="K112" s="9"/>
    </row>
    <row r="113" spans="1:11" ht="18" customHeight="1" x14ac:dyDescent="0.2">
      <c r="A113" s="48"/>
      <c r="B113" s="9"/>
      <c r="C113" s="9"/>
      <c r="D113" s="9"/>
      <c r="E113" s="9"/>
      <c r="F113" s="9"/>
      <c r="G113" s="9"/>
      <c r="H113" s="9"/>
      <c r="I113" s="9"/>
      <c r="J113" s="49"/>
      <c r="K113" s="9"/>
    </row>
    <row r="114" spans="1:11" ht="18" customHeight="1" x14ac:dyDescent="0.2">
      <c r="A114" s="48"/>
      <c r="B114" s="9"/>
      <c r="C114" s="9"/>
      <c r="D114" s="9"/>
      <c r="E114" s="9"/>
      <c r="F114" s="9"/>
      <c r="G114" s="9"/>
      <c r="H114" s="9"/>
      <c r="I114" s="9"/>
      <c r="J114" s="49"/>
      <c r="K114" s="9"/>
    </row>
    <row r="115" spans="1:11" ht="18" customHeight="1" x14ac:dyDescent="0.2">
      <c r="A115" s="48"/>
      <c r="B115" s="9"/>
      <c r="C115" s="9"/>
      <c r="D115" s="9"/>
      <c r="E115" s="9"/>
      <c r="F115" s="9"/>
      <c r="G115" s="9"/>
      <c r="H115" s="9"/>
      <c r="I115" s="9"/>
      <c r="J115" s="49"/>
      <c r="K115" s="9"/>
    </row>
    <row r="116" spans="1:11" ht="18" customHeight="1" x14ac:dyDescent="0.2">
      <c r="A116" s="48"/>
      <c r="B116" s="9"/>
      <c r="C116" s="9"/>
      <c r="D116" s="9"/>
      <c r="E116" s="9"/>
      <c r="F116" s="9"/>
      <c r="G116" s="9"/>
      <c r="H116" s="9"/>
      <c r="I116" s="9"/>
      <c r="J116" s="49"/>
      <c r="K116" s="9"/>
    </row>
    <row r="117" spans="1:11" ht="18" customHeight="1" x14ac:dyDescent="0.2">
      <c r="A117" s="48"/>
      <c r="B117" s="9"/>
      <c r="C117" s="9"/>
      <c r="D117" s="9"/>
      <c r="E117" s="9"/>
      <c r="F117" s="9"/>
      <c r="G117" s="9"/>
      <c r="H117" s="9"/>
      <c r="I117" s="9"/>
      <c r="J117" s="49"/>
      <c r="K117" s="9"/>
    </row>
    <row r="118" spans="1:11" ht="18" customHeight="1" x14ac:dyDescent="0.2">
      <c r="A118" s="48"/>
      <c r="B118" s="9"/>
      <c r="C118" s="9"/>
      <c r="D118" s="9"/>
      <c r="E118" s="9"/>
      <c r="F118" s="9"/>
      <c r="G118" s="9"/>
      <c r="H118" s="9"/>
      <c r="I118" s="9"/>
      <c r="J118" s="49"/>
      <c r="K118" s="9"/>
    </row>
    <row r="119" spans="1:11" ht="18" customHeight="1" x14ac:dyDescent="0.2">
      <c r="A119" s="48"/>
      <c r="B119" s="9"/>
      <c r="C119" s="9"/>
      <c r="D119" s="9"/>
      <c r="E119" s="9"/>
      <c r="F119" s="9"/>
      <c r="G119" s="9"/>
      <c r="H119" s="9"/>
      <c r="I119" s="9"/>
      <c r="J119" s="49"/>
      <c r="K119" s="9"/>
    </row>
    <row r="120" spans="1:11" ht="18" customHeight="1" x14ac:dyDescent="0.2">
      <c r="A120" s="48"/>
      <c r="B120" s="9"/>
      <c r="C120" s="9"/>
      <c r="D120" s="9"/>
      <c r="E120" s="9"/>
      <c r="F120" s="9"/>
      <c r="G120" s="9"/>
      <c r="H120" s="9"/>
      <c r="I120" s="9"/>
      <c r="J120" s="49"/>
      <c r="K120" s="9"/>
    </row>
    <row r="121" spans="1:11" ht="18" customHeight="1" x14ac:dyDescent="0.2">
      <c r="A121" s="48"/>
      <c r="B121" s="9"/>
      <c r="C121" s="9"/>
      <c r="D121" s="9"/>
      <c r="E121" s="9"/>
      <c r="F121" s="9"/>
      <c r="G121" s="9"/>
      <c r="H121" s="9"/>
      <c r="I121" s="9"/>
      <c r="J121" s="49"/>
      <c r="K121" s="9"/>
    </row>
    <row r="122" spans="1:11" ht="18" customHeight="1" x14ac:dyDescent="0.2">
      <c r="A122" s="48"/>
      <c r="B122" s="9"/>
      <c r="C122" s="9"/>
      <c r="D122" s="9"/>
      <c r="E122" s="9"/>
      <c r="F122" s="9"/>
      <c r="G122" s="9"/>
      <c r="H122" s="9"/>
      <c r="I122" s="9"/>
      <c r="J122" s="49"/>
      <c r="K122" s="9"/>
    </row>
    <row r="123" spans="1:11" ht="18" customHeight="1" x14ac:dyDescent="0.2">
      <c r="A123" s="48"/>
      <c r="B123" s="9"/>
      <c r="C123" s="9"/>
      <c r="D123" s="9"/>
      <c r="E123" s="9"/>
      <c r="F123" s="9"/>
      <c r="G123" s="9"/>
      <c r="H123" s="9"/>
      <c r="I123" s="9"/>
      <c r="J123" s="49"/>
      <c r="K123" s="9"/>
    </row>
    <row r="124" spans="1:11" ht="18" customHeight="1" x14ac:dyDescent="0.2">
      <c r="A124" s="48"/>
      <c r="B124" s="9"/>
      <c r="C124" s="9"/>
      <c r="D124" s="9"/>
      <c r="E124" s="9"/>
      <c r="F124" s="9"/>
      <c r="G124" s="9"/>
      <c r="H124" s="9"/>
      <c r="I124" s="9"/>
      <c r="J124" s="49"/>
      <c r="K124" s="9"/>
    </row>
    <row r="125" spans="1:11" ht="18" customHeight="1" x14ac:dyDescent="0.2">
      <c r="A125" s="48"/>
      <c r="B125" s="9"/>
      <c r="C125" s="9"/>
      <c r="D125" s="9"/>
      <c r="E125" s="9"/>
      <c r="F125" s="9"/>
      <c r="G125" s="9"/>
      <c r="H125" s="9"/>
      <c r="I125" s="9"/>
      <c r="J125" s="49"/>
      <c r="K125" s="9"/>
    </row>
    <row r="126" spans="1:11" ht="18" customHeight="1" x14ac:dyDescent="0.2">
      <c r="A126" s="48"/>
      <c r="B126" s="9"/>
      <c r="C126" s="9"/>
      <c r="D126" s="9"/>
      <c r="E126" s="9"/>
      <c r="F126" s="9"/>
      <c r="G126" s="9"/>
      <c r="H126" s="9"/>
      <c r="I126" s="9"/>
      <c r="J126" s="49"/>
      <c r="K126" s="9"/>
    </row>
    <row r="127" spans="1:11" ht="18" customHeight="1" x14ac:dyDescent="0.2">
      <c r="A127" s="48"/>
      <c r="B127" s="9"/>
      <c r="C127" s="9"/>
      <c r="D127" s="9"/>
      <c r="E127" s="9"/>
      <c r="F127" s="9"/>
      <c r="G127" s="9"/>
      <c r="H127" s="9"/>
      <c r="I127" s="9"/>
      <c r="J127" s="49"/>
      <c r="K127" s="9"/>
    </row>
    <row r="128" spans="1:11" ht="18" customHeight="1" x14ac:dyDescent="0.2">
      <c r="A128" s="48"/>
      <c r="B128" s="9"/>
      <c r="C128" s="9"/>
      <c r="D128" s="9"/>
      <c r="E128" s="9"/>
      <c r="F128" s="9"/>
      <c r="G128" s="9"/>
      <c r="H128" s="9"/>
      <c r="I128" s="9"/>
      <c r="J128" s="49"/>
      <c r="K128" s="9"/>
    </row>
    <row r="129" spans="1:11" ht="18" customHeight="1" x14ac:dyDescent="0.2">
      <c r="A129" s="48"/>
      <c r="B129" s="9"/>
      <c r="C129" s="9"/>
      <c r="D129" s="9"/>
      <c r="E129" s="9"/>
      <c r="F129" s="9"/>
      <c r="G129" s="9"/>
      <c r="H129" s="9"/>
      <c r="I129" s="9"/>
      <c r="J129" s="49"/>
      <c r="K129" s="9"/>
    </row>
    <row r="130" spans="1:11" ht="18" customHeight="1" x14ac:dyDescent="0.2">
      <c r="A130" s="48"/>
      <c r="B130" s="9"/>
      <c r="C130" s="9"/>
      <c r="D130" s="9"/>
      <c r="E130" s="9"/>
      <c r="F130" s="9"/>
      <c r="G130" s="9"/>
      <c r="H130" s="9"/>
      <c r="I130" s="9"/>
      <c r="J130" s="49"/>
      <c r="K130" s="9"/>
    </row>
    <row r="131" spans="1:11" ht="18" customHeight="1" x14ac:dyDescent="0.2">
      <c r="A131" s="48"/>
      <c r="B131" s="9"/>
      <c r="C131" s="9"/>
      <c r="D131" s="9"/>
      <c r="E131" s="9"/>
      <c r="F131" s="9"/>
      <c r="G131" s="9"/>
      <c r="H131" s="9"/>
      <c r="I131" s="9"/>
      <c r="J131" s="49"/>
      <c r="K131" s="9"/>
    </row>
    <row r="132" spans="1:11" ht="18" customHeight="1" x14ac:dyDescent="0.2">
      <c r="A132" s="48"/>
      <c r="B132" s="9"/>
      <c r="C132" s="9"/>
      <c r="D132" s="9"/>
      <c r="E132" s="9"/>
      <c r="F132" s="9"/>
      <c r="G132" s="9"/>
      <c r="H132" s="9"/>
      <c r="I132" s="9"/>
      <c r="J132" s="49"/>
      <c r="K132" s="9"/>
    </row>
    <row r="133" spans="1:11" ht="18" customHeight="1" x14ac:dyDescent="0.2">
      <c r="A133" s="48"/>
      <c r="B133" s="100" t="s">
        <v>136</v>
      </c>
      <c r="C133" s="101"/>
      <c r="D133" s="100" t="str">
        <f>IF(避難確保計画入力シート!E15="","",避難確保計画入力シート!E15)</f>
        <v/>
      </c>
      <c r="E133" s="103"/>
      <c r="F133" s="103"/>
      <c r="G133" s="103"/>
      <c r="H133" s="103"/>
      <c r="I133" s="101"/>
      <c r="J133" s="49"/>
      <c r="K133" s="9"/>
    </row>
    <row r="134" spans="1:11" ht="18" customHeight="1" x14ac:dyDescent="0.2">
      <c r="A134" s="48"/>
      <c r="B134" s="689" t="s">
        <v>137</v>
      </c>
      <c r="C134" s="107" t="s">
        <v>162</v>
      </c>
      <c r="D134" s="233" t="e">
        <f>IF(避難確保計画入力シート!#REF!="","",避難確保計画入力シート!#REF!)</f>
        <v>#REF!</v>
      </c>
      <c r="E134" s="105"/>
      <c r="F134" s="105"/>
      <c r="G134" s="105"/>
      <c r="H134" s="105"/>
      <c r="I134" s="106"/>
      <c r="J134" s="49"/>
      <c r="K134" s="9"/>
    </row>
    <row r="135" spans="1:11" ht="18" customHeight="1" x14ac:dyDescent="0.2">
      <c r="A135" s="48"/>
      <c r="B135" s="690"/>
      <c r="C135" s="102" t="s">
        <v>163</v>
      </c>
      <c r="D135" s="100" t="e">
        <f>IF(避難確保計画入力シート!#REF!="","",避難確保計画入力シート!#REF!)</f>
        <v>#REF!</v>
      </c>
      <c r="E135" s="103"/>
      <c r="F135" s="103"/>
      <c r="G135" s="103"/>
      <c r="H135" s="103"/>
      <c r="I135" s="101"/>
      <c r="J135" s="49"/>
      <c r="K135" s="9"/>
    </row>
    <row r="136" spans="1:11" ht="18" customHeight="1" thickBot="1" x14ac:dyDescent="0.25">
      <c r="A136" s="15"/>
      <c r="B136" s="16"/>
      <c r="C136" s="16"/>
      <c r="D136" s="16"/>
      <c r="E136" s="16"/>
      <c r="F136" s="16"/>
      <c r="G136" s="16"/>
      <c r="H136" s="16"/>
      <c r="I136" s="16"/>
      <c r="J136" s="50"/>
      <c r="K136" s="9"/>
    </row>
    <row r="137" spans="1:11" ht="3.75" customHeight="1" x14ac:dyDescent="0.2">
      <c r="A137" s="9"/>
      <c r="B137" s="9"/>
      <c r="C137" s="9"/>
      <c r="D137" s="9"/>
      <c r="E137" s="9"/>
      <c r="F137" s="9"/>
      <c r="G137" s="9"/>
      <c r="H137" s="9"/>
      <c r="I137" s="9"/>
      <c r="J137" s="9"/>
      <c r="K137" s="9"/>
    </row>
    <row r="138" spans="1:11" ht="16.5" x14ac:dyDescent="0.2">
      <c r="A138" s="665" t="s">
        <v>47</v>
      </c>
      <c r="B138" s="665"/>
      <c r="C138" s="665"/>
      <c r="D138" s="665"/>
      <c r="E138" s="665"/>
      <c r="F138" s="665"/>
      <c r="G138" s="665"/>
      <c r="H138" s="665"/>
      <c r="I138" s="665"/>
      <c r="J138" s="665"/>
      <c r="K138" s="109"/>
    </row>
    <row r="139" spans="1:11" ht="18" customHeight="1" x14ac:dyDescent="0.2">
      <c r="A139" s="677" t="s">
        <v>269</v>
      </c>
      <c r="B139" s="677"/>
      <c r="C139" s="677"/>
      <c r="D139" s="677"/>
      <c r="E139" s="677"/>
      <c r="F139" s="677"/>
      <c r="G139" s="677"/>
      <c r="H139" s="677"/>
      <c r="I139" s="677"/>
      <c r="J139" s="677"/>
      <c r="K139" s="108"/>
    </row>
    <row r="140" spans="1:11" ht="9.9" customHeight="1" x14ac:dyDescent="0.2">
      <c r="A140" s="234"/>
      <c r="B140" s="234"/>
      <c r="C140" s="234"/>
      <c r="D140" s="234"/>
      <c r="E140" s="234"/>
      <c r="F140" s="234"/>
      <c r="G140" s="234"/>
      <c r="H140" s="234"/>
      <c r="I140" s="234"/>
      <c r="J140" s="234"/>
      <c r="K140" s="108"/>
    </row>
    <row r="141" spans="1:11" ht="18" customHeight="1" thickBot="1" x14ac:dyDescent="0.25">
      <c r="A141" s="691" t="s">
        <v>48</v>
      </c>
      <c r="B141" s="691"/>
      <c r="C141" s="691"/>
      <c r="D141" s="691"/>
      <c r="E141" s="691"/>
      <c r="F141" s="691"/>
      <c r="G141" s="691"/>
      <c r="H141" s="691"/>
      <c r="I141" s="691"/>
      <c r="J141" s="691"/>
      <c r="K141" s="108"/>
    </row>
    <row r="142" spans="1:11" ht="17.25" customHeight="1" thickBot="1" x14ac:dyDescent="0.25">
      <c r="A142" s="692" t="s">
        <v>3</v>
      </c>
      <c r="B142" s="693"/>
      <c r="C142" s="693"/>
      <c r="D142" s="693"/>
      <c r="E142" s="694"/>
      <c r="F142" s="4"/>
      <c r="G142" s="695" t="s">
        <v>4</v>
      </c>
      <c r="H142" s="695"/>
      <c r="I142" s="695" t="s">
        <v>5</v>
      </c>
      <c r="J142" s="695"/>
      <c r="K142" s="30"/>
    </row>
    <row r="143" spans="1:11" ht="17.25" customHeight="1" thickBot="1" x14ac:dyDescent="0.25">
      <c r="A143" s="704" t="s">
        <v>21</v>
      </c>
      <c r="B143" s="705"/>
      <c r="C143" s="705"/>
      <c r="D143" s="705"/>
      <c r="E143" s="706"/>
      <c r="F143" s="707"/>
      <c r="G143" s="708" t="s">
        <v>275</v>
      </c>
      <c r="H143" s="708"/>
      <c r="I143" s="708" t="s">
        <v>7</v>
      </c>
      <c r="J143" s="708"/>
      <c r="K143" s="71"/>
    </row>
    <row r="144" spans="1:11" ht="34.5" customHeight="1" thickBot="1" x14ac:dyDescent="0.25">
      <c r="A144" s="61" t="s">
        <v>30</v>
      </c>
      <c r="B144" s="450" t="e">
        <f>避難確保計画入力シート!#REF!&amp;"に大雨警報（浸水害）(ﾚﾍﾞﾙ3相当)の発表"</f>
        <v>#REF!</v>
      </c>
      <c r="C144" s="709"/>
      <c r="D144" s="709"/>
      <c r="E144" s="710"/>
      <c r="F144" s="707"/>
      <c r="G144" s="708"/>
      <c r="H144" s="708"/>
      <c r="I144" s="708"/>
      <c r="J144" s="708"/>
      <c r="K144" s="71"/>
    </row>
    <row r="145" spans="1:11" ht="17.25" customHeight="1" thickBot="1" x14ac:dyDescent="0.25">
      <c r="A145" s="61" t="str">
        <f>IF(B145&lt;&gt;"","Ø","")</f>
        <v/>
      </c>
      <c r="B145" s="711"/>
      <c r="C145" s="711"/>
      <c r="D145" s="711"/>
      <c r="E145" s="712"/>
      <c r="F145" s="707"/>
      <c r="G145" s="708"/>
      <c r="H145" s="708"/>
      <c r="I145" s="708"/>
      <c r="J145" s="708"/>
      <c r="K145" s="71"/>
    </row>
    <row r="146" spans="1:11" ht="17.25" customHeight="1" thickBot="1" x14ac:dyDescent="0.25">
      <c r="A146" s="61" t="str">
        <f>IF(B146&lt;&gt;"","Ø","")</f>
        <v/>
      </c>
      <c r="B146" s="711"/>
      <c r="C146" s="711"/>
      <c r="D146" s="711"/>
      <c r="E146" s="712"/>
      <c r="F146" s="707"/>
      <c r="G146" s="708"/>
      <c r="H146" s="708"/>
      <c r="I146" s="708"/>
      <c r="J146" s="708"/>
      <c r="K146" s="71"/>
    </row>
    <row r="147" spans="1:11" ht="17.25" customHeight="1" thickBot="1" x14ac:dyDescent="0.25">
      <c r="A147" s="61" t="str">
        <f>IF(B147&lt;&gt;"","Ø","")</f>
        <v/>
      </c>
      <c r="B147" s="711"/>
      <c r="C147" s="711"/>
      <c r="D147" s="711"/>
      <c r="E147" s="712"/>
      <c r="F147" s="707"/>
      <c r="G147" s="708"/>
      <c r="H147" s="708"/>
      <c r="I147" s="708"/>
      <c r="J147" s="708"/>
      <c r="K147" s="71"/>
    </row>
    <row r="148" spans="1:11" ht="17.25" customHeight="1" thickBot="1" x14ac:dyDescent="0.25">
      <c r="A148" s="62" t="str">
        <f>IF(B148&lt;&gt;"","Ø","")</f>
        <v/>
      </c>
      <c r="B148" s="713"/>
      <c r="C148" s="713"/>
      <c r="D148" s="713"/>
      <c r="E148" s="714"/>
      <c r="F148" s="707"/>
      <c r="G148" s="708"/>
      <c r="H148" s="708"/>
      <c r="I148" s="708"/>
      <c r="J148" s="708"/>
      <c r="K148" s="71"/>
    </row>
    <row r="149" spans="1:11" ht="9.9" customHeight="1" thickBot="1" x14ac:dyDescent="0.25">
      <c r="A149" s="52"/>
      <c r="B149" s="237"/>
      <c r="C149" s="237"/>
      <c r="D149" s="237"/>
      <c r="E149" s="237"/>
      <c r="F149" s="236"/>
      <c r="G149" s="234"/>
      <c r="H149" s="234"/>
      <c r="I149" s="234"/>
      <c r="J149" s="234"/>
      <c r="K149" s="71"/>
    </row>
    <row r="150" spans="1:11" ht="17.25" customHeight="1" x14ac:dyDescent="0.2">
      <c r="A150" s="704" t="s">
        <v>6</v>
      </c>
      <c r="B150" s="705"/>
      <c r="C150" s="705"/>
      <c r="D150" s="705"/>
      <c r="E150" s="706"/>
      <c r="F150" s="707"/>
      <c r="G150" s="715" t="s">
        <v>142</v>
      </c>
      <c r="H150" s="716"/>
      <c r="I150" s="715" t="s">
        <v>7</v>
      </c>
      <c r="J150" s="719"/>
      <c r="K150" s="31"/>
    </row>
    <row r="151" spans="1:11" ht="17.25" customHeight="1" x14ac:dyDescent="0.2">
      <c r="A151" s="61" t="s">
        <v>30</v>
      </c>
      <c r="B151" s="450" t="e">
        <f>避難確保計画入力シート!#REF!&amp;"学区に高齢者等避難開始(ﾚﾍﾞﾙ3)の発令"</f>
        <v>#REF!</v>
      </c>
      <c r="C151" s="450"/>
      <c r="D151" s="450"/>
      <c r="E151" s="721"/>
      <c r="F151" s="707"/>
      <c r="G151" s="717"/>
      <c r="H151" s="718"/>
      <c r="I151" s="717"/>
      <c r="J151" s="720"/>
      <c r="K151" s="31"/>
    </row>
    <row r="152" spans="1:11" ht="17.25" customHeight="1" x14ac:dyDescent="0.2">
      <c r="A152" s="61"/>
      <c r="B152" s="450"/>
      <c r="C152" s="450"/>
      <c r="D152" s="450"/>
      <c r="E152" s="721"/>
      <c r="F152" s="707"/>
      <c r="G152" s="717" t="s">
        <v>8</v>
      </c>
      <c r="H152" s="718"/>
      <c r="I152" s="717" t="s">
        <v>9</v>
      </c>
      <c r="J152" s="720"/>
      <c r="K152" s="31"/>
    </row>
    <row r="153" spans="1:11" ht="17.25" customHeight="1" x14ac:dyDescent="0.2">
      <c r="A153" s="61" t="str">
        <f>IF(B153&lt;&gt;"","Ø","")</f>
        <v/>
      </c>
      <c r="B153" s="711"/>
      <c r="C153" s="711"/>
      <c r="D153" s="711"/>
      <c r="E153" s="712"/>
      <c r="F153" s="707"/>
      <c r="G153" s="717"/>
      <c r="H153" s="718"/>
      <c r="I153" s="717"/>
      <c r="J153" s="720"/>
      <c r="K153" s="31"/>
    </row>
    <row r="154" spans="1:11" ht="17.25" customHeight="1" x14ac:dyDescent="0.2">
      <c r="A154" s="61"/>
      <c r="B154" s="711"/>
      <c r="C154" s="711"/>
      <c r="D154" s="711"/>
      <c r="E154" s="712"/>
      <c r="F154" s="707"/>
      <c r="G154" s="717" t="s">
        <v>10</v>
      </c>
      <c r="H154" s="718"/>
      <c r="I154" s="717" t="s">
        <v>7</v>
      </c>
      <c r="J154" s="720"/>
      <c r="K154" s="31"/>
    </row>
    <row r="155" spans="1:11" ht="17.25" customHeight="1" x14ac:dyDescent="0.2">
      <c r="A155" s="61" t="str">
        <f>IF(B155&lt;&gt;"","Ø","")</f>
        <v/>
      </c>
      <c r="B155" s="711"/>
      <c r="C155" s="711"/>
      <c r="D155" s="711"/>
      <c r="E155" s="712"/>
      <c r="F155" s="707"/>
      <c r="G155" s="717"/>
      <c r="H155" s="718"/>
      <c r="I155" s="717"/>
      <c r="J155" s="720"/>
      <c r="K155" s="31"/>
    </row>
    <row r="156" spans="1:11" ht="17.25" customHeight="1" x14ac:dyDescent="0.2">
      <c r="A156" s="61"/>
      <c r="B156" s="711"/>
      <c r="C156" s="711"/>
      <c r="D156" s="711"/>
      <c r="E156" s="712"/>
      <c r="F156" s="707"/>
      <c r="G156" s="717" t="s">
        <v>11</v>
      </c>
      <c r="H156" s="718"/>
      <c r="I156" s="717" t="s">
        <v>7</v>
      </c>
      <c r="J156" s="720"/>
      <c r="K156" s="31"/>
    </row>
    <row r="157" spans="1:11" ht="17.25" customHeight="1" x14ac:dyDescent="0.2">
      <c r="A157" s="61" t="str">
        <f>IF(B157&lt;&gt;"","Ø","")</f>
        <v/>
      </c>
      <c r="B157" s="711"/>
      <c r="C157" s="711"/>
      <c r="D157" s="711"/>
      <c r="E157" s="712"/>
      <c r="F157" s="707"/>
      <c r="G157" s="717"/>
      <c r="H157" s="718"/>
      <c r="I157" s="717"/>
      <c r="J157" s="720"/>
      <c r="K157" s="31"/>
    </row>
    <row r="158" spans="1:11" ht="17.25" customHeight="1" x14ac:dyDescent="0.2">
      <c r="A158" s="61"/>
      <c r="B158" s="711"/>
      <c r="C158" s="711"/>
      <c r="D158" s="711"/>
      <c r="E158" s="712"/>
      <c r="F158" s="707"/>
      <c r="G158" s="717" t="s">
        <v>12</v>
      </c>
      <c r="H158" s="718"/>
      <c r="I158" s="717" t="s">
        <v>9</v>
      </c>
      <c r="J158" s="720"/>
      <c r="K158" s="31"/>
    </row>
    <row r="159" spans="1:11" ht="17.25" customHeight="1" x14ac:dyDescent="0.2">
      <c r="A159" s="61" t="str">
        <f>IF(B159&lt;&gt;"","Ø","")</f>
        <v/>
      </c>
      <c r="B159" s="711"/>
      <c r="C159" s="711"/>
      <c r="D159" s="711"/>
      <c r="E159" s="712"/>
      <c r="F159" s="707"/>
      <c r="G159" s="717"/>
      <c r="H159" s="718"/>
      <c r="I159" s="717"/>
      <c r="J159" s="720"/>
      <c r="K159" s="31"/>
    </row>
    <row r="160" spans="1:11" ht="17.25" customHeight="1" x14ac:dyDescent="0.2">
      <c r="A160" s="61"/>
      <c r="B160" s="711"/>
      <c r="C160" s="711"/>
      <c r="D160" s="711"/>
      <c r="E160" s="712"/>
      <c r="F160" s="707"/>
      <c r="G160" s="717"/>
      <c r="H160" s="718"/>
      <c r="I160" s="717"/>
      <c r="J160" s="720"/>
      <c r="K160" s="31"/>
    </row>
    <row r="161" spans="1:11" ht="17.25" customHeight="1" x14ac:dyDescent="0.2">
      <c r="A161" s="61" t="str">
        <f>IF(B161&lt;&gt;"","Ø","")</f>
        <v/>
      </c>
      <c r="B161" s="711"/>
      <c r="C161" s="711"/>
      <c r="D161" s="711"/>
      <c r="E161" s="712"/>
      <c r="F161" s="707"/>
      <c r="G161" s="717"/>
      <c r="H161" s="718"/>
      <c r="I161" s="717"/>
      <c r="J161" s="720"/>
      <c r="K161" s="31"/>
    </row>
    <row r="162" spans="1:11" ht="17.25" customHeight="1" x14ac:dyDescent="0.2">
      <c r="A162" s="61"/>
      <c r="B162" s="711"/>
      <c r="C162" s="711"/>
      <c r="D162" s="711"/>
      <c r="E162" s="712"/>
      <c r="F162" s="707"/>
      <c r="G162" s="717"/>
      <c r="H162" s="718"/>
      <c r="I162" s="717"/>
      <c r="J162" s="720"/>
      <c r="K162" s="31"/>
    </row>
    <row r="163" spans="1:11" ht="17.25" customHeight="1" x14ac:dyDescent="0.2">
      <c r="A163" s="61" t="str">
        <f>IF(B163&lt;&gt;"","Ø","")</f>
        <v/>
      </c>
      <c r="B163" s="711"/>
      <c r="C163" s="711"/>
      <c r="D163" s="711"/>
      <c r="E163" s="712"/>
      <c r="F163" s="707"/>
      <c r="G163" s="723"/>
      <c r="H163" s="724"/>
      <c r="I163" s="723"/>
      <c r="J163" s="725"/>
      <c r="K163" s="31"/>
    </row>
    <row r="164" spans="1:11" ht="17.25" customHeight="1" thickBot="1" x14ac:dyDescent="0.25">
      <c r="A164" s="62"/>
      <c r="B164" s="713"/>
      <c r="C164" s="713"/>
      <c r="D164" s="713"/>
      <c r="E164" s="714"/>
      <c r="F164" s="707"/>
      <c r="G164" s="726"/>
      <c r="H164" s="727"/>
      <c r="I164" s="726"/>
      <c r="J164" s="728"/>
      <c r="K164" s="31"/>
    </row>
    <row r="165" spans="1:11" ht="9.9" customHeight="1" thickBot="1" x14ac:dyDescent="0.25">
      <c r="A165" s="52"/>
      <c r="B165" s="234"/>
      <c r="C165" s="234"/>
      <c r="D165" s="234"/>
      <c r="E165" s="234"/>
      <c r="F165" s="236"/>
      <c r="G165" s="238"/>
      <c r="H165" s="238"/>
      <c r="I165" s="238"/>
      <c r="J165" s="238"/>
      <c r="K165" s="31"/>
    </row>
    <row r="166" spans="1:11" ht="17.25" customHeight="1" x14ac:dyDescent="0.2">
      <c r="A166" s="729" t="s">
        <v>21</v>
      </c>
      <c r="B166" s="730"/>
      <c r="C166" s="730"/>
      <c r="D166" s="730"/>
      <c r="E166" s="731"/>
      <c r="F166" s="707"/>
      <c r="G166" s="732" t="s">
        <v>13</v>
      </c>
      <c r="H166" s="733"/>
      <c r="I166" s="732" t="s">
        <v>9</v>
      </c>
      <c r="J166" s="738"/>
      <c r="K166" s="71"/>
    </row>
    <row r="167" spans="1:11" ht="23.25" customHeight="1" x14ac:dyDescent="0.2">
      <c r="A167" s="61" t="s">
        <v>30</v>
      </c>
      <c r="B167" s="741" t="e">
        <f>避難確保計画入力シート!#REF!&amp;"学区に避難指示(ﾚﾍﾞﾙ4)、緊急安全確保(ﾚﾍﾞﾙ5)の発令"</f>
        <v>#REF!</v>
      </c>
      <c r="C167" s="742"/>
      <c r="D167" s="742"/>
      <c r="E167" s="743"/>
      <c r="F167" s="707"/>
      <c r="G167" s="734"/>
      <c r="H167" s="735"/>
      <c r="I167" s="734"/>
      <c r="J167" s="739"/>
      <c r="K167" s="71"/>
    </row>
    <row r="168" spans="1:11" ht="23.25" customHeight="1" x14ac:dyDescent="0.2">
      <c r="A168" s="61"/>
      <c r="B168" s="741"/>
      <c r="C168" s="742"/>
      <c r="D168" s="742"/>
      <c r="E168" s="743"/>
      <c r="F168" s="707"/>
      <c r="G168" s="734"/>
      <c r="H168" s="735"/>
      <c r="I168" s="734"/>
      <c r="J168" s="739"/>
      <c r="K168" s="71"/>
    </row>
    <row r="169" spans="1:11" ht="34.5" customHeight="1" x14ac:dyDescent="0.2">
      <c r="A169" s="116" t="str">
        <f>IF(B169&lt;&gt;"","Ø","")</f>
        <v>Ø</v>
      </c>
      <c r="B169" s="522" t="s">
        <v>164</v>
      </c>
      <c r="C169" s="522"/>
      <c r="D169" s="522"/>
      <c r="E169" s="722"/>
      <c r="F169" s="707"/>
      <c r="G169" s="734"/>
      <c r="H169" s="735"/>
      <c r="I169" s="734"/>
      <c r="J169" s="739"/>
      <c r="K169" s="71"/>
    </row>
    <row r="170" spans="1:11" ht="17.25" customHeight="1" x14ac:dyDescent="0.2">
      <c r="A170" s="61" t="str">
        <f>IF(B170&lt;&gt;"","Ø","")</f>
        <v>Ø</v>
      </c>
      <c r="B170" s="711" t="s">
        <v>274</v>
      </c>
      <c r="C170" s="711"/>
      <c r="D170" s="711"/>
      <c r="E170" s="712"/>
      <c r="F170" s="707"/>
      <c r="G170" s="734"/>
      <c r="H170" s="735"/>
      <c r="I170" s="734"/>
      <c r="J170" s="739"/>
      <c r="K170" s="71"/>
    </row>
    <row r="171" spans="1:11" ht="17.25" customHeight="1" x14ac:dyDescent="0.2">
      <c r="A171" s="61"/>
      <c r="B171" s="711"/>
      <c r="C171" s="711"/>
      <c r="D171" s="711"/>
      <c r="E171" s="712"/>
      <c r="F171" s="707"/>
      <c r="G171" s="734"/>
      <c r="H171" s="735"/>
      <c r="I171" s="734"/>
      <c r="J171" s="739"/>
      <c r="K171" s="71"/>
    </row>
    <row r="172" spans="1:11" ht="17.25" customHeight="1" x14ac:dyDescent="0.2">
      <c r="A172" s="61" t="str">
        <f>IF(B172&lt;&gt;"","Ø","")</f>
        <v/>
      </c>
      <c r="B172" s="711"/>
      <c r="C172" s="711"/>
      <c r="D172" s="711"/>
      <c r="E172" s="712"/>
      <c r="F172" s="707"/>
      <c r="G172" s="734"/>
      <c r="H172" s="735"/>
      <c r="I172" s="734"/>
      <c r="J172" s="739"/>
      <c r="K172" s="71"/>
    </row>
    <row r="173" spans="1:11" ht="17.25" customHeight="1" x14ac:dyDescent="0.2">
      <c r="A173" s="61"/>
      <c r="B173" s="711"/>
      <c r="C173" s="711"/>
      <c r="D173" s="711"/>
      <c r="E173" s="712"/>
      <c r="F173" s="707"/>
      <c r="G173" s="734"/>
      <c r="H173" s="735"/>
      <c r="I173" s="734"/>
      <c r="J173" s="739"/>
      <c r="K173" s="71"/>
    </row>
    <row r="174" spans="1:11" ht="17.25" customHeight="1" x14ac:dyDescent="0.2">
      <c r="A174" s="61" t="str">
        <f>IF(B174&lt;&gt;"","Ø","")</f>
        <v/>
      </c>
      <c r="B174" s="711"/>
      <c r="C174" s="711"/>
      <c r="D174" s="711"/>
      <c r="E174" s="712"/>
      <c r="F174" s="707"/>
      <c r="G174" s="734"/>
      <c r="H174" s="735"/>
      <c r="I174" s="734"/>
      <c r="J174" s="739"/>
      <c r="K174" s="71"/>
    </row>
    <row r="175" spans="1:11" ht="17.25" customHeight="1" x14ac:dyDescent="0.2">
      <c r="A175" s="61"/>
      <c r="B175" s="711"/>
      <c r="C175" s="711"/>
      <c r="D175" s="711"/>
      <c r="E175" s="712"/>
      <c r="F175" s="707"/>
      <c r="G175" s="734"/>
      <c r="H175" s="735"/>
      <c r="I175" s="734"/>
      <c r="J175" s="739"/>
      <c r="K175" s="71"/>
    </row>
    <row r="176" spans="1:11" ht="17.25" customHeight="1" x14ac:dyDescent="0.2">
      <c r="A176" s="61" t="str">
        <f>IF(B176&lt;&gt;"","Ø","")</f>
        <v/>
      </c>
      <c r="B176" s="711"/>
      <c r="C176" s="711"/>
      <c r="D176" s="711"/>
      <c r="E176" s="712"/>
      <c r="F176" s="707"/>
      <c r="G176" s="734"/>
      <c r="H176" s="735"/>
      <c r="I176" s="734"/>
      <c r="J176" s="739"/>
      <c r="K176" s="71"/>
    </row>
    <row r="177" spans="1:11" ht="17.25" customHeight="1" x14ac:dyDescent="0.2">
      <c r="A177" s="61"/>
      <c r="B177" s="711"/>
      <c r="C177" s="711"/>
      <c r="D177" s="711"/>
      <c r="E177" s="712"/>
      <c r="F177" s="707"/>
      <c r="G177" s="734"/>
      <c r="H177" s="735"/>
      <c r="I177" s="734"/>
      <c r="J177" s="739"/>
      <c r="K177" s="71"/>
    </row>
    <row r="178" spans="1:11" ht="17.25" customHeight="1" x14ac:dyDescent="0.2">
      <c r="A178" s="61" t="str">
        <f>IF(B178&lt;&gt;"","Ø","")</f>
        <v/>
      </c>
      <c r="B178" s="711"/>
      <c r="C178" s="711"/>
      <c r="D178" s="711"/>
      <c r="E178" s="712"/>
      <c r="F178" s="707"/>
      <c r="G178" s="734"/>
      <c r="H178" s="735"/>
      <c r="I178" s="734"/>
      <c r="J178" s="739"/>
      <c r="K178" s="71"/>
    </row>
    <row r="179" spans="1:11" ht="17.25" customHeight="1" x14ac:dyDescent="0.2">
      <c r="A179" s="61"/>
      <c r="B179" s="711"/>
      <c r="C179" s="711"/>
      <c r="D179" s="711"/>
      <c r="E179" s="712"/>
      <c r="F179" s="707"/>
      <c r="G179" s="734"/>
      <c r="H179" s="735"/>
      <c r="I179" s="734"/>
      <c r="J179" s="739"/>
      <c r="K179" s="71"/>
    </row>
    <row r="180" spans="1:11" ht="17.25" customHeight="1" x14ac:dyDescent="0.2">
      <c r="A180" s="61" t="str">
        <f>IF(B180&lt;&gt;"","Ø","")</f>
        <v/>
      </c>
      <c r="B180" s="711"/>
      <c r="C180" s="711"/>
      <c r="D180" s="711"/>
      <c r="E180" s="712"/>
      <c r="F180" s="707"/>
      <c r="G180" s="734"/>
      <c r="H180" s="735"/>
      <c r="I180" s="734"/>
      <c r="J180" s="739"/>
      <c r="K180" s="71"/>
    </row>
    <row r="181" spans="1:11" ht="17.25" customHeight="1" thickBot="1" x14ac:dyDescent="0.25">
      <c r="A181" s="62"/>
      <c r="B181" s="713"/>
      <c r="C181" s="713"/>
      <c r="D181" s="713"/>
      <c r="E181" s="714"/>
      <c r="F181" s="707"/>
      <c r="G181" s="736"/>
      <c r="H181" s="737"/>
      <c r="I181" s="736"/>
      <c r="J181" s="740"/>
      <c r="K181" s="71"/>
    </row>
    <row r="182" spans="1:11" ht="20" x14ac:dyDescent="0.2">
      <c r="A182" s="665" t="s">
        <v>140</v>
      </c>
      <c r="B182" s="753"/>
      <c r="C182" s="753"/>
      <c r="D182" s="753"/>
      <c r="E182" s="753"/>
      <c r="F182" s="753"/>
      <c r="G182" s="753"/>
      <c r="H182" s="753"/>
      <c r="I182" s="753"/>
      <c r="J182" s="753"/>
      <c r="K182" s="71"/>
    </row>
    <row r="183" spans="1:11" ht="17.25" customHeight="1" x14ac:dyDescent="0.2"/>
    <row r="184" spans="1:11" ht="16.5" x14ac:dyDescent="0.2">
      <c r="A184" s="665" t="s">
        <v>150</v>
      </c>
      <c r="B184" s="665"/>
      <c r="C184" s="665"/>
      <c r="D184" s="665"/>
      <c r="E184" s="665"/>
      <c r="F184" s="665"/>
      <c r="G184" s="665"/>
      <c r="H184" s="665"/>
      <c r="I184" s="665"/>
      <c r="J184" s="665"/>
      <c r="K184" s="109"/>
    </row>
    <row r="185" spans="1:11" ht="16.5" x14ac:dyDescent="0.2">
      <c r="A185" s="665" t="s">
        <v>279</v>
      </c>
      <c r="B185" s="665"/>
      <c r="C185" s="665"/>
      <c r="D185" s="665"/>
      <c r="E185" s="665"/>
      <c r="F185" s="665"/>
      <c r="G185" s="665"/>
      <c r="H185" s="665"/>
      <c r="I185" s="665"/>
      <c r="J185" s="665"/>
      <c r="K185" s="109"/>
    </row>
    <row r="186" spans="1:11" ht="17.5" x14ac:dyDescent="0.2">
      <c r="A186" s="754" t="s">
        <v>270</v>
      </c>
      <c r="B186" s="754"/>
      <c r="C186" s="754"/>
      <c r="D186" s="754"/>
      <c r="E186" s="754"/>
      <c r="F186" s="754"/>
      <c r="G186" s="754"/>
      <c r="H186" s="754"/>
      <c r="I186" s="754"/>
      <c r="J186" s="754"/>
      <c r="K186" s="33"/>
    </row>
    <row r="187" spans="1:11" ht="17" thickBot="1" x14ac:dyDescent="0.25">
      <c r="A187" s="2"/>
    </row>
    <row r="188" spans="1:11" ht="16.5" x14ac:dyDescent="0.2">
      <c r="A188" s="36" t="s">
        <v>14</v>
      </c>
      <c r="B188" s="37"/>
      <c r="C188" s="38"/>
      <c r="D188" s="755" t="s">
        <v>15</v>
      </c>
      <c r="E188" s="755"/>
      <c r="F188" s="755"/>
      <c r="G188" s="755"/>
      <c r="H188" s="755"/>
      <c r="I188" s="755"/>
      <c r="J188" s="756"/>
      <c r="K188" s="32"/>
    </row>
    <row r="189" spans="1:11" ht="17.5" x14ac:dyDescent="0.2">
      <c r="A189" s="40" t="s">
        <v>29</v>
      </c>
      <c r="B189" s="10"/>
      <c r="C189" s="744" t="str">
        <f>IF(避難確保計画入力シート!E243="有","テレビ","")</f>
        <v>テレビ</v>
      </c>
      <c r="D189" s="745"/>
      <c r="E189" s="745"/>
      <c r="F189" s="745"/>
      <c r="G189" s="745"/>
      <c r="H189" s="745"/>
      <c r="I189" s="745"/>
      <c r="J189" s="746"/>
      <c r="K189" s="33"/>
    </row>
    <row r="190" spans="1:11" ht="17.5" x14ac:dyDescent="0.2">
      <c r="A190" s="41"/>
      <c r="B190" s="42"/>
      <c r="C190" s="747" t="str">
        <f>IF(避難確保計画入力シート!E245="有","ラジオ","")</f>
        <v>ラジオ</v>
      </c>
      <c r="D190" s="665"/>
      <c r="E190" s="665"/>
      <c r="F190" s="665"/>
      <c r="G190" s="665"/>
      <c r="H190" s="665"/>
      <c r="I190" s="665"/>
      <c r="J190" s="748"/>
      <c r="K190" s="33"/>
    </row>
    <row r="191" spans="1:11" ht="17.5" x14ac:dyDescent="0.2">
      <c r="A191" s="41"/>
      <c r="B191" s="42"/>
      <c r="C191" s="747" t="s">
        <v>23</v>
      </c>
      <c r="D191" s="665"/>
      <c r="E191" s="665"/>
      <c r="F191" s="665"/>
      <c r="G191" s="665"/>
      <c r="H191" s="665"/>
      <c r="I191" s="665"/>
      <c r="J191" s="748"/>
      <c r="K191" s="33"/>
    </row>
    <row r="192" spans="1:11" ht="18" customHeight="1" x14ac:dyDescent="0.2">
      <c r="A192" s="43"/>
      <c r="B192" s="44"/>
      <c r="C192" s="12" t="s">
        <v>22</v>
      </c>
      <c r="D192" s="749" t="s">
        <v>158</v>
      </c>
      <c r="E192" s="749"/>
      <c r="F192" s="750"/>
      <c r="G192" s="750"/>
      <c r="H192" s="750"/>
      <c r="I192" s="750"/>
      <c r="J192" s="750"/>
      <c r="K192" s="113"/>
    </row>
    <row r="193" spans="1:11" ht="17.5" x14ac:dyDescent="0.2">
      <c r="A193" s="240" t="s">
        <v>280</v>
      </c>
      <c r="B193" s="241"/>
      <c r="C193" s="744" t="s">
        <v>23</v>
      </c>
      <c r="D193" s="751"/>
      <c r="E193" s="751"/>
      <c r="F193" s="751"/>
      <c r="G193" s="751"/>
      <c r="H193" s="751"/>
      <c r="I193" s="751"/>
      <c r="J193" s="752"/>
      <c r="K193" s="34"/>
    </row>
    <row r="194" spans="1:11" ht="16.5" x14ac:dyDescent="0.2">
      <c r="A194" s="13"/>
      <c r="B194" s="109"/>
      <c r="C194" s="747"/>
      <c r="D194" s="665"/>
      <c r="E194" s="665"/>
      <c r="F194" s="665"/>
      <c r="G194" s="665"/>
      <c r="H194" s="665"/>
      <c r="I194" s="665"/>
      <c r="J194" s="748"/>
      <c r="K194" s="34"/>
    </row>
    <row r="195" spans="1:11" ht="17.25" customHeight="1" x14ac:dyDescent="0.2">
      <c r="A195" s="13"/>
      <c r="B195" s="242"/>
      <c r="C195" s="8" t="s">
        <v>22</v>
      </c>
      <c r="D195" s="677" t="s">
        <v>144</v>
      </c>
      <c r="E195" s="677"/>
      <c r="F195" s="677"/>
      <c r="G195" s="677"/>
      <c r="H195" s="677"/>
      <c r="I195" s="677"/>
      <c r="J195" s="758"/>
      <c r="K195" s="108"/>
    </row>
    <row r="196" spans="1:11" ht="16.5" x14ac:dyDescent="0.2">
      <c r="A196" s="13"/>
      <c r="B196" s="242"/>
      <c r="D196" s="677"/>
      <c r="E196" s="677"/>
      <c r="F196" s="677"/>
      <c r="G196" s="677"/>
      <c r="H196" s="677"/>
      <c r="I196" s="677"/>
      <c r="J196" s="758"/>
      <c r="K196" s="108"/>
    </row>
    <row r="197" spans="1:11" ht="16.5" x14ac:dyDescent="0.2">
      <c r="A197" s="13"/>
      <c r="B197" s="242"/>
      <c r="C197" s="239"/>
      <c r="D197" s="677"/>
      <c r="E197" s="677"/>
      <c r="F197" s="677"/>
      <c r="G197" s="677"/>
      <c r="H197" s="677"/>
      <c r="I197" s="677"/>
      <c r="J197" s="758"/>
      <c r="K197" s="108"/>
    </row>
    <row r="198" spans="1:11" ht="17.25" customHeight="1" x14ac:dyDescent="0.2">
      <c r="A198" s="13"/>
      <c r="B198" s="242"/>
      <c r="C198" s="8"/>
      <c r="D198" s="677"/>
      <c r="E198" s="677"/>
      <c r="F198" s="677"/>
      <c r="G198" s="677"/>
      <c r="H198" s="677"/>
      <c r="I198" s="677"/>
      <c r="J198" s="758"/>
      <c r="K198" s="108"/>
    </row>
    <row r="199" spans="1:11" ht="17.25" customHeight="1" x14ac:dyDescent="0.2">
      <c r="A199" s="243"/>
      <c r="B199" s="244"/>
      <c r="D199" s="677"/>
      <c r="E199" s="677"/>
      <c r="F199" s="677"/>
      <c r="G199" s="677"/>
      <c r="H199" s="677"/>
      <c r="I199" s="677"/>
      <c r="J199" s="758"/>
      <c r="K199" s="108"/>
    </row>
    <row r="200" spans="1:11" ht="17.25" customHeight="1" x14ac:dyDescent="0.2">
      <c r="A200" s="243"/>
      <c r="B200" s="244"/>
      <c r="D200" s="677"/>
      <c r="E200" s="677"/>
      <c r="F200" s="677"/>
      <c r="G200" s="677"/>
      <c r="H200" s="677"/>
      <c r="I200" s="677"/>
      <c r="J200" s="758"/>
      <c r="K200" s="108"/>
    </row>
    <row r="201" spans="1:11" ht="17.25" customHeight="1" x14ac:dyDescent="0.2">
      <c r="A201" s="243"/>
      <c r="B201" s="244"/>
      <c r="C201" s="8"/>
      <c r="D201" s="664"/>
      <c r="E201" s="664"/>
      <c r="F201" s="664"/>
      <c r="G201" s="664"/>
      <c r="H201" s="664"/>
      <c r="I201" s="664"/>
      <c r="J201" s="759"/>
      <c r="K201" s="108"/>
    </row>
    <row r="202" spans="1:11" ht="17.25" customHeight="1" x14ac:dyDescent="0.2">
      <c r="A202" s="14"/>
      <c r="B202" s="11"/>
      <c r="C202" s="39"/>
      <c r="D202" s="760"/>
      <c r="E202" s="760"/>
      <c r="F202" s="760"/>
      <c r="G202" s="760"/>
      <c r="H202" s="760"/>
      <c r="I202" s="760"/>
      <c r="J202" s="761"/>
      <c r="K202" s="108"/>
    </row>
    <row r="203" spans="1:11" ht="34.5" customHeight="1" x14ac:dyDescent="0.2">
      <c r="A203" s="762" t="s">
        <v>276</v>
      </c>
      <c r="B203" s="763"/>
      <c r="C203" s="768" t="s">
        <v>145</v>
      </c>
      <c r="D203" s="751"/>
      <c r="E203" s="751"/>
      <c r="F203" s="751"/>
      <c r="G203" s="751"/>
      <c r="H203" s="751"/>
      <c r="I203" s="751"/>
      <c r="J203" s="752"/>
      <c r="K203" s="109"/>
    </row>
    <row r="204" spans="1:11" ht="17.25" customHeight="1" x14ac:dyDescent="0.2">
      <c r="A204" s="764"/>
      <c r="B204" s="765"/>
      <c r="C204" s="665" t="s">
        <v>141</v>
      </c>
      <c r="D204" s="665"/>
      <c r="E204" s="665"/>
      <c r="F204" s="665"/>
      <c r="G204" s="665"/>
      <c r="H204" s="665"/>
      <c r="I204" s="665"/>
      <c r="J204" s="748"/>
      <c r="K204" s="109"/>
    </row>
    <row r="205" spans="1:11" ht="17.25" customHeight="1" x14ac:dyDescent="0.2">
      <c r="A205" s="764"/>
      <c r="B205" s="765"/>
      <c r="C205" s="665" t="s">
        <v>148</v>
      </c>
      <c r="D205" s="665"/>
      <c r="E205" s="665"/>
      <c r="F205" s="665"/>
      <c r="G205" s="665"/>
      <c r="H205" s="665"/>
      <c r="I205" s="665"/>
      <c r="J205" s="748"/>
      <c r="K205" s="109"/>
    </row>
    <row r="206" spans="1:11" ht="17.25" customHeight="1" x14ac:dyDescent="0.2">
      <c r="A206" s="764"/>
      <c r="B206" s="765"/>
      <c r="C206" s="665" t="s">
        <v>147</v>
      </c>
      <c r="D206" s="665"/>
      <c r="E206" s="665"/>
      <c r="F206" s="665"/>
      <c r="G206" s="665"/>
      <c r="H206" s="665"/>
      <c r="I206" s="665"/>
      <c r="J206" s="748"/>
      <c r="K206" s="109"/>
    </row>
    <row r="207" spans="1:11" ht="17.25" customHeight="1" x14ac:dyDescent="0.2">
      <c r="A207" s="764"/>
      <c r="B207" s="765"/>
      <c r="C207" s="665" t="s">
        <v>146</v>
      </c>
      <c r="D207" s="665"/>
      <c r="E207" s="665"/>
      <c r="F207" s="665"/>
      <c r="G207" s="665"/>
      <c r="H207" s="665"/>
      <c r="I207" s="665"/>
      <c r="J207" s="748"/>
      <c r="K207" s="108"/>
    </row>
    <row r="208" spans="1:11" ht="17.25" customHeight="1" x14ac:dyDescent="0.2">
      <c r="A208" s="764"/>
      <c r="B208" s="765"/>
      <c r="C208" s="665" t="s">
        <v>23</v>
      </c>
      <c r="D208" s="665"/>
      <c r="E208" s="665"/>
      <c r="F208" s="665"/>
      <c r="G208" s="665"/>
      <c r="H208" s="665"/>
      <c r="I208" s="665"/>
      <c r="J208" s="748"/>
      <c r="K208" s="108"/>
    </row>
    <row r="209" spans="1:11" ht="17.25" customHeight="1" thickBot="1" x14ac:dyDescent="0.25">
      <c r="A209" s="766"/>
      <c r="B209" s="767"/>
      <c r="C209" s="12" t="s">
        <v>22</v>
      </c>
      <c r="D209" s="749" t="s">
        <v>155</v>
      </c>
      <c r="E209" s="749"/>
      <c r="F209" s="750"/>
      <c r="G209" s="750"/>
      <c r="H209" s="750"/>
      <c r="I209" s="750"/>
      <c r="J209" s="750"/>
      <c r="K209" s="109"/>
    </row>
    <row r="210" spans="1:11" ht="17.25" customHeight="1" x14ac:dyDescent="0.2">
      <c r="A210" s="53" t="s">
        <v>31</v>
      </c>
      <c r="B210" s="757" t="s">
        <v>160</v>
      </c>
      <c r="C210" s="757"/>
      <c r="D210" s="757"/>
      <c r="E210" s="757"/>
      <c r="F210" s="757"/>
      <c r="G210" s="757"/>
      <c r="H210" s="757"/>
      <c r="I210" s="757"/>
      <c r="J210" s="757"/>
      <c r="K210" s="108"/>
    </row>
    <row r="211" spans="1:11" ht="17.25" customHeight="1" x14ac:dyDescent="0.2">
      <c r="A211" s="54"/>
      <c r="B211" s="664"/>
      <c r="C211" s="664"/>
      <c r="D211" s="664"/>
      <c r="E211" s="664"/>
      <c r="F211" s="664"/>
      <c r="G211" s="664"/>
      <c r="H211" s="664"/>
      <c r="I211" s="664"/>
      <c r="J211" s="664"/>
      <c r="K211" s="108"/>
    </row>
    <row r="212" spans="1:11" ht="17.25" customHeight="1" x14ac:dyDescent="0.2">
      <c r="A212" s="54" t="s">
        <v>31</v>
      </c>
      <c r="B212" s="664" t="s">
        <v>156</v>
      </c>
      <c r="C212" s="664"/>
      <c r="D212" s="664"/>
      <c r="E212" s="664"/>
      <c r="F212" s="664"/>
      <c r="G212" s="664"/>
      <c r="H212" s="664"/>
      <c r="I212" s="664"/>
      <c r="J212" s="664"/>
      <c r="K212" s="108"/>
    </row>
    <row r="213" spans="1:11" ht="17.25" customHeight="1" x14ac:dyDescent="0.2">
      <c r="A213" s="54"/>
      <c r="B213" s="664"/>
      <c r="C213" s="664"/>
      <c r="D213" s="664"/>
      <c r="E213" s="664"/>
      <c r="F213" s="664"/>
      <c r="G213" s="664"/>
      <c r="H213" s="664"/>
      <c r="I213" s="664"/>
      <c r="J213" s="664"/>
      <c r="K213" s="108"/>
    </row>
    <row r="214" spans="1:11" ht="17.25" customHeight="1" x14ac:dyDescent="0.2">
      <c r="A214" s="108"/>
      <c r="B214" s="108"/>
      <c r="C214" s="108"/>
      <c r="D214" s="108"/>
      <c r="E214" s="108"/>
      <c r="F214" s="108"/>
      <c r="G214" s="108"/>
      <c r="H214" s="108"/>
      <c r="I214" s="108"/>
      <c r="J214" s="108"/>
      <c r="K214" s="108"/>
    </row>
    <row r="215" spans="1:11" ht="16.5" x14ac:dyDescent="0.2">
      <c r="A215" s="665" t="s">
        <v>24</v>
      </c>
      <c r="B215" s="665"/>
      <c r="C215" s="665"/>
      <c r="D215" s="665"/>
      <c r="E215" s="665"/>
      <c r="F215" s="665"/>
      <c r="G215" s="665"/>
      <c r="H215" s="665"/>
      <c r="I215" s="665"/>
      <c r="J215" s="665"/>
      <c r="K215" s="109"/>
    </row>
    <row r="216" spans="1:11" ht="17.25" customHeight="1" x14ac:dyDescent="0.2">
      <c r="A216" s="664" t="s">
        <v>143</v>
      </c>
      <c r="B216" s="664"/>
      <c r="C216" s="664"/>
      <c r="D216" s="664"/>
      <c r="E216" s="664"/>
      <c r="F216" s="664"/>
      <c r="G216" s="664"/>
      <c r="H216" s="664"/>
      <c r="I216" s="664"/>
      <c r="J216" s="664"/>
      <c r="K216" s="108"/>
    </row>
    <row r="217" spans="1:11" ht="17.25" customHeight="1" x14ac:dyDescent="0.2">
      <c r="A217" s="664"/>
      <c r="B217" s="664"/>
      <c r="C217" s="664"/>
      <c r="D217" s="664"/>
      <c r="E217" s="664"/>
      <c r="F217" s="664"/>
      <c r="G217" s="664"/>
      <c r="H217" s="664"/>
      <c r="I217" s="664"/>
      <c r="J217" s="664"/>
      <c r="K217" s="108"/>
    </row>
    <row r="218" spans="1:11" ht="18" customHeight="1" x14ac:dyDescent="0.2">
      <c r="A218" s="677" t="s">
        <v>149</v>
      </c>
      <c r="B218" s="677"/>
      <c r="C218" s="677"/>
      <c r="D218" s="677"/>
      <c r="E218" s="677"/>
      <c r="F218" s="677"/>
      <c r="G218" s="677"/>
      <c r="H218" s="677"/>
      <c r="I218" s="677"/>
      <c r="J218" s="677"/>
      <c r="K218" s="108"/>
    </row>
    <row r="219" spans="1:11" ht="18" customHeight="1" x14ac:dyDescent="0.2">
      <c r="A219" s="677"/>
      <c r="B219" s="677"/>
      <c r="C219" s="677"/>
      <c r="D219" s="677"/>
      <c r="E219" s="677"/>
      <c r="F219" s="677"/>
      <c r="G219" s="677"/>
      <c r="H219" s="677"/>
      <c r="I219" s="677"/>
      <c r="J219" s="677"/>
      <c r="K219" s="108"/>
    </row>
    <row r="220" spans="1:11" ht="18" customHeight="1" x14ac:dyDescent="0.2">
      <c r="A220" s="677"/>
      <c r="B220" s="677"/>
      <c r="C220" s="677"/>
      <c r="D220" s="677"/>
      <c r="E220" s="677"/>
      <c r="F220" s="677"/>
      <c r="G220" s="677"/>
      <c r="H220" s="677"/>
      <c r="I220" s="677"/>
      <c r="J220" s="677"/>
      <c r="K220" s="108"/>
    </row>
    <row r="221" spans="1:11" ht="18" customHeight="1" x14ac:dyDescent="0.2">
      <c r="B221" s="677"/>
      <c r="C221" s="677"/>
      <c r="D221" s="677"/>
      <c r="E221" s="677"/>
      <c r="F221" s="677"/>
      <c r="G221" s="677"/>
      <c r="H221" s="677"/>
      <c r="I221" s="677"/>
      <c r="J221" s="677"/>
      <c r="K221" s="108"/>
    </row>
    <row r="222" spans="1:11" ht="17.25" customHeight="1" x14ac:dyDescent="0.2">
      <c r="A222" s="234"/>
      <c r="B222" s="234"/>
      <c r="C222" s="234"/>
      <c r="D222" s="234"/>
      <c r="E222" s="234"/>
      <c r="F222" s="234"/>
      <c r="G222" s="234"/>
      <c r="H222" s="234"/>
      <c r="I222" s="234"/>
      <c r="J222" s="234"/>
      <c r="K222" s="108"/>
    </row>
    <row r="223" spans="1:11" ht="17.25" customHeight="1" x14ac:dyDescent="0.2">
      <c r="A223" s="234"/>
      <c r="B223" s="234"/>
      <c r="C223" s="234"/>
      <c r="D223" s="234"/>
      <c r="E223" s="234"/>
      <c r="F223" s="234"/>
      <c r="G223" s="234"/>
      <c r="H223" s="234"/>
      <c r="I223" s="234"/>
      <c r="J223" s="234"/>
      <c r="K223" s="108"/>
    </row>
    <row r="224" spans="1:11" ht="17.25" customHeight="1" x14ac:dyDescent="0.2">
      <c r="A224" s="234"/>
      <c r="B224" s="234"/>
      <c r="C224" s="234"/>
      <c r="D224" s="234"/>
      <c r="E224" s="234"/>
      <c r="F224" s="234"/>
      <c r="G224" s="234"/>
      <c r="H224" s="234"/>
      <c r="I224" s="234"/>
      <c r="J224" s="234"/>
      <c r="K224" s="108"/>
    </row>
    <row r="225" spans="1:11" ht="17.25" customHeight="1" x14ac:dyDescent="0.2">
      <c r="A225" s="234"/>
      <c r="B225" s="234"/>
      <c r="C225" s="234"/>
      <c r="D225" s="234"/>
      <c r="E225" s="234"/>
      <c r="F225" s="234"/>
      <c r="G225" s="234"/>
      <c r="H225" s="234"/>
      <c r="I225" s="234"/>
      <c r="J225" s="234"/>
      <c r="K225" s="108"/>
    </row>
    <row r="226" spans="1:11" ht="17.25" customHeight="1" x14ac:dyDescent="0.2">
      <c r="A226" s="234"/>
      <c r="B226" s="234"/>
      <c r="C226" s="234"/>
      <c r="D226" s="234"/>
      <c r="E226" s="234"/>
      <c r="F226" s="234"/>
      <c r="G226" s="234"/>
      <c r="H226" s="234"/>
      <c r="I226" s="234"/>
      <c r="J226" s="234"/>
      <c r="K226" s="108"/>
    </row>
    <row r="227" spans="1:11" ht="17.25" customHeight="1" x14ac:dyDescent="0.2">
      <c r="A227" s="234"/>
      <c r="B227" s="234"/>
      <c r="C227" s="234"/>
      <c r="D227" s="234"/>
      <c r="E227" s="234"/>
      <c r="F227" s="234"/>
      <c r="G227" s="234"/>
      <c r="H227" s="234"/>
      <c r="I227" s="234"/>
      <c r="J227" s="234"/>
      <c r="K227" s="108"/>
    </row>
    <row r="228" spans="1:11" ht="17.25" customHeight="1" x14ac:dyDescent="0.2">
      <c r="A228" s="234"/>
      <c r="B228" s="234"/>
      <c r="C228" s="234"/>
      <c r="D228" s="234"/>
      <c r="E228" s="234"/>
      <c r="F228" s="234"/>
      <c r="G228" s="234"/>
      <c r="H228" s="234"/>
      <c r="I228" s="234"/>
      <c r="J228" s="234"/>
      <c r="K228" s="108"/>
    </row>
    <row r="229" spans="1:11" ht="16.5" x14ac:dyDescent="0.2">
      <c r="A229" s="665" t="s">
        <v>151</v>
      </c>
      <c r="B229" s="665"/>
      <c r="C229" s="665"/>
      <c r="D229" s="665"/>
      <c r="E229" s="665"/>
      <c r="F229" s="665"/>
      <c r="G229" s="665"/>
      <c r="H229" s="665"/>
      <c r="I229" s="665"/>
      <c r="J229" s="665"/>
      <c r="K229" s="109"/>
    </row>
    <row r="230" spans="1:11" ht="16.5" x14ac:dyDescent="0.2">
      <c r="A230" s="665" t="s">
        <v>139</v>
      </c>
      <c r="B230" s="665"/>
      <c r="C230" s="665"/>
      <c r="D230" s="665"/>
      <c r="E230" s="665"/>
      <c r="F230" s="665"/>
      <c r="G230" s="665"/>
      <c r="H230" s="665"/>
      <c r="I230" s="665"/>
      <c r="J230" s="665"/>
      <c r="K230" s="109"/>
    </row>
    <row r="231" spans="1:11" ht="17.25" customHeight="1" x14ac:dyDescent="0.2">
      <c r="A231" s="677" t="s">
        <v>161</v>
      </c>
      <c r="B231" s="677"/>
      <c r="C231" s="677"/>
      <c r="D231" s="677"/>
      <c r="E231" s="677"/>
      <c r="F231" s="677"/>
      <c r="G231" s="677"/>
      <c r="H231" s="677"/>
      <c r="I231" s="677"/>
      <c r="J231" s="677"/>
      <c r="K231" s="108"/>
    </row>
    <row r="232" spans="1:11" ht="17.25" customHeight="1" x14ac:dyDescent="0.2">
      <c r="A232" s="677"/>
      <c r="B232" s="677"/>
      <c r="C232" s="677"/>
      <c r="D232" s="677"/>
      <c r="E232" s="677"/>
      <c r="F232" s="677"/>
      <c r="G232" s="677"/>
      <c r="H232" s="677"/>
      <c r="I232" s="677"/>
      <c r="J232" s="677"/>
      <c r="K232" s="108"/>
    </row>
    <row r="233" spans="1:11" ht="17.25" customHeight="1" x14ac:dyDescent="0.2">
      <c r="A233" s="677"/>
      <c r="B233" s="677"/>
      <c r="C233" s="677"/>
      <c r="D233" s="677"/>
      <c r="E233" s="677"/>
      <c r="F233" s="677"/>
      <c r="G233" s="677"/>
      <c r="H233" s="677"/>
      <c r="I233" s="677"/>
      <c r="J233" s="677"/>
      <c r="K233" s="108"/>
    </row>
    <row r="234" spans="1:11" ht="17.25" customHeight="1" x14ac:dyDescent="0.2">
      <c r="A234" s="677"/>
      <c r="B234" s="677"/>
      <c r="C234" s="677"/>
      <c r="D234" s="677"/>
      <c r="E234" s="677"/>
      <c r="F234" s="677"/>
      <c r="G234" s="677"/>
      <c r="H234" s="677"/>
      <c r="I234" s="677"/>
      <c r="J234" s="677"/>
      <c r="K234" s="108"/>
    </row>
    <row r="235" spans="1:11" ht="16.5" x14ac:dyDescent="0.2">
      <c r="A235" s="2"/>
      <c r="B235" s="9"/>
      <c r="C235" s="9"/>
      <c r="D235" s="9"/>
      <c r="E235" s="9"/>
      <c r="F235" s="9"/>
      <c r="G235" s="9"/>
      <c r="H235" s="9"/>
      <c r="I235" s="9"/>
      <c r="J235" s="9"/>
      <c r="K235" s="9"/>
    </row>
    <row r="236" spans="1:11" ht="16.5" x14ac:dyDescent="0.2">
      <c r="A236" s="665" t="s">
        <v>16</v>
      </c>
      <c r="B236" s="665"/>
      <c r="C236" s="665"/>
      <c r="D236" s="665"/>
      <c r="E236" s="665"/>
      <c r="F236" s="665"/>
      <c r="G236" s="665"/>
      <c r="H236" s="665"/>
      <c r="I236" s="665"/>
      <c r="J236" s="665"/>
      <c r="K236" s="109"/>
    </row>
    <row r="237" spans="1:11" ht="17.25" customHeight="1" x14ac:dyDescent="0.2">
      <c r="A237" s="677" t="s">
        <v>271</v>
      </c>
      <c r="B237" s="677"/>
      <c r="C237" s="677"/>
      <c r="D237" s="677"/>
      <c r="E237" s="677"/>
      <c r="F237" s="677"/>
      <c r="G237" s="677"/>
      <c r="H237" s="677"/>
      <c r="I237" s="677"/>
      <c r="J237" s="677"/>
      <c r="K237" s="108"/>
    </row>
    <row r="238" spans="1:11" ht="17.25" customHeight="1" x14ac:dyDescent="0.2">
      <c r="A238" s="677"/>
      <c r="B238" s="677"/>
      <c r="C238" s="677"/>
      <c r="D238" s="677"/>
      <c r="E238" s="677"/>
      <c r="F238" s="677"/>
      <c r="G238" s="677"/>
      <c r="H238" s="677"/>
      <c r="I238" s="677"/>
      <c r="J238" s="677"/>
      <c r="K238" s="108"/>
    </row>
    <row r="239" spans="1:11" ht="16.5" x14ac:dyDescent="0.2">
      <c r="A239" s="2"/>
      <c r="B239" s="9"/>
      <c r="C239" s="9"/>
      <c r="D239" s="9"/>
      <c r="E239" s="9"/>
      <c r="F239" s="9"/>
      <c r="G239" s="9"/>
      <c r="H239" s="9"/>
      <c r="I239" s="9"/>
      <c r="J239" s="9"/>
      <c r="K239" s="9"/>
    </row>
    <row r="240" spans="1:11" ht="16.5" x14ac:dyDescent="0.2">
      <c r="A240" s="665" t="s">
        <v>49</v>
      </c>
      <c r="B240" s="665"/>
      <c r="C240" s="665"/>
      <c r="D240" s="665"/>
      <c r="E240" s="665"/>
      <c r="F240" s="665"/>
      <c r="G240" s="665"/>
      <c r="H240" s="665"/>
      <c r="I240" s="665"/>
      <c r="J240" s="665"/>
      <c r="K240" s="109"/>
    </row>
    <row r="241" spans="1:11" ht="17.25" customHeight="1" x14ac:dyDescent="0.2">
      <c r="A241" s="677" t="s">
        <v>215</v>
      </c>
      <c r="B241" s="677"/>
      <c r="C241" s="677"/>
      <c r="D241" s="677"/>
      <c r="E241" s="677"/>
      <c r="F241" s="677"/>
      <c r="G241" s="677"/>
      <c r="H241" s="677"/>
      <c r="I241" s="677"/>
      <c r="J241" s="677"/>
      <c r="K241" s="108"/>
    </row>
    <row r="242" spans="1:11" ht="17" thickBot="1" x14ac:dyDescent="0.25">
      <c r="A242" s="2"/>
      <c r="B242" s="9"/>
      <c r="C242" s="9"/>
      <c r="D242" s="9"/>
      <c r="E242" s="9"/>
      <c r="F242" s="9"/>
      <c r="G242" s="9"/>
      <c r="H242" s="9"/>
      <c r="I242" s="9"/>
      <c r="J242" s="9"/>
      <c r="K242" s="9"/>
    </row>
    <row r="243" spans="1:11" ht="17.5" x14ac:dyDescent="0.2">
      <c r="A243" s="2"/>
      <c r="B243" s="63"/>
      <c r="C243" s="64"/>
      <c r="D243" s="769" t="s">
        <v>52</v>
      </c>
      <c r="E243" s="770"/>
      <c r="F243" s="769" t="s">
        <v>50</v>
      </c>
      <c r="G243" s="770"/>
      <c r="H243" s="769" t="s">
        <v>51</v>
      </c>
      <c r="I243" s="771"/>
      <c r="J243" s="9"/>
      <c r="K243" s="9"/>
    </row>
    <row r="244" spans="1:11" ht="21.75" customHeight="1" x14ac:dyDescent="0.2">
      <c r="A244" s="2"/>
      <c r="B244" s="772" t="s">
        <v>286</v>
      </c>
      <c r="C244" s="773"/>
      <c r="D244" s="777" t="e">
        <f>IF(避難確保計画入力シート!#REF!="","",避難確保計画入力シート!#REF!)</f>
        <v>#REF!</v>
      </c>
      <c r="E244" s="778"/>
      <c r="F244" s="777" t="e">
        <f>避難確保計画入力シート!#REF!&amp;"m"</f>
        <v>#REF!</v>
      </c>
      <c r="G244" s="778"/>
      <c r="H244" s="777" t="e">
        <f>避難確保計画入力シート!#REF!&amp;IF(避難確保計画入力シート!#REF!="車両"," "&amp;避難確保計画入力シート!#REF!&amp;"台","")</f>
        <v>#REF!</v>
      </c>
      <c r="I244" s="781"/>
      <c r="J244" s="9"/>
      <c r="K244" s="9"/>
    </row>
    <row r="245" spans="1:11" ht="21.75" customHeight="1" x14ac:dyDescent="0.2">
      <c r="A245" s="2"/>
      <c r="B245" s="774"/>
      <c r="C245" s="775"/>
      <c r="D245" s="789"/>
      <c r="E245" s="790"/>
      <c r="F245" s="791"/>
      <c r="G245" s="792"/>
      <c r="H245" s="791"/>
      <c r="I245" s="793"/>
      <c r="J245" s="9"/>
      <c r="K245" s="9"/>
    </row>
    <row r="246" spans="1:11" ht="21.75" customHeight="1" x14ac:dyDescent="0.2">
      <c r="A246" s="2"/>
      <c r="B246" s="785" t="s">
        <v>284</v>
      </c>
      <c r="C246" s="786"/>
      <c r="D246" s="777" t="e">
        <f>IF(避難確保計画入力シート!#REF!="","",避難確保計画入力シート!#REF!)</f>
        <v>#REF!</v>
      </c>
      <c r="E246" s="778"/>
      <c r="F246" s="791"/>
      <c r="G246" s="792"/>
      <c r="H246" s="791"/>
      <c r="I246" s="793"/>
      <c r="J246" s="9"/>
      <c r="K246" s="9"/>
    </row>
    <row r="247" spans="1:11" ht="21.75" customHeight="1" x14ac:dyDescent="0.2">
      <c r="A247" s="2"/>
      <c r="B247" s="787"/>
      <c r="C247" s="788"/>
      <c r="D247" s="789" t="e">
        <f>IF(避難確保計画入力シート!#REF!="","",避難確保計画入力シート!#REF!)</f>
        <v>#REF!</v>
      </c>
      <c r="E247" s="790"/>
      <c r="F247" s="789"/>
      <c r="G247" s="790"/>
      <c r="H247" s="789"/>
      <c r="I247" s="794"/>
      <c r="J247" s="9"/>
      <c r="K247" s="9"/>
    </row>
    <row r="248" spans="1:11" ht="21.75" customHeight="1" x14ac:dyDescent="0.2">
      <c r="A248" s="2"/>
      <c r="B248" s="776" t="s">
        <v>290</v>
      </c>
      <c r="C248" s="685"/>
      <c r="D248" s="777" t="e">
        <f>IF(避難確保計画入力シート!#REF!="","避難不可",避難確保計画入力シート!#REF!)</f>
        <v>#REF!</v>
      </c>
      <c r="E248" s="778"/>
      <c r="F248" s="777"/>
      <c r="G248" s="778"/>
      <c r="H248" s="777"/>
      <c r="I248" s="781"/>
      <c r="J248" s="9"/>
      <c r="K248" s="9"/>
    </row>
    <row r="249" spans="1:11" ht="21.75" customHeight="1" thickBot="1" x14ac:dyDescent="0.25">
      <c r="A249" s="2"/>
      <c r="B249" s="696"/>
      <c r="C249" s="697"/>
      <c r="D249" s="783" t="e">
        <f>IF(避難確保計画入力シート!#REF!="","","／"&amp;避難確保計画入力シート!#REF!)</f>
        <v>#REF!</v>
      </c>
      <c r="E249" s="784"/>
      <c r="F249" s="779"/>
      <c r="G249" s="780"/>
      <c r="H249" s="779"/>
      <c r="I249" s="782"/>
      <c r="J249" s="9"/>
      <c r="K249" s="9"/>
    </row>
    <row r="250" spans="1:11" ht="16.5" x14ac:dyDescent="0.2">
      <c r="A250" s="2"/>
      <c r="B250" s="9"/>
      <c r="C250" s="9"/>
      <c r="D250" s="9"/>
      <c r="E250" s="9"/>
      <c r="F250" s="9"/>
      <c r="G250" s="9"/>
      <c r="H250" s="9"/>
      <c r="I250" s="9"/>
      <c r="J250" s="9"/>
      <c r="K250" s="9"/>
    </row>
    <row r="251" spans="1:11" ht="16.5" x14ac:dyDescent="0.2">
      <c r="A251" s="2"/>
      <c r="B251" s="9"/>
      <c r="C251" s="9"/>
      <c r="D251" s="9"/>
      <c r="E251" s="9"/>
      <c r="F251" s="9"/>
      <c r="G251" s="9"/>
      <c r="H251" s="9"/>
      <c r="I251" s="9"/>
      <c r="J251" s="9"/>
      <c r="K251" s="9"/>
    </row>
    <row r="252" spans="1:11" ht="16.5" x14ac:dyDescent="0.2">
      <c r="A252" s="2"/>
      <c r="B252" s="9"/>
      <c r="C252" s="9"/>
      <c r="D252" s="9"/>
      <c r="E252" s="9"/>
      <c r="F252" s="9"/>
      <c r="G252" s="9"/>
      <c r="H252" s="9"/>
      <c r="I252" s="9"/>
      <c r="J252" s="9"/>
      <c r="K252" s="9"/>
    </row>
    <row r="253" spans="1:11" ht="16.5" x14ac:dyDescent="0.2">
      <c r="A253" s="2"/>
      <c r="B253" s="9"/>
      <c r="C253" s="9"/>
      <c r="D253" s="9"/>
      <c r="E253" s="9"/>
      <c r="F253" s="9"/>
      <c r="G253" s="9"/>
      <c r="H253" s="9"/>
      <c r="I253" s="9"/>
      <c r="J253" s="9"/>
      <c r="K253" s="9"/>
    </row>
    <row r="254" spans="1:11" ht="16.5" x14ac:dyDescent="0.2">
      <c r="A254" s="2"/>
      <c r="B254" s="9"/>
      <c r="C254" s="9"/>
      <c r="D254" s="9"/>
      <c r="E254" s="9"/>
      <c r="F254" s="9"/>
      <c r="G254" s="9"/>
      <c r="H254" s="9"/>
      <c r="I254" s="9"/>
      <c r="J254" s="9"/>
      <c r="K254" s="9"/>
    </row>
    <row r="255" spans="1:11" ht="16.5" x14ac:dyDescent="0.2">
      <c r="A255" s="2"/>
      <c r="B255" s="9"/>
      <c r="C255" s="9"/>
      <c r="D255" s="9"/>
      <c r="E255" s="9"/>
      <c r="F255" s="9"/>
      <c r="G255" s="9"/>
      <c r="H255" s="9"/>
      <c r="I255" s="9"/>
      <c r="J255" s="9"/>
      <c r="K255" s="9"/>
    </row>
    <row r="256" spans="1:11" ht="16.5" x14ac:dyDescent="0.2">
      <c r="A256" s="2"/>
      <c r="B256" s="9"/>
      <c r="C256" s="9"/>
      <c r="D256" s="9"/>
      <c r="E256" s="9"/>
      <c r="F256" s="9"/>
      <c r="G256" s="9"/>
      <c r="H256" s="9"/>
      <c r="I256" s="9"/>
      <c r="J256" s="9"/>
      <c r="K256" s="9"/>
    </row>
    <row r="257" spans="1:11" ht="16.5" x14ac:dyDescent="0.2">
      <c r="A257" s="2"/>
      <c r="B257" s="9"/>
      <c r="C257" s="9"/>
      <c r="D257" s="9"/>
      <c r="E257" s="9"/>
      <c r="F257" s="9"/>
      <c r="G257" s="9"/>
      <c r="H257" s="9"/>
      <c r="I257" s="9"/>
      <c r="J257" s="9"/>
      <c r="K257" s="9"/>
    </row>
    <row r="258" spans="1:11" ht="16.5" x14ac:dyDescent="0.2">
      <c r="A258" s="2"/>
      <c r="B258" s="9"/>
      <c r="C258" s="9"/>
      <c r="D258" s="9"/>
      <c r="E258" s="9"/>
      <c r="F258" s="9"/>
      <c r="G258" s="9"/>
      <c r="H258" s="9"/>
      <c r="I258" s="9"/>
      <c r="J258" s="9"/>
      <c r="K258" s="9"/>
    </row>
    <row r="259" spans="1:11" ht="16.5" x14ac:dyDescent="0.2">
      <c r="A259" s="2"/>
      <c r="B259" s="9"/>
      <c r="C259" s="9"/>
      <c r="D259" s="9"/>
      <c r="E259" s="9"/>
      <c r="F259" s="9"/>
      <c r="G259" s="9"/>
      <c r="H259" s="9"/>
      <c r="I259" s="9"/>
      <c r="J259" s="9"/>
      <c r="K259" s="9"/>
    </row>
    <row r="260" spans="1:11" ht="16.5" x14ac:dyDescent="0.2">
      <c r="A260" s="2"/>
      <c r="B260" s="9"/>
      <c r="C260" s="9"/>
      <c r="D260" s="9"/>
      <c r="E260" s="9"/>
      <c r="F260" s="9"/>
      <c r="G260" s="9"/>
      <c r="H260" s="9"/>
      <c r="I260" s="9"/>
      <c r="J260" s="9"/>
      <c r="K260" s="9"/>
    </row>
    <row r="261" spans="1:11" ht="16.5" x14ac:dyDescent="0.2">
      <c r="A261" s="2"/>
      <c r="B261" s="9"/>
      <c r="C261" s="9"/>
      <c r="D261" s="9"/>
      <c r="E261" s="9"/>
      <c r="F261" s="9"/>
      <c r="G261" s="9"/>
      <c r="H261" s="9"/>
      <c r="I261" s="9"/>
      <c r="J261" s="9"/>
      <c r="K261" s="9"/>
    </row>
    <row r="262" spans="1:11" ht="16.5" x14ac:dyDescent="0.2">
      <c r="A262" s="2"/>
      <c r="B262" s="9"/>
      <c r="C262" s="9"/>
      <c r="D262" s="9"/>
      <c r="E262" s="9"/>
      <c r="F262" s="9"/>
      <c r="G262" s="9"/>
      <c r="H262" s="9"/>
      <c r="I262" s="9"/>
      <c r="J262" s="9"/>
      <c r="K262" s="9"/>
    </row>
    <row r="263" spans="1:11" ht="16.5" x14ac:dyDescent="0.2">
      <c r="A263" s="2"/>
      <c r="B263" s="9"/>
      <c r="C263" s="9"/>
      <c r="D263" s="9"/>
      <c r="E263" s="9"/>
      <c r="F263" s="9"/>
      <c r="G263" s="9"/>
      <c r="H263" s="9"/>
      <c r="I263" s="9"/>
      <c r="J263" s="9"/>
      <c r="K263" s="9"/>
    </row>
    <row r="264" spans="1:11" ht="16.5" x14ac:dyDescent="0.2">
      <c r="A264" s="2"/>
      <c r="B264" s="9"/>
      <c r="C264" s="9"/>
      <c r="D264" s="9"/>
      <c r="E264" s="9"/>
      <c r="F264" s="9"/>
      <c r="G264" s="9"/>
      <c r="H264" s="9"/>
      <c r="I264" s="9"/>
      <c r="J264" s="9"/>
      <c r="K264" s="9"/>
    </row>
    <row r="265" spans="1:11" ht="16.5" x14ac:dyDescent="0.2">
      <c r="A265" s="2"/>
      <c r="B265" s="9"/>
      <c r="C265" s="9"/>
      <c r="D265" s="9"/>
      <c r="E265" s="9"/>
      <c r="F265" s="9"/>
      <c r="G265" s="9"/>
      <c r="H265" s="9"/>
      <c r="I265" s="9"/>
      <c r="J265" s="9"/>
      <c r="K265" s="9"/>
    </row>
    <row r="266" spans="1:11" ht="16.5" x14ac:dyDescent="0.2">
      <c r="A266" s="2"/>
      <c r="B266" s="9"/>
      <c r="C266" s="9"/>
      <c r="D266" s="9"/>
      <c r="E266" s="9"/>
      <c r="F266" s="9"/>
      <c r="G266" s="9"/>
      <c r="H266" s="9"/>
      <c r="I266" s="9"/>
      <c r="J266" s="9"/>
      <c r="K266" s="9"/>
    </row>
    <row r="267" spans="1:11" ht="16.5" x14ac:dyDescent="0.2">
      <c r="A267" s="2"/>
      <c r="B267" s="9"/>
      <c r="C267" s="9"/>
      <c r="D267" s="9"/>
      <c r="E267" s="9"/>
      <c r="F267" s="9"/>
      <c r="G267" s="9"/>
      <c r="H267" s="9"/>
      <c r="I267" s="9"/>
      <c r="J267" s="9"/>
      <c r="K267" s="9"/>
    </row>
    <row r="268" spans="1:11" ht="16.5" x14ac:dyDescent="0.2">
      <c r="A268" s="2"/>
      <c r="B268" s="9"/>
      <c r="C268" s="9"/>
      <c r="D268" s="9"/>
      <c r="E268" s="9"/>
      <c r="F268" s="9"/>
      <c r="G268" s="9"/>
      <c r="H268" s="9"/>
      <c r="I268" s="9"/>
      <c r="J268" s="9"/>
      <c r="K268" s="9"/>
    </row>
    <row r="269" spans="1:11" ht="16.5" x14ac:dyDescent="0.2">
      <c r="A269" s="2"/>
      <c r="B269" s="9"/>
      <c r="C269" s="9"/>
      <c r="D269" s="9"/>
      <c r="E269" s="9"/>
      <c r="F269" s="9"/>
      <c r="G269" s="9"/>
      <c r="H269" s="9"/>
      <c r="I269" s="9"/>
      <c r="J269" s="9"/>
      <c r="K269" s="9"/>
    </row>
    <row r="270" spans="1:11" ht="16.5" x14ac:dyDescent="0.2">
      <c r="A270" s="2"/>
      <c r="B270" s="9"/>
      <c r="C270" s="9"/>
      <c r="D270" s="9"/>
      <c r="E270" s="9"/>
      <c r="F270" s="9"/>
      <c r="G270" s="9"/>
      <c r="H270" s="9"/>
      <c r="I270" s="9"/>
      <c r="J270" s="9"/>
      <c r="K270" s="9"/>
    </row>
    <row r="271" spans="1:11" ht="16.5" x14ac:dyDescent="0.2">
      <c r="A271" s="2"/>
      <c r="B271" s="9"/>
      <c r="C271" s="9"/>
      <c r="D271" s="9"/>
      <c r="E271" s="9"/>
      <c r="F271" s="9"/>
      <c r="G271" s="9"/>
      <c r="H271" s="9"/>
      <c r="I271" s="9"/>
      <c r="J271" s="9"/>
      <c r="K271" s="9"/>
    </row>
    <row r="272" spans="1:11" ht="16.5" x14ac:dyDescent="0.2">
      <c r="A272" s="2"/>
      <c r="B272" s="9"/>
      <c r="C272" s="9"/>
      <c r="D272" s="9"/>
      <c r="E272" s="9"/>
      <c r="F272" s="9"/>
      <c r="G272" s="9"/>
      <c r="H272" s="9"/>
      <c r="I272" s="9"/>
      <c r="J272" s="9"/>
      <c r="K272" s="9"/>
    </row>
    <row r="273" spans="1:12" ht="16.5" x14ac:dyDescent="0.2">
      <c r="A273" s="2"/>
      <c r="B273" s="9"/>
      <c r="C273" s="9"/>
      <c r="D273" s="9"/>
      <c r="E273" s="9"/>
      <c r="F273" s="9"/>
      <c r="G273" s="9"/>
      <c r="H273" s="9"/>
      <c r="I273" s="9"/>
      <c r="J273" s="9"/>
      <c r="K273" s="9"/>
    </row>
    <row r="274" spans="1:12" ht="16.5" x14ac:dyDescent="0.2">
      <c r="A274" s="665" t="s">
        <v>54</v>
      </c>
      <c r="B274" s="665"/>
      <c r="C274" s="665"/>
      <c r="D274" s="665"/>
      <c r="E274" s="665"/>
      <c r="F274" s="665"/>
      <c r="G274" s="665"/>
      <c r="H274" s="665"/>
      <c r="I274" s="665"/>
      <c r="J274" s="665"/>
      <c r="K274" s="109"/>
    </row>
    <row r="275" spans="1:12" ht="17.25" customHeight="1" x14ac:dyDescent="0.2">
      <c r="A275" s="664" t="s">
        <v>266</v>
      </c>
      <c r="B275" s="664"/>
      <c r="C275" s="664"/>
      <c r="D275" s="664"/>
      <c r="E275" s="664"/>
      <c r="F275" s="664"/>
      <c r="G275" s="664"/>
      <c r="H275" s="664"/>
      <c r="I275" s="664"/>
      <c r="J275" s="664"/>
      <c r="K275" s="108"/>
    </row>
    <row r="276" spans="1:12" ht="17.25" customHeight="1" x14ac:dyDescent="0.2">
      <c r="A276" s="664"/>
      <c r="B276" s="664"/>
      <c r="C276" s="664"/>
      <c r="D276" s="664"/>
      <c r="E276" s="664"/>
      <c r="F276" s="664"/>
      <c r="G276" s="664"/>
      <c r="H276" s="664"/>
      <c r="I276" s="664"/>
      <c r="J276" s="664"/>
      <c r="K276" s="108"/>
    </row>
    <row r="277" spans="1:12" ht="17.25" customHeight="1" x14ac:dyDescent="0.2">
      <c r="A277" s="677" t="s">
        <v>267</v>
      </c>
      <c r="B277" s="677"/>
      <c r="C277" s="677"/>
      <c r="D277" s="677"/>
      <c r="E277" s="677"/>
      <c r="F277" s="677"/>
      <c r="G277" s="677"/>
      <c r="H277" s="677"/>
      <c r="I277" s="677"/>
      <c r="J277" s="677"/>
      <c r="K277" s="108"/>
    </row>
    <row r="278" spans="1:12" ht="17.25" customHeight="1" x14ac:dyDescent="0.2">
      <c r="A278" s="677"/>
      <c r="B278" s="677"/>
      <c r="C278" s="677"/>
      <c r="D278" s="677"/>
      <c r="E278" s="677"/>
      <c r="F278" s="677"/>
      <c r="G278" s="677"/>
      <c r="H278" s="677"/>
      <c r="I278" s="677"/>
      <c r="J278" s="677"/>
      <c r="K278" s="108"/>
    </row>
    <row r="279" spans="1:12" ht="16.5" x14ac:dyDescent="0.2">
      <c r="A279" s="2"/>
      <c r="B279" s="9"/>
      <c r="C279" s="9"/>
      <c r="D279" s="9"/>
      <c r="E279" s="9"/>
      <c r="F279" s="9"/>
      <c r="G279" s="9"/>
      <c r="H279" s="9"/>
      <c r="I279" s="9"/>
      <c r="J279" s="9"/>
      <c r="K279" s="9"/>
    </row>
    <row r="280" spans="1:12" ht="17" thickBot="1" x14ac:dyDescent="0.25">
      <c r="A280" s="803" t="s">
        <v>17</v>
      </c>
      <c r="B280" s="803"/>
      <c r="C280" s="803"/>
      <c r="D280" s="803"/>
      <c r="E280" s="803"/>
      <c r="F280" s="803"/>
      <c r="G280" s="803"/>
      <c r="H280" s="803"/>
      <c r="I280" s="803"/>
      <c r="J280" s="803"/>
      <c r="K280" s="109"/>
    </row>
    <row r="281" spans="1:12" ht="17.25" customHeight="1" x14ac:dyDescent="0.2">
      <c r="B281" s="804" t="s">
        <v>56</v>
      </c>
      <c r="C281" s="805"/>
      <c r="D281" s="805"/>
      <c r="E281" s="805"/>
      <c r="F281" s="805"/>
      <c r="G281" s="805"/>
      <c r="H281" s="805"/>
      <c r="I281" s="806"/>
      <c r="J281" s="13"/>
      <c r="K281" s="30"/>
    </row>
    <row r="282" spans="1:12" ht="17.25" customHeight="1" x14ac:dyDescent="0.2">
      <c r="B282" s="762" t="s">
        <v>18</v>
      </c>
      <c r="C282" s="763"/>
      <c r="D282" s="807" t="str">
        <f>IF(L282&lt;&gt;"",RIGHT(L282,LEN(L282)-1),"")</f>
        <v>テレビ、ラジオ、タブレット端末、ファックス、携帯電話、携帯電話用バッテリー、乾電池</v>
      </c>
      <c r="E282" s="808"/>
      <c r="F282" s="808"/>
      <c r="G282" s="808"/>
      <c r="H282" s="808"/>
      <c r="I282" s="809"/>
      <c r="J282" s="65"/>
      <c r="K282" s="70"/>
      <c r="L282" s="78" t="str">
        <f>IF(避難確保計画入力シート!E243="有","、"&amp;避難確保計画入力シート!C243&amp;IF(避難確保計画入力シート!I243&lt;&gt;"",避難確保計画入力シート!I243&amp;避難確保計画入力シート!K243,""),"")&amp;IF(避難確保計画入力シート!E245="有","、"&amp;避難確保計画入力シート!C245&amp;IF(避難確保計画入力シート!I245&lt;&gt;"",避難確保計画入力シート!I245&amp;避難確保計画入力シート!K245,""),"")&amp;IF(避難確保計画入力シート!E247="有","、"&amp;避難確保計画入力シート!C247&amp;IF(避難確保計画入力シート!I247&lt;&gt;"",避難確保計画入力シート!I247&amp;避難確保計画入力シート!K247,""),"")&amp;IF(避難確保計画入力シート!E249="有","、"&amp;避難確保計画入力シート!C249&amp;IF(避難確保計画入力シート!I249&lt;&gt;"",避難確保計画入力シート!I249&amp;避難確保計画入力シート!K249,""),"")&amp;IF(避難確保計画入力シート!E251="有","、"&amp;避難確保計画入力シート!C251&amp;IF(避難確保計画入力シート!I251&lt;&gt;"",避難確保計画入力シート!I251&amp;避難確保計画入力シート!K251,""),"")&amp;IF(避難確保計画入力シート!E253="有","、"&amp;避難確保計画入力シート!C253&amp;IF(避難確保計画入力シート!I253&lt;&gt;"",避難確保計画入力シート!I253&amp;避難確保計画入力シート!K253,""),"")&amp;IF(避難確保計画入力シート!E255="有","、"&amp;避難確保計画入力シート!C255&amp;IF(避難確保計画入力シート!I255&lt;&gt;"",避難確保計画入力シート!I255&amp;避難確保計画入力シート!K255,""),"")&amp;IF(避難確保計画入力シート!E257&lt;&gt;"","、"&amp;避難確保計画入力シート!E257,"")</f>
        <v>、テレビ、ラジオ、タブレット端末、ファックス、携帯電話、携帯電話用バッテリー、乾電池</v>
      </c>
    </row>
    <row r="283" spans="1:12" ht="17.25" customHeight="1" x14ac:dyDescent="0.2">
      <c r="B283" s="764"/>
      <c r="C283" s="765"/>
      <c r="D283" s="810"/>
      <c r="E283" s="811"/>
      <c r="F283" s="811"/>
      <c r="G283" s="811"/>
      <c r="H283" s="811"/>
      <c r="I283" s="812"/>
      <c r="J283" s="65"/>
      <c r="K283" s="70"/>
    </row>
    <row r="284" spans="1:12" ht="17.25" customHeight="1" x14ac:dyDescent="0.2">
      <c r="B284" s="795"/>
      <c r="C284" s="796"/>
      <c r="D284" s="813"/>
      <c r="E284" s="814"/>
      <c r="F284" s="814"/>
      <c r="G284" s="814"/>
      <c r="H284" s="814"/>
      <c r="I284" s="815"/>
      <c r="J284" s="65"/>
      <c r="K284" s="70"/>
    </row>
    <row r="285" spans="1:12" ht="17.25" customHeight="1" x14ac:dyDescent="0.2">
      <c r="B285" s="762" t="s">
        <v>80</v>
      </c>
      <c r="C285" s="763"/>
      <c r="D285" s="797" t="str">
        <f>IF(L285&lt;&gt;"",RIGHT(L285,LEN(L285)-1),"")</f>
        <v>従業員名簿、利用者名簿、案内旗、携帯電話、携帯電話用バッテリー、懐中電灯、乾電池、ライフジャケット、蛍光塗料</v>
      </c>
      <c r="E285" s="798"/>
      <c r="F285" s="798"/>
      <c r="G285" s="798"/>
      <c r="H285" s="798"/>
      <c r="I285" s="799"/>
      <c r="J285" s="65"/>
      <c r="K285" s="70"/>
      <c r="L285" s="78" t="str">
        <f>IF(避難確保計画入力シート!E262="有","、"&amp;避難確保計画入力シート!C262,"")&amp;IF(避難確保計画入力シート!E264="有","、"&amp;避難確保計画入力シート!C264,"")&amp;IF(避難確保計画入力シート!E266="有","、"&amp;避難確保計画入力シート!C266&amp;IF(避難確保計画入力シート!I266&lt;&gt;"",避難確保計画入力シート!I266&amp;避難確保計画入力シート!K266,""),"")&amp;IF(避難確保計画入力シート!E268="有","、"&amp;避難確保計画入力シート!C268&amp;IF(避難確保計画入力シート!I268&lt;&gt;"",避難確保計画入力シート!I268&amp;避難確保計画入力シート!K268,""),"")&amp;IF(避難確保計画入力シート!E270="有","、"&amp;避難確保計画入力シート!C270&amp;IF(避難確保計画入力シート!I270&lt;&gt;"",避難確保計画入力シート!I270&amp;避難確保計画入力シート!K270,""),"")&amp;IF(避難確保計画入力シート!E272="有","、"&amp;避難確保計画入力シート!C272&amp;IF(避難確保計画入力シート!I272&lt;&gt;"",避難確保計画入力シート!I272&amp;避難確保計画入力シート!K272,""),"")&amp;IF(避難確保計画入力シート!E276="有","、"&amp;避難確保計画入力シート!C276&amp;IF(避難確保計画入力シート!I276&lt;&gt;"",避難確保計画入力シート!I276&amp;避難確保計画入力シート!K276,""),"")&amp;IF(避難確保計画入力シート!E278="有","、"&amp;避難確保計画入力シート!C278&amp;IF(避難確保計画入力シート!I278&lt;&gt;"",避難確保計画入力シート!I278&amp;避難確保計画入力シート!K278,""),"")&amp;IF(避難確保計画入力シート!E280="有","、"&amp;避難確保計画入力シート!C280&amp;IF(避難確保計画入力シート!I280&lt;&gt;"",避難確保計画入力シート!I280&amp;避難確保計画入力シート!K280,""),"")&amp;IF(避難確保計画入力シート!E282="有","、"&amp;避難確保計画入力シート!C282&amp;IF(避難確保計画入力シート!I282&lt;&gt;"",避難確保計画入力シート!I282&amp;避難確保計画入力シート!K282,""),"")&amp;IF(避難確保計画入力シート!E284&lt;&gt;"","、"&amp;避難確保計画入力シート!E284,"")</f>
        <v>、従業員名簿、利用者名簿、案内旗、携帯電話、携帯電話用バッテリー、懐中電灯、乾電池、ライフジャケット、蛍光塗料</v>
      </c>
    </row>
    <row r="286" spans="1:12" ht="17.25" customHeight="1" x14ac:dyDescent="0.2">
      <c r="B286" s="764"/>
      <c r="C286" s="765"/>
      <c r="D286" s="800"/>
      <c r="E286" s="677"/>
      <c r="F286" s="677"/>
      <c r="G286" s="677"/>
      <c r="H286" s="677"/>
      <c r="I286" s="758"/>
      <c r="J286" s="65"/>
      <c r="K286" s="70"/>
    </row>
    <row r="287" spans="1:12" ht="17.25" customHeight="1" x14ac:dyDescent="0.2">
      <c r="B287" s="764"/>
      <c r="C287" s="765"/>
      <c r="D287" s="800"/>
      <c r="E287" s="677"/>
      <c r="F287" s="677"/>
      <c r="G287" s="677"/>
      <c r="H287" s="677"/>
      <c r="I287" s="758"/>
      <c r="J287" s="65"/>
      <c r="K287" s="70"/>
    </row>
    <row r="288" spans="1:12" ht="17.25" customHeight="1" x14ac:dyDescent="0.2">
      <c r="B288" s="795"/>
      <c r="C288" s="796"/>
      <c r="D288" s="800"/>
      <c r="E288" s="677"/>
      <c r="F288" s="677"/>
      <c r="G288" s="677"/>
      <c r="H288" s="677"/>
      <c r="I288" s="758"/>
      <c r="J288" s="65"/>
      <c r="K288" s="70"/>
    </row>
    <row r="289" spans="1:12" ht="17.25" customHeight="1" x14ac:dyDescent="0.2">
      <c r="B289" s="762" t="s">
        <v>53</v>
      </c>
      <c r="C289" s="763"/>
      <c r="D289" s="797" t="str">
        <f>IF(L289&lt;&gt;"",RIGHT(L289,LEN(L289)-1),"")</f>
        <v>水、食料、寝具、防寒具</v>
      </c>
      <c r="E289" s="798"/>
      <c r="F289" s="798"/>
      <c r="G289" s="798"/>
      <c r="H289" s="798"/>
      <c r="I289" s="799"/>
      <c r="J289" s="66"/>
      <c r="K289" s="70"/>
      <c r="L289" s="78" t="str">
        <f>IF(避難確保計画入力シート!E289="有","、"&amp;避難確保計画入力シート!C289&amp;IF(避難確保計画入力シート!I289&lt;&gt;"",避難確保計画入力シート!I289&amp;避難確保計画入力シート!K289,""),"")&amp;IF(避難確保計画入力シート!E291="有","、"&amp;避難確保計画入力シート!C291&amp;IF(避難確保計画入力シート!I291&lt;&gt;"",避難確保計画入力シート!I291&amp;避難確保計画入力シート!K291,""),"")&amp;IF(避難確保計画入力シート!E293="有","、"&amp;避難確保計画入力シート!C293&amp;IF(避難確保計画入力シート!I293&lt;&gt;"",避難確保計画入力シート!I293&amp;避難確保計画入力シート!K293,""),"")&amp;IF(避難確保計画入力シート!E295="有","、"&amp;避難確保計画入力シート!C295&amp;IF(避難確保計画入力シート!I295&lt;&gt;"",避難確保計画入力シート!I295&amp;避難確保計画入力シート!K295,""),"")&amp;IF(避難確保計画入力シート!E297&lt;&gt;"","、"&amp;避難確保計画入力シート!E297,"")</f>
        <v>、水、食料、寝具、防寒具</v>
      </c>
    </row>
    <row r="290" spans="1:12" ht="17.25" customHeight="1" x14ac:dyDescent="0.2">
      <c r="B290" s="795"/>
      <c r="C290" s="796"/>
      <c r="D290" s="801"/>
      <c r="E290" s="802"/>
      <c r="F290" s="802"/>
      <c r="G290" s="802"/>
      <c r="H290" s="802"/>
      <c r="I290" s="749"/>
      <c r="J290" s="66"/>
      <c r="K290" s="70"/>
    </row>
    <row r="291" spans="1:12" ht="17.25" customHeight="1" x14ac:dyDescent="0.2">
      <c r="B291" s="762" t="s">
        <v>38</v>
      </c>
      <c r="C291" s="763"/>
      <c r="D291" s="797" t="str">
        <f>IF(L291&lt;&gt;"",RIGHT(L291,LEN(L291)-1),"")</f>
        <v>おむつ、おしりふき、おやつ、おんぶひも</v>
      </c>
      <c r="E291" s="798"/>
      <c r="F291" s="798"/>
      <c r="G291" s="798"/>
      <c r="H291" s="798"/>
      <c r="I291" s="799"/>
      <c r="J291" s="66"/>
      <c r="K291" s="70"/>
      <c r="L291" s="78" t="str">
        <f>IF(避難確保計画入力シート!E302="有","、"&amp;避難確保計画入力シート!C302&amp;IF(避難確保計画入力シート!I302&lt;&gt;"",避難確保計画入力シート!I302&amp;避難確保計画入力シート!K302,""),"")&amp;IF(避難確保計画入力シート!E304="有","、"&amp;避難確保計画入力シート!C304&amp;IF(避難確保計画入力シート!I304&lt;&gt;"",避難確保計画入力シート!I304&amp;避難確保計画入力シート!K304,""),"")&amp;IF(避難確保計画入力シート!E306="有","、"&amp;避難確保計画入力シート!C306&amp;IF(避難確保計画入力シート!I306&lt;&gt;"",避難確保計画入力シート!I306&amp;避難確保計画入力シート!K306,""),"")&amp;IF(避難確保計画入力シート!E308="有","、"&amp;避難確保計画入力シート!C308&amp;IF(避難確保計画入力シート!I308&lt;&gt;"",避難確保計画入力シート!I308&amp;避難確保計画入力シート!K308,""),"")&amp;IF(避難確保計画入力シート!E314&lt;&gt;"","、"&amp;避難確保計画入力シート!E314,"")</f>
        <v>、おむつ、おしりふき、おやつ、おんぶひも</v>
      </c>
    </row>
    <row r="292" spans="1:12" ht="17.25" customHeight="1" x14ac:dyDescent="0.2">
      <c r="B292" s="795"/>
      <c r="C292" s="796"/>
      <c r="D292" s="801"/>
      <c r="E292" s="802"/>
      <c r="F292" s="802"/>
      <c r="G292" s="802"/>
      <c r="H292" s="802"/>
      <c r="I292" s="749"/>
      <c r="J292" s="66"/>
      <c r="K292" s="70"/>
    </row>
    <row r="293" spans="1:12" ht="17.25" customHeight="1" x14ac:dyDescent="0.2">
      <c r="B293" s="762" t="s">
        <v>55</v>
      </c>
      <c r="C293" s="763"/>
      <c r="D293" s="797" t="str">
        <f>IF(L293&lt;&gt;"",RIGHT(L293,LEN(L293)-1),"")</f>
        <v>ウエットティッシュ、ゴミ袋、タオル</v>
      </c>
      <c r="E293" s="798"/>
      <c r="F293" s="798"/>
      <c r="G293" s="798"/>
      <c r="H293" s="798"/>
      <c r="I293" s="799"/>
      <c r="J293" s="66"/>
      <c r="K293" s="70"/>
      <c r="L293" s="78" t="str">
        <f>IF(避難確保計画入力シート!E318="有","、"&amp;避難確保計画入力シート!C318&amp;IF(避難確保計画入力シート!I318&lt;&gt;"",避難確保計画入力シート!I318&amp;避難確保計画入力シート!K318,""),"")&amp;IF(避難確保計画入力シート!E320="有","、"&amp;避難確保計画入力シート!C320&amp;IF(避難確保計画入力シート!I320&lt;&gt;"",避難確保計画入力シート!I320&amp;避難確保計画入力シート!K320,""),"")&amp;IF(避難確保計画入力シート!E322="有","、"&amp;避難確保計画入力シート!C322&amp;IF(避難確保計画入力シート!I322&lt;&gt;"",避難確保計画入力シート!I322&amp;避難確保計画入力シート!K322,""),"")&amp;IF(避難確保計画入力シート!E324&lt;&gt;"","、"&amp;避難確保計画入力シート!E324,"")</f>
        <v>、ウエットティッシュ、ゴミ袋、タオル</v>
      </c>
    </row>
    <row r="294" spans="1:12" ht="17.25" customHeight="1" thickBot="1" x14ac:dyDescent="0.25">
      <c r="B294" s="766"/>
      <c r="C294" s="767"/>
      <c r="D294" s="816"/>
      <c r="E294" s="817"/>
      <c r="F294" s="817"/>
      <c r="G294" s="817"/>
      <c r="H294" s="817"/>
      <c r="I294" s="818"/>
      <c r="J294" s="66"/>
      <c r="K294" s="70"/>
    </row>
    <row r="295" spans="1:12" ht="17.25" customHeight="1" thickBot="1" x14ac:dyDescent="0.25">
      <c r="A295" s="2"/>
      <c r="B295" s="9"/>
      <c r="C295" s="9"/>
      <c r="D295" s="5"/>
      <c r="E295" s="5"/>
      <c r="F295" s="5"/>
      <c r="G295" s="5"/>
      <c r="H295" s="5"/>
      <c r="I295" s="5"/>
      <c r="J295" s="5"/>
      <c r="K295" s="5"/>
    </row>
    <row r="296" spans="1:12" ht="17.25" customHeight="1" x14ac:dyDescent="0.2">
      <c r="B296" s="804" t="s">
        <v>57</v>
      </c>
      <c r="C296" s="805"/>
      <c r="D296" s="805"/>
      <c r="E296" s="805"/>
      <c r="F296" s="805"/>
      <c r="G296" s="805"/>
      <c r="H296" s="805"/>
      <c r="I296" s="806"/>
      <c r="J296" s="13"/>
      <c r="K296" s="30"/>
    </row>
    <row r="297" spans="1:12" ht="17.25" customHeight="1" x14ac:dyDescent="0.2">
      <c r="B297" s="819" t="str">
        <f>IF(L297&lt;&gt;"",RIGHT(L297,LEN(L297)-1),"")</f>
        <v>土のう、止水板</v>
      </c>
      <c r="C297" s="820"/>
      <c r="D297" s="820"/>
      <c r="E297" s="820"/>
      <c r="F297" s="820"/>
      <c r="G297" s="820"/>
      <c r="H297" s="820"/>
      <c r="I297" s="821"/>
      <c r="J297" s="66"/>
      <c r="K297" s="70"/>
      <c r="L297" s="78" t="str">
        <f>IF(避難確保計画入力シート!E329="有","、"&amp;避難確保計画入力シート!C329&amp;IF(避難確保計画入力シート!I329&lt;&gt;"",避難確保計画入力シート!I329&amp;避難確保計画入力シート!K329,""),"")&amp;IF(避難確保計画入力シート!E331="有","、"&amp;避難確保計画入力シート!C331&amp;IF(避難確保計画入力シート!I331&lt;&gt;"",避難確保計画入力シート!I331&amp;避難確保計画入力シート!K331,""),"")&amp;IF(避難確保計画入力シート!E333&lt;&gt;"","、"&amp;避難確保計画入力シート!E333,"")</f>
        <v>、土のう、止水板</v>
      </c>
    </row>
    <row r="298" spans="1:12" ht="17.25" customHeight="1" thickBot="1" x14ac:dyDescent="0.25">
      <c r="B298" s="822"/>
      <c r="C298" s="823"/>
      <c r="D298" s="823"/>
      <c r="E298" s="823"/>
      <c r="F298" s="823"/>
      <c r="G298" s="823"/>
      <c r="H298" s="823"/>
      <c r="I298" s="824"/>
      <c r="J298" s="66"/>
      <c r="K298" s="70"/>
    </row>
    <row r="299" spans="1:12" ht="18" customHeight="1" x14ac:dyDescent="0.2">
      <c r="A299" s="108"/>
      <c r="B299" s="108"/>
      <c r="C299" s="108"/>
      <c r="D299" s="108"/>
      <c r="E299" s="108"/>
      <c r="F299" s="108"/>
      <c r="G299" s="108"/>
      <c r="H299" s="108"/>
      <c r="I299" s="108"/>
      <c r="J299" s="108"/>
      <c r="K299" s="108"/>
    </row>
    <row r="300" spans="1:12" ht="18" customHeight="1" x14ac:dyDescent="0.2">
      <c r="A300" s="665" t="s">
        <v>58</v>
      </c>
      <c r="B300" s="665"/>
      <c r="C300" s="665"/>
      <c r="D300" s="665"/>
      <c r="E300" s="665"/>
      <c r="F300" s="665"/>
      <c r="G300" s="665"/>
      <c r="H300" s="665"/>
      <c r="I300" s="665"/>
      <c r="J300" s="665"/>
      <c r="K300" s="108"/>
    </row>
    <row r="301" spans="1:12" ht="18" customHeight="1" x14ac:dyDescent="0.2">
      <c r="A301" s="664" t="s">
        <v>268</v>
      </c>
      <c r="B301" s="664"/>
      <c r="C301" s="664"/>
      <c r="D301" s="664"/>
      <c r="E301" s="664"/>
      <c r="F301" s="664"/>
      <c r="G301" s="664"/>
      <c r="H301" s="664"/>
      <c r="I301" s="664"/>
      <c r="J301" s="664"/>
      <c r="K301" s="108"/>
    </row>
    <row r="302" spans="1:12" ht="18" customHeight="1" x14ac:dyDescent="0.2">
      <c r="A302" s="108"/>
      <c r="B302" s="108"/>
      <c r="C302" s="108"/>
      <c r="D302" s="108"/>
      <c r="E302" s="108"/>
      <c r="F302" s="108"/>
      <c r="G302" s="108"/>
      <c r="H302" s="108"/>
      <c r="I302" s="108"/>
      <c r="J302" s="108"/>
      <c r="K302" s="108"/>
    </row>
    <row r="303" spans="1:12" ht="18" customHeight="1" x14ac:dyDescent="0.2">
      <c r="A303" s="664" t="s">
        <v>65</v>
      </c>
      <c r="B303" s="664"/>
      <c r="C303" s="664"/>
      <c r="D303" s="664"/>
      <c r="E303" s="664"/>
      <c r="F303" s="664"/>
      <c r="G303" s="664"/>
      <c r="H303" s="664"/>
      <c r="I303" s="664"/>
      <c r="J303" s="664"/>
      <c r="K303" s="108"/>
    </row>
    <row r="304" spans="1:12" ht="18" customHeight="1" x14ac:dyDescent="0.2">
      <c r="A304" s="677" t="e">
        <f>IF(避難確保計画入力シート!#REF!&lt;&gt;"","　毎年"&amp;避難確保計画入力シート!#REF!&amp;"月に"&amp;避難確保計画入力シート!#REF!&amp;"を対象に"&amp;避難確保計画入力シート!#REF!&amp;"に関する研修を実施する。","")&amp;IF(避難確保計画入力シート!#REF!&lt;&gt;"","毎年"&amp;避難確保計画入力シート!#REF!&amp;"月に"&amp;避難確保計画入力シート!#REF!&amp;"を対象に"&amp;避難確保計画入力シート!#REF!&amp;"に関する研修を実施する。","")</f>
        <v>#REF!</v>
      </c>
      <c r="B304" s="677"/>
      <c r="C304" s="677"/>
      <c r="D304" s="677"/>
      <c r="E304" s="677"/>
      <c r="F304" s="677"/>
      <c r="G304" s="677"/>
      <c r="H304" s="677"/>
      <c r="I304" s="677"/>
      <c r="J304" s="677"/>
      <c r="K304" s="108"/>
    </row>
    <row r="305" spans="1:11" ht="18" customHeight="1" x14ac:dyDescent="0.2">
      <c r="A305" s="677"/>
      <c r="B305" s="677"/>
      <c r="C305" s="677"/>
      <c r="D305" s="677"/>
      <c r="E305" s="677"/>
      <c r="F305" s="677"/>
      <c r="G305" s="677"/>
      <c r="H305" s="677"/>
      <c r="I305" s="677"/>
      <c r="J305" s="677"/>
      <c r="K305" s="108"/>
    </row>
    <row r="306" spans="1:11" ht="18" customHeight="1" x14ac:dyDescent="0.2">
      <c r="A306" s="677"/>
      <c r="B306" s="677"/>
      <c r="C306" s="677"/>
      <c r="D306" s="677"/>
      <c r="E306" s="677"/>
      <c r="F306" s="677"/>
      <c r="G306" s="677"/>
      <c r="H306" s="677"/>
      <c r="I306" s="677"/>
      <c r="J306" s="677"/>
      <c r="K306" s="108"/>
    </row>
    <row r="307" spans="1:11" ht="18" customHeight="1" x14ac:dyDescent="0.2">
      <c r="A307" s="677" t="s">
        <v>66</v>
      </c>
      <c r="B307" s="677"/>
      <c r="C307" s="677"/>
      <c r="D307" s="677"/>
      <c r="E307" s="677"/>
      <c r="F307" s="677"/>
      <c r="G307" s="677"/>
      <c r="H307" s="677"/>
      <c r="I307" s="677"/>
      <c r="J307" s="677"/>
      <c r="K307" s="108"/>
    </row>
    <row r="308" spans="1:11" ht="18" customHeight="1" x14ac:dyDescent="0.2">
      <c r="A308" s="677" t="e">
        <f>IF(避難確保計画入力シート!#REF!&lt;&gt;"","　毎年"&amp;避難確保計画入力シート!#REF!&amp;"月に"&amp;避難確保計画入力シート!#REF!&amp;"を対象に"&amp;避難確保計画入力シート!#REF!&amp;"に関する訓練を実施する。","")&amp;IF(避難確保計画入力シート!#REF!&lt;&gt;"","毎年"&amp;避難確保計画入力シート!#REF!&amp;"月に"&amp;避難確保計画入力シート!#REF!&amp;"を対象に"&amp;避難確保計画入力シート!#REF!&amp;"に関する訓練を実施する。","")</f>
        <v>#REF!</v>
      </c>
      <c r="B308" s="677"/>
      <c r="C308" s="677"/>
      <c r="D308" s="677"/>
      <c r="E308" s="677"/>
      <c r="F308" s="677"/>
      <c r="G308" s="677"/>
      <c r="H308" s="677"/>
      <c r="I308" s="677"/>
      <c r="J308" s="677"/>
      <c r="K308" s="108"/>
    </row>
    <row r="309" spans="1:11" ht="18" customHeight="1" x14ac:dyDescent="0.2">
      <c r="A309" s="677"/>
      <c r="B309" s="677"/>
      <c r="C309" s="677"/>
      <c r="D309" s="677"/>
      <c r="E309" s="677"/>
      <c r="F309" s="677"/>
      <c r="G309" s="677"/>
      <c r="H309" s="677"/>
      <c r="I309" s="677"/>
      <c r="J309" s="677"/>
      <c r="K309" s="108"/>
    </row>
    <row r="310" spans="1:11" ht="18" customHeight="1" x14ac:dyDescent="0.2">
      <c r="A310" s="677"/>
      <c r="B310" s="677"/>
      <c r="C310" s="677"/>
      <c r="D310" s="677"/>
      <c r="E310" s="677"/>
      <c r="F310" s="677"/>
      <c r="G310" s="677"/>
      <c r="H310" s="677"/>
      <c r="I310" s="677"/>
      <c r="J310" s="677"/>
      <c r="K310" s="108"/>
    </row>
    <row r="311" spans="1:11" ht="18" customHeight="1" x14ac:dyDescent="0.2">
      <c r="A311" s="234"/>
      <c r="B311" s="234"/>
      <c r="C311" s="234"/>
      <c r="D311" s="234"/>
      <c r="E311" s="234"/>
      <c r="F311" s="234"/>
      <c r="G311" s="234"/>
      <c r="H311" s="234"/>
      <c r="I311" s="234"/>
      <c r="J311" s="234"/>
      <c r="K311" s="108"/>
    </row>
    <row r="312" spans="1:11" ht="18" customHeight="1" x14ac:dyDescent="0.2">
      <c r="A312" s="234"/>
      <c r="B312" s="234"/>
      <c r="C312" s="234"/>
      <c r="D312" s="234"/>
      <c r="E312" s="234"/>
      <c r="F312" s="234"/>
      <c r="G312" s="234"/>
      <c r="H312" s="234"/>
      <c r="I312" s="234"/>
      <c r="J312" s="234"/>
      <c r="K312" s="108"/>
    </row>
    <row r="313" spans="1:11" ht="18" customHeight="1" x14ac:dyDescent="0.2">
      <c r="A313" s="234"/>
      <c r="B313" s="234"/>
      <c r="C313" s="234"/>
      <c r="D313" s="234"/>
      <c r="E313" s="234"/>
      <c r="F313" s="234"/>
      <c r="G313" s="234"/>
      <c r="H313" s="234"/>
      <c r="I313" s="234"/>
      <c r="J313" s="234"/>
      <c r="K313" s="108"/>
    </row>
    <row r="314" spans="1:11" ht="18" customHeight="1" x14ac:dyDescent="0.2">
      <c r="A314" s="234"/>
      <c r="B314" s="234"/>
      <c r="C314" s="234"/>
      <c r="D314" s="234"/>
      <c r="E314" s="234"/>
      <c r="F314" s="234"/>
      <c r="G314" s="234"/>
      <c r="H314" s="234"/>
      <c r="I314" s="234"/>
      <c r="J314" s="234"/>
      <c r="K314" s="108"/>
    </row>
    <row r="315" spans="1:11" ht="18" customHeight="1" x14ac:dyDescent="0.2">
      <c r="A315" s="234"/>
      <c r="B315" s="234"/>
      <c r="C315" s="234"/>
      <c r="D315" s="234"/>
      <c r="E315" s="234"/>
      <c r="F315" s="234"/>
      <c r="G315" s="234"/>
      <c r="H315" s="234"/>
      <c r="I315" s="234"/>
      <c r="J315" s="234"/>
      <c r="K315" s="108"/>
    </row>
    <row r="316" spans="1:11" ht="18" customHeight="1" x14ac:dyDescent="0.2">
      <c r="A316" s="234"/>
      <c r="B316" s="234"/>
      <c r="C316" s="234"/>
      <c r="D316" s="234"/>
      <c r="E316" s="234"/>
      <c r="F316" s="234"/>
      <c r="G316" s="234"/>
      <c r="H316" s="234"/>
      <c r="I316" s="234"/>
      <c r="J316" s="234"/>
      <c r="K316" s="108"/>
    </row>
    <row r="317" spans="1:11" ht="18" customHeight="1" x14ac:dyDescent="0.2">
      <c r="A317" s="234"/>
      <c r="B317" s="112"/>
      <c r="C317" s="112"/>
      <c r="D317" s="112"/>
      <c r="E317" s="112"/>
      <c r="F317" s="112"/>
      <c r="G317" s="112"/>
      <c r="H317" s="112"/>
      <c r="I317" s="663"/>
      <c r="J317" s="645"/>
      <c r="K317" s="108"/>
    </row>
    <row r="318" spans="1:11" ht="18" customHeight="1" x14ac:dyDescent="0.2">
      <c r="A318" s="112"/>
      <c r="B318" s="112"/>
      <c r="C318" s="112"/>
      <c r="D318" s="112"/>
      <c r="E318" s="112"/>
      <c r="F318" s="112"/>
      <c r="G318" s="112"/>
      <c r="H318" s="112"/>
      <c r="I318" s="112"/>
      <c r="J318" s="112"/>
      <c r="K318" s="108"/>
    </row>
    <row r="319" spans="1:11" ht="18" customHeight="1" x14ac:dyDescent="0.2">
      <c r="A319" s="112"/>
      <c r="B319" s="112"/>
      <c r="C319" s="112"/>
      <c r="D319" s="112"/>
      <c r="E319" s="112"/>
      <c r="F319" s="112"/>
      <c r="G319" s="112"/>
      <c r="H319" s="112"/>
      <c r="I319" s="112"/>
      <c r="J319" s="112"/>
      <c r="K319" s="108"/>
    </row>
    <row r="320" spans="1:11" ht="18" customHeight="1" x14ac:dyDescent="0.2">
      <c r="A320" s="112"/>
      <c r="B320" s="112"/>
      <c r="C320" s="112"/>
      <c r="D320" s="112"/>
      <c r="E320" s="112"/>
      <c r="F320" s="112"/>
      <c r="G320" s="112"/>
      <c r="H320" s="112"/>
      <c r="I320" s="112"/>
      <c r="J320" s="112"/>
      <c r="K320" s="108"/>
    </row>
    <row r="321" spans="1:11" ht="18" customHeight="1" x14ac:dyDescent="0.2">
      <c r="A321" s="112"/>
      <c r="B321" s="112"/>
      <c r="C321" s="112"/>
      <c r="D321" s="112"/>
      <c r="E321" s="112"/>
      <c r="F321" s="112"/>
      <c r="G321" s="112"/>
      <c r="H321" s="112"/>
      <c r="I321" s="112"/>
      <c r="J321" s="112"/>
      <c r="K321" s="108"/>
    </row>
    <row r="322" spans="1:11" ht="18" customHeight="1" x14ac:dyDescent="0.2">
      <c r="A322" s="112"/>
      <c r="B322" s="112"/>
      <c r="C322" s="112"/>
      <c r="D322" s="112"/>
      <c r="E322" s="112"/>
      <c r="F322" s="112"/>
      <c r="G322" s="112"/>
      <c r="H322" s="112"/>
      <c r="I322" s="112"/>
      <c r="J322" s="112"/>
      <c r="K322" s="108"/>
    </row>
    <row r="323" spans="1:11" ht="18" customHeight="1" x14ac:dyDescent="0.2">
      <c r="A323" s="112"/>
      <c r="B323" s="112"/>
      <c r="C323" s="112"/>
      <c r="D323" s="112"/>
      <c r="E323" s="112"/>
      <c r="F323" s="112"/>
      <c r="G323" s="112"/>
      <c r="H323" s="112"/>
      <c r="I323" s="112"/>
      <c r="J323" s="112"/>
      <c r="K323" s="108"/>
    </row>
    <row r="324" spans="1:11" ht="18" customHeight="1" x14ac:dyDescent="0.2">
      <c r="A324" s="112"/>
      <c r="B324" s="112"/>
      <c r="C324" s="112"/>
      <c r="D324" s="112"/>
      <c r="E324" s="112"/>
      <c r="F324" s="112"/>
      <c r="G324" s="112"/>
      <c r="H324" s="112"/>
      <c r="I324" s="112"/>
      <c r="J324" s="112"/>
      <c r="K324" s="108"/>
    </row>
    <row r="325" spans="1:11" ht="18" customHeight="1" x14ac:dyDescent="0.2">
      <c r="A325" s="112"/>
      <c r="B325" s="112"/>
      <c r="C325" s="112"/>
      <c r="D325" s="112"/>
      <c r="E325" s="112"/>
      <c r="F325" s="112"/>
      <c r="G325" s="112"/>
      <c r="H325" s="112"/>
      <c r="I325" s="112"/>
      <c r="J325" s="112"/>
      <c r="K325" s="108"/>
    </row>
    <row r="326" spans="1:11" ht="18" customHeight="1" x14ac:dyDescent="0.2">
      <c r="A326" s="112"/>
      <c r="B326" s="112"/>
      <c r="C326" s="112"/>
      <c r="D326" s="112"/>
      <c r="E326" s="112"/>
      <c r="F326" s="112"/>
      <c r="G326" s="112"/>
      <c r="H326" s="112"/>
      <c r="I326" s="112"/>
      <c r="J326" s="112"/>
      <c r="K326" s="108"/>
    </row>
    <row r="327" spans="1:11" ht="18" customHeight="1" x14ac:dyDescent="0.2">
      <c r="A327" s="112"/>
      <c r="B327" s="112"/>
      <c r="C327" s="112"/>
      <c r="D327" s="112"/>
      <c r="E327" s="112"/>
      <c r="F327" s="112"/>
      <c r="G327" s="112"/>
      <c r="H327" s="112"/>
      <c r="I327" s="112"/>
      <c r="J327" s="112"/>
      <c r="K327" s="108"/>
    </row>
    <row r="328" spans="1:11" ht="18" customHeight="1" x14ac:dyDescent="0.2">
      <c r="A328" s="112"/>
      <c r="B328" s="112"/>
      <c r="C328" s="112"/>
      <c r="D328" s="112"/>
      <c r="E328" s="112"/>
      <c r="F328" s="112"/>
      <c r="G328" s="112"/>
      <c r="H328" s="112"/>
      <c r="I328" s="112"/>
      <c r="J328" s="112"/>
      <c r="K328" s="108"/>
    </row>
    <row r="329" spans="1:11" ht="18" customHeight="1" x14ac:dyDescent="0.2">
      <c r="A329" s="112"/>
      <c r="B329" s="112"/>
      <c r="C329" s="112"/>
      <c r="D329" s="112"/>
      <c r="E329" s="112"/>
      <c r="F329" s="112"/>
      <c r="G329" s="112"/>
      <c r="H329" s="112"/>
      <c r="I329" s="112"/>
      <c r="J329" s="112"/>
      <c r="K329" s="108"/>
    </row>
    <row r="330" spans="1:11" ht="18" customHeight="1" x14ac:dyDescent="0.2">
      <c r="A330" s="112"/>
      <c r="B330" s="112"/>
      <c r="C330" s="112"/>
      <c r="D330" s="112"/>
      <c r="E330" s="112"/>
      <c r="F330" s="112"/>
      <c r="G330" s="112"/>
      <c r="H330" s="112"/>
      <c r="I330" s="112"/>
      <c r="J330" s="112"/>
      <c r="K330" s="108"/>
    </row>
    <row r="331" spans="1:11" ht="18" customHeight="1" x14ac:dyDescent="0.2">
      <c r="A331" s="112"/>
      <c r="B331" s="112"/>
      <c r="C331" s="112"/>
      <c r="D331" s="112"/>
      <c r="E331" s="112"/>
      <c r="F331" s="112"/>
      <c r="G331" s="112"/>
      <c r="H331" s="112"/>
      <c r="I331" s="112"/>
      <c r="J331" s="112"/>
      <c r="K331" s="108"/>
    </row>
    <row r="332" spans="1:11" ht="18" customHeight="1" x14ac:dyDescent="0.2">
      <c r="A332" s="112"/>
      <c r="B332" s="112"/>
      <c r="C332" s="112"/>
      <c r="D332" s="112"/>
      <c r="E332" s="112"/>
      <c r="F332" s="112"/>
      <c r="G332" s="112"/>
      <c r="H332" s="112"/>
      <c r="I332" s="112"/>
      <c r="J332" s="112"/>
      <c r="K332" s="108"/>
    </row>
    <row r="333" spans="1:11" ht="18" customHeight="1" x14ac:dyDescent="0.2">
      <c r="A333" s="112"/>
      <c r="B333" s="112"/>
      <c r="C333" s="112"/>
      <c r="D333" s="112"/>
      <c r="E333" s="112"/>
      <c r="F333" s="112"/>
      <c r="G333" s="112"/>
      <c r="H333" s="112"/>
      <c r="I333" s="112"/>
      <c r="J333" s="112"/>
      <c r="K333" s="108"/>
    </row>
    <row r="334" spans="1:11" ht="18" customHeight="1" x14ac:dyDescent="0.2">
      <c r="A334" s="112"/>
      <c r="B334" s="112"/>
      <c r="C334" s="112"/>
      <c r="D334" s="112"/>
      <c r="E334" s="112"/>
      <c r="F334" s="112"/>
      <c r="G334" s="112"/>
      <c r="H334" s="112"/>
      <c r="I334" s="112"/>
      <c r="J334" s="112"/>
      <c r="K334" s="108"/>
    </row>
    <row r="335" spans="1:11" ht="18" customHeight="1" x14ac:dyDescent="0.2">
      <c r="A335" s="112"/>
      <c r="B335" s="112"/>
      <c r="C335" s="112"/>
      <c r="D335" s="112"/>
      <c r="E335" s="112"/>
      <c r="F335" s="112"/>
      <c r="G335" s="112"/>
      <c r="H335" s="112"/>
      <c r="I335" s="112"/>
      <c r="J335" s="112"/>
      <c r="K335" s="108"/>
    </row>
    <row r="336" spans="1:11" ht="18" customHeight="1" x14ac:dyDescent="0.2">
      <c r="A336" s="112"/>
      <c r="B336" s="112"/>
      <c r="C336" s="112"/>
      <c r="D336" s="112"/>
      <c r="E336" s="112"/>
      <c r="F336" s="112"/>
      <c r="G336" s="112"/>
      <c r="H336" s="112"/>
      <c r="I336" s="112"/>
      <c r="J336" s="112"/>
      <c r="K336" s="108"/>
    </row>
    <row r="337" spans="1:11" ht="18" customHeight="1" x14ac:dyDescent="0.2">
      <c r="A337" s="112"/>
      <c r="B337" s="112"/>
      <c r="C337" s="112"/>
      <c r="D337" s="112"/>
      <c r="E337" s="112"/>
      <c r="F337" s="112"/>
      <c r="G337" s="112"/>
      <c r="H337" s="112"/>
      <c r="I337" s="112"/>
      <c r="J337" s="112"/>
      <c r="K337" s="108"/>
    </row>
    <row r="338" spans="1:11" ht="18" customHeight="1" x14ac:dyDescent="0.2">
      <c r="A338" s="112"/>
      <c r="B338" s="112"/>
      <c r="C338" s="112"/>
      <c r="D338" s="112"/>
      <c r="E338" s="112"/>
      <c r="F338" s="112"/>
      <c r="G338" s="112"/>
      <c r="H338" s="112"/>
      <c r="I338" s="112"/>
      <c r="J338" s="112"/>
      <c r="K338" s="108"/>
    </row>
    <row r="339" spans="1:11" ht="18" customHeight="1" x14ac:dyDescent="0.2">
      <c r="A339" s="112"/>
      <c r="B339" s="112"/>
      <c r="C339" s="112"/>
      <c r="D339" s="112"/>
      <c r="E339" s="112"/>
      <c r="F339" s="112"/>
      <c r="G339" s="112"/>
      <c r="H339" s="112"/>
      <c r="I339" s="112"/>
      <c r="J339" s="112"/>
      <c r="K339" s="108"/>
    </row>
    <row r="340" spans="1:11" ht="18" customHeight="1" x14ac:dyDescent="0.2">
      <c r="A340" s="112"/>
      <c r="B340" s="112"/>
      <c r="C340" s="112"/>
      <c r="D340" s="112"/>
      <c r="E340" s="112"/>
      <c r="F340" s="112"/>
      <c r="G340" s="112"/>
      <c r="H340" s="112"/>
      <c r="I340" s="112"/>
      <c r="J340" s="112"/>
      <c r="K340" s="108"/>
    </row>
    <row r="341" spans="1:11" ht="18" customHeight="1" x14ac:dyDescent="0.2">
      <c r="A341" s="112"/>
      <c r="B341" s="112"/>
      <c r="C341" s="112"/>
      <c r="D341" s="112"/>
      <c r="E341" s="112"/>
      <c r="F341" s="112"/>
      <c r="G341" s="112"/>
      <c r="H341" s="112"/>
      <c r="I341" s="112"/>
      <c r="J341" s="112"/>
      <c r="K341" s="108"/>
    </row>
    <row r="342" spans="1:11" ht="18" customHeight="1" x14ac:dyDescent="0.2">
      <c r="A342" s="112"/>
      <c r="B342" s="112"/>
      <c r="C342" s="112"/>
      <c r="D342" s="112"/>
      <c r="E342" s="112"/>
      <c r="F342" s="112"/>
      <c r="G342" s="112"/>
      <c r="H342" s="112"/>
      <c r="I342" s="112"/>
      <c r="J342" s="112"/>
      <c r="K342" s="108"/>
    </row>
    <row r="343" spans="1:11" ht="18" customHeight="1" x14ac:dyDescent="0.2">
      <c r="A343" s="112"/>
      <c r="B343" s="112"/>
      <c r="C343" s="112"/>
      <c r="D343" s="112"/>
      <c r="E343" s="112"/>
      <c r="F343" s="112"/>
      <c r="G343" s="112"/>
      <c r="H343" s="112"/>
      <c r="I343" s="112"/>
      <c r="J343" s="112"/>
      <c r="K343" s="108"/>
    </row>
    <row r="344" spans="1:11" ht="18" customHeight="1" x14ac:dyDescent="0.2">
      <c r="A344" s="112"/>
      <c r="B344" s="112"/>
      <c r="C344" s="112"/>
      <c r="D344" s="112"/>
      <c r="E344" s="112"/>
      <c r="F344" s="112"/>
      <c r="G344" s="112"/>
      <c r="H344" s="112"/>
      <c r="I344" s="112"/>
      <c r="J344" s="112"/>
      <c r="K344" s="108"/>
    </row>
    <row r="345" spans="1:11" ht="18" customHeight="1" x14ac:dyDescent="0.2">
      <c r="A345" s="112"/>
      <c r="B345" s="112"/>
      <c r="C345" s="112"/>
      <c r="D345" s="112"/>
      <c r="E345" s="112"/>
      <c r="F345" s="112"/>
      <c r="G345" s="112"/>
      <c r="H345" s="112"/>
      <c r="I345" s="112"/>
      <c r="J345" s="112"/>
      <c r="K345" s="108"/>
    </row>
    <row r="346" spans="1:11" ht="18" customHeight="1" x14ac:dyDescent="0.2">
      <c r="A346" s="112"/>
      <c r="B346" s="112"/>
      <c r="C346" s="112"/>
      <c r="D346" s="112"/>
      <c r="E346" s="112"/>
      <c r="F346" s="112"/>
      <c r="G346" s="112"/>
      <c r="H346" s="112"/>
      <c r="I346" s="112"/>
      <c r="J346" s="112"/>
      <c r="K346" s="108"/>
    </row>
    <row r="347" spans="1:11" ht="18" customHeight="1" x14ac:dyDescent="0.2">
      <c r="A347" s="112"/>
      <c r="B347" s="112"/>
      <c r="C347" s="112"/>
      <c r="D347" s="112"/>
      <c r="E347" s="112"/>
      <c r="F347" s="112"/>
      <c r="G347" s="112"/>
      <c r="H347" s="112"/>
      <c r="I347" s="112"/>
      <c r="J347" s="112"/>
      <c r="K347" s="108"/>
    </row>
    <row r="348" spans="1:11" ht="18" customHeight="1" x14ac:dyDescent="0.2">
      <c r="A348" s="112"/>
      <c r="B348" s="112"/>
      <c r="C348" s="112"/>
      <c r="D348" s="112"/>
      <c r="E348" s="112"/>
      <c r="F348" s="112"/>
      <c r="G348" s="112"/>
      <c r="H348" s="112"/>
      <c r="I348" s="112"/>
      <c r="J348" s="112"/>
      <c r="K348" s="108"/>
    </row>
    <row r="349" spans="1:11" ht="18" customHeight="1" x14ac:dyDescent="0.2">
      <c r="A349" s="112"/>
      <c r="B349" s="112"/>
      <c r="C349" s="112"/>
      <c r="D349" s="112"/>
      <c r="E349" s="112"/>
      <c r="F349" s="112"/>
      <c r="G349" s="112"/>
      <c r="H349" s="112"/>
      <c r="I349" s="112"/>
      <c r="J349" s="112"/>
      <c r="K349" s="108"/>
    </row>
    <row r="350" spans="1:11" ht="18" customHeight="1" x14ac:dyDescent="0.2">
      <c r="A350" s="112"/>
      <c r="B350" s="112"/>
      <c r="C350" s="112"/>
      <c r="D350" s="112"/>
      <c r="E350" s="112"/>
      <c r="F350" s="112"/>
      <c r="G350" s="112"/>
      <c r="H350" s="112"/>
      <c r="I350" s="112"/>
      <c r="J350" s="112"/>
      <c r="K350" s="108"/>
    </row>
    <row r="351" spans="1:11" ht="18" customHeight="1" x14ac:dyDescent="0.2">
      <c r="A351" s="112"/>
      <c r="B351" s="112"/>
      <c r="C351" s="112"/>
      <c r="D351" s="112"/>
      <c r="E351" s="112"/>
      <c r="F351" s="112"/>
      <c r="G351" s="112"/>
      <c r="H351" s="112"/>
      <c r="I351" s="112"/>
      <c r="J351" s="112"/>
      <c r="K351" s="108"/>
    </row>
    <row r="352" spans="1:11" ht="18" customHeight="1" x14ac:dyDescent="0.2">
      <c r="A352" s="112"/>
      <c r="B352" s="112"/>
      <c r="C352" s="112"/>
      <c r="D352" s="112"/>
      <c r="E352" s="112"/>
      <c r="F352" s="112"/>
      <c r="G352" s="112"/>
      <c r="H352" s="112"/>
      <c r="I352" s="112"/>
      <c r="J352" s="112"/>
      <c r="K352" s="108"/>
    </row>
    <row r="353" spans="1:11" ht="18" customHeight="1" x14ac:dyDescent="0.2">
      <c r="A353" s="112"/>
      <c r="B353" s="112"/>
      <c r="C353" s="112"/>
      <c r="D353" s="112"/>
      <c r="E353" s="112"/>
      <c r="F353" s="112"/>
      <c r="G353" s="112"/>
      <c r="H353" s="112"/>
      <c r="I353" s="112"/>
      <c r="J353" s="112"/>
      <c r="K353" s="108"/>
    </row>
    <row r="354" spans="1:11" ht="18" customHeight="1" x14ac:dyDescent="0.2">
      <c r="A354" s="112"/>
      <c r="B354" s="112"/>
      <c r="C354" s="112"/>
      <c r="D354" s="112"/>
      <c r="E354" s="112"/>
      <c r="F354" s="112"/>
      <c r="G354" s="112"/>
      <c r="H354" s="112"/>
      <c r="I354" s="112"/>
      <c r="J354" s="112"/>
      <c r="K354" s="108"/>
    </row>
    <row r="355" spans="1:11" ht="18" customHeight="1" x14ac:dyDescent="0.2">
      <c r="A355" s="112"/>
      <c r="B355" s="112"/>
      <c r="C355" s="112"/>
      <c r="D355" s="112"/>
      <c r="E355" s="112"/>
      <c r="F355" s="112"/>
      <c r="G355" s="112"/>
      <c r="H355" s="112"/>
      <c r="I355" s="112"/>
      <c r="J355" s="112"/>
      <c r="K355" s="108"/>
    </row>
    <row r="356" spans="1:11" ht="18" customHeight="1" x14ac:dyDescent="0.2">
      <c r="A356" s="112"/>
      <c r="B356" s="112"/>
      <c r="C356" s="112"/>
      <c r="D356" s="112"/>
      <c r="E356" s="112"/>
      <c r="F356" s="112"/>
      <c r="G356" s="112"/>
      <c r="H356" s="112"/>
      <c r="I356" s="112"/>
      <c r="J356" s="112"/>
      <c r="K356" s="108"/>
    </row>
    <row r="357" spans="1:11" ht="18" customHeight="1" x14ac:dyDescent="0.2">
      <c r="A357" s="112"/>
      <c r="B357" s="112"/>
      <c r="C357" s="112"/>
      <c r="D357" s="112"/>
      <c r="E357" s="112"/>
      <c r="F357" s="112"/>
      <c r="G357" s="112"/>
      <c r="H357" s="112"/>
      <c r="I357" s="112"/>
      <c r="J357" s="112"/>
      <c r="K357" s="108"/>
    </row>
    <row r="358" spans="1:11" ht="18" customHeight="1" x14ac:dyDescent="0.2">
      <c r="A358" s="112"/>
      <c r="B358" s="112"/>
      <c r="C358" s="112"/>
      <c r="D358" s="112"/>
      <c r="E358" s="112"/>
      <c r="F358" s="112"/>
      <c r="G358" s="112"/>
      <c r="H358" s="112"/>
      <c r="I358" s="112"/>
      <c r="J358" s="112"/>
      <c r="K358" s="108"/>
    </row>
    <row r="359" spans="1:11" ht="18" customHeight="1" x14ac:dyDescent="0.2">
      <c r="A359" s="112"/>
      <c r="B359" s="112"/>
      <c r="C359" s="112"/>
      <c r="D359" s="112"/>
      <c r="E359" s="112"/>
      <c r="F359" s="112"/>
      <c r="G359" s="112"/>
      <c r="H359" s="112"/>
      <c r="I359" s="112"/>
      <c r="J359" s="112"/>
      <c r="K359" s="108"/>
    </row>
    <row r="360" spans="1:11" ht="18" customHeight="1" x14ac:dyDescent="0.2">
      <c r="A360" s="112"/>
      <c r="B360" s="112"/>
      <c r="C360" s="112"/>
      <c r="D360" s="112"/>
      <c r="E360" s="112"/>
      <c r="F360" s="112"/>
      <c r="G360" s="112"/>
      <c r="H360" s="112"/>
      <c r="I360" s="112"/>
      <c r="J360" s="112"/>
      <c r="K360" s="108"/>
    </row>
    <row r="361" spans="1:11" ht="18" customHeight="1" x14ac:dyDescent="0.2">
      <c r="A361" s="112"/>
      <c r="B361" s="112"/>
      <c r="C361" s="112"/>
      <c r="D361" s="112"/>
      <c r="E361" s="112"/>
      <c r="F361" s="112"/>
      <c r="G361" s="112"/>
      <c r="H361" s="112"/>
      <c r="I361" s="112"/>
      <c r="J361" s="112"/>
      <c r="K361" s="108"/>
    </row>
  </sheetData>
  <mergeCells count="161">
    <mergeCell ref="A303:J303"/>
    <mergeCell ref="A304:J306"/>
    <mergeCell ref="A307:J307"/>
    <mergeCell ref="A308:J310"/>
    <mergeCell ref="B293:C294"/>
    <mergeCell ref="D293:I294"/>
    <mergeCell ref="B296:I296"/>
    <mergeCell ref="B297:I298"/>
    <mergeCell ref="A300:J300"/>
    <mergeCell ref="A301:J301"/>
    <mergeCell ref="B285:C288"/>
    <mergeCell ref="D285:I288"/>
    <mergeCell ref="B289:C290"/>
    <mergeCell ref="D289:I290"/>
    <mergeCell ref="B291:C292"/>
    <mergeCell ref="D291:I292"/>
    <mergeCell ref="A274:J274"/>
    <mergeCell ref="A275:J276"/>
    <mergeCell ref="A277:J278"/>
    <mergeCell ref="A280:J280"/>
    <mergeCell ref="B281:I281"/>
    <mergeCell ref="B282:C284"/>
    <mergeCell ref="D282:I284"/>
    <mergeCell ref="B244:C245"/>
    <mergeCell ref="B248:C249"/>
    <mergeCell ref="D248:E248"/>
    <mergeCell ref="F248:G249"/>
    <mergeCell ref="H248:I249"/>
    <mergeCell ref="D249:E249"/>
    <mergeCell ref="B246:C247"/>
    <mergeCell ref="D246:E246"/>
    <mergeCell ref="D247:E247"/>
    <mergeCell ref="F244:G247"/>
    <mergeCell ref="H244:I247"/>
    <mergeCell ref="D244:E245"/>
    <mergeCell ref="A237:J238"/>
    <mergeCell ref="A240:J240"/>
    <mergeCell ref="A241:J241"/>
    <mergeCell ref="D243:E243"/>
    <mergeCell ref="F243:G243"/>
    <mergeCell ref="H243:I243"/>
    <mergeCell ref="A220:J220"/>
    <mergeCell ref="B221:J221"/>
    <mergeCell ref="A229:J229"/>
    <mergeCell ref="A230:J230"/>
    <mergeCell ref="A231:J234"/>
    <mergeCell ref="A236:J236"/>
    <mergeCell ref="D209:J209"/>
    <mergeCell ref="B210:J211"/>
    <mergeCell ref="B212:J213"/>
    <mergeCell ref="A215:J215"/>
    <mergeCell ref="A216:J217"/>
    <mergeCell ref="A218:J219"/>
    <mergeCell ref="D195:J197"/>
    <mergeCell ref="D198:J200"/>
    <mergeCell ref="D201:J202"/>
    <mergeCell ref="A203:B209"/>
    <mergeCell ref="C203:J203"/>
    <mergeCell ref="C204:J204"/>
    <mergeCell ref="C205:J205"/>
    <mergeCell ref="C206:J206"/>
    <mergeCell ref="C207:J207"/>
    <mergeCell ref="C208:J208"/>
    <mergeCell ref="C189:J189"/>
    <mergeCell ref="C190:J190"/>
    <mergeCell ref="C191:J191"/>
    <mergeCell ref="D192:J192"/>
    <mergeCell ref="C193:J193"/>
    <mergeCell ref="C194:J194"/>
    <mergeCell ref="B180:E181"/>
    <mergeCell ref="A182:J182"/>
    <mergeCell ref="A184:J184"/>
    <mergeCell ref="A185:J185"/>
    <mergeCell ref="A186:J186"/>
    <mergeCell ref="D188:J188"/>
    <mergeCell ref="B169:E169"/>
    <mergeCell ref="B170:E171"/>
    <mergeCell ref="B172:E173"/>
    <mergeCell ref="B174:E175"/>
    <mergeCell ref="B176:E177"/>
    <mergeCell ref="B178:E179"/>
    <mergeCell ref="G162:H163"/>
    <mergeCell ref="I162:J163"/>
    <mergeCell ref="B163:E164"/>
    <mergeCell ref="G164:H164"/>
    <mergeCell ref="I164:J164"/>
    <mergeCell ref="A166:E166"/>
    <mergeCell ref="F166:F181"/>
    <mergeCell ref="G166:H181"/>
    <mergeCell ref="I166:J181"/>
    <mergeCell ref="B167:E168"/>
    <mergeCell ref="A150:E150"/>
    <mergeCell ref="F150:F164"/>
    <mergeCell ref="G150:H151"/>
    <mergeCell ref="I150:J151"/>
    <mergeCell ref="B151:E152"/>
    <mergeCell ref="G152:H153"/>
    <mergeCell ref="I152:J153"/>
    <mergeCell ref="B153:E154"/>
    <mergeCell ref="G154:H155"/>
    <mergeCell ref="I154:J155"/>
    <mergeCell ref="B155:E156"/>
    <mergeCell ref="G156:H157"/>
    <mergeCell ref="I156:J157"/>
    <mergeCell ref="B157:E158"/>
    <mergeCell ref="G158:H159"/>
    <mergeCell ref="I158:J159"/>
    <mergeCell ref="B159:E160"/>
    <mergeCell ref="G160:H161"/>
    <mergeCell ref="I160:J161"/>
    <mergeCell ref="B161:E162"/>
    <mergeCell ref="A143:E143"/>
    <mergeCell ref="F143:F148"/>
    <mergeCell ref="G143:H148"/>
    <mergeCell ref="I143:J148"/>
    <mergeCell ref="B144:E144"/>
    <mergeCell ref="B145:E145"/>
    <mergeCell ref="B146:E146"/>
    <mergeCell ref="B147:E147"/>
    <mergeCell ref="B148:E148"/>
    <mergeCell ref="F64:G64"/>
    <mergeCell ref="H64:I64"/>
    <mergeCell ref="B65:C65"/>
    <mergeCell ref="D65:E65"/>
    <mergeCell ref="B134:B135"/>
    <mergeCell ref="A138:J138"/>
    <mergeCell ref="A139:J139"/>
    <mergeCell ref="A141:J141"/>
    <mergeCell ref="A142:E142"/>
    <mergeCell ref="G142:H142"/>
    <mergeCell ref="I142:J142"/>
    <mergeCell ref="B68:C68"/>
    <mergeCell ref="D68:E68"/>
    <mergeCell ref="A94:J94"/>
    <mergeCell ref="A95:J100"/>
    <mergeCell ref="A101:B101"/>
    <mergeCell ref="B109:I111"/>
    <mergeCell ref="I317:J317"/>
    <mergeCell ref="A54:J55"/>
    <mergeCell ref="A57:J57"/>
    <mergeCell ref="A58:J59"/>
    <mergeCell ref="A60:J60"/>
    <mergeCell ref="B62:I62"/>
    <mergeCell ref="B63:E63"/>
    <mergeCell ref="F63:I63"/>
    <mergeCell ref="A16:J17"/>
    <mergeCell ref="A31:J32"/>
    <mergeCell ref="A37:J38"/>
    <mergeCell ref="A49:J49"/>
    <mergeCell ref="A50:J51"/>
    <mergeCell ref="A53:J53"/>
    <mergeCell ref="B66:C66"/>
    <mergeCell ref="D66:E66"/>
    <mergeCell ref="F66:G66"/>
    <mergeCell ref="H66:I66"/>
    <mergeCell ref="B67:C67"/>
    <mergeCell ref="D67:E67"/>
    <mergeCell ref="F67:G67"/>
    <mergeCell ref="H67:I67"/>
    <mergeCell ref="B64:C64"/>
    <mergeCell ref="D64:E64"/>
  </mergeCells>
  <phoneticPr fontId="9"/>
  <conditionalFormatting sqref="F248">
    <cfRule type="containsBlanks" dxfId="3" priority="2">
      <formula>LEN(TRIM(F248))=0</formula>
    </cfRule>
  </conditionalFormatting>
  <conditionalFormatting sqref="H248">
    <cfRule type="containsBlanks" dxfId="2" priority="1">
      <formula>LEN(TRIM(H248))=0</formula>
    </cfRule>
  </conditionalFormatting>
  <pageMargins left="0.7" right="0.7" top="0.75" bottom="0.75" header="0.3" footer="0.3"/>
  <pageSetup paperSize="9" scale="96" fitToWidth="0" fitToHeight="0" orientation="portrait" r:id="rId1"/>
  <rowBreaks count="7" manualBreakCount="7">
    <brk id="47" max="9" man="1"/>
    <brk id="92" max="9" man="1"/>
    <brk id="136" max="9" man="1"/>
    <brk id="182" max="9" man="1"/>
    <brk id="227" max="9" man="1"/>
    <brk id="273" max="9" man="1"/>
    <brk id="315" max="9" man="1"/>
  </rowBreaks>
  <drawing r:id="rId2"/>
  <legacyDrawing r:id="rId3"/>
  <oleObjects>
    <mc:AlternateContent xmlns:mc="http://schemas.openxmlformats.org/markup-compatibility/2006">
      <mc:Choice Requires="x14">
        <oleObject progId="Word.Document.12" shapeId="3078" r:id="rId4">
          <objectPr defaultSize="0" autoPict="0" r:id="rId5">
            <anchor moveWithCells="1">
              <from>
                <xdr:col>0</xdr:col>
                <xdr:colOff>0</xdr:colOff>
                <xdr:row>315</xdr:row>
                <xdr:rowOff>152400</xdr:rowOff>
              </from>
              <to>
                <xdr:col>9</xdr:col>
                <xdr:colOff>615950</xdr:colOff>
                <xdr:row>360</xdr:row>
                <xdr:rowOff>101600</xdr:rowOff>
              </to>
            </anchor>
          </objectPr>
        </oleObject>
      </mc:Choice>
      <mc:Fallback>
        <oleObject progId="Word.Document.12" shapeId="3078"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Y359"/>
  <sheetViews>
    <sheetView showGridLines="0" view="pageBreakPreview" zoomScale="62" zoomScaleNormal="100" zoomScaleSheetLayoutView="100" workbookViewId="0">
      <selection activeCell="L316" sqref="L315:L316"/>
    </sheetView>
  </sheetViews>
  <sheetFormatPr defaultColWidth="9" defaultRowHeight="13" x14ac:dyDescent="0.2"/>
  <cols>
    <col min="1" max="1" width="9" customWidth="1"/>
    <col min="2" max="3" width="10.36328125" customWidth="1"/>
    <col min="11" max="11" width="3" customWidth="1"/>
    <col min="12" max="12" width="18.81640625" customWidth="1"/>
    <col min="13" max="13" width="1.90625" customWidth="1"/>
    <col min="14" max="14" width="11.453125" customWidth="1"/>
    <col min="15" max="15" width="9" customWidth="1"/>
  </cols>
  <sheetData>
    <row r="1" spans="1:11" ht="17.25" customHeight="1" x14ac:dyDescent="0.2"/>
    <row r="2" spans="1:11" ht="17.25" customHeight="1" x14ac:dyDescent="0.2"/>
    <row r="3" spans="1:11" ht="17.25" customHeight="1" x14ac:dyDescent="0.2"/>
    <row r="4" spans="1:11" ht="17.25" customHeight="1" x14ac:dyDescent="0.2">
      <c r="H4" s="645"/>
      <c r="I4" s="645"/>
    </row>
    <row r="5" spans="1:11" ht="17.25" customHeight="1" x14ac:dyDescent="0.2">
      <c r="H5" s="645"/>
      <c r="I5" s="645"/>
    </row>
    <row r="6" spans="1:11" ht="17.25" customHeight="1" x14ac:dyDescent="0.2"/>
    <row r="7" spans="1:11" ht="17.25" customHeight="1" x14ac:dyDescent="0.2"/>
    <row r="8" spans="1:11" ht="17.25" customHeight="1" x14ac:dyDescent="0.2"/>
    <row r="9" spans="1:11" ht="17.25" customHeight="1" x14ac:dyDescent="0.2"/>
    <row r="10" spans="1:11" ht="17.25" customHeight="1" x14ac:dyDescent="0.2"/>
    <row r="11" spans="1:11" ht="17.25" customHeight="1" x14ac:dyDescent="0.2"/>
    <row r="12" spans="1:11" ht="17.25" customHeight="1" x14ac:dyDescent="0.2"/>
    <row r="13" spans="1:11" ht="17.25" customHeight="1" x14ac:dyDescent="0.2">
      <c r="A13" s="1"/>
    </row>
    <row r="14" spans="1:11" ht="17.25" customHeight="1" x14ac:dyDescent="0.2">
      <c r="A14" s="1"/>
    </row>
    <row r="15" spans="1:11" ht="17.25" customHeight="1" x14ac:dyDescent="0.2">
      <c r="A15" s="1"/>
    </row>
    <row r="16" spans="1:11" ht="17.25" customHeight="1" x14ac:dyDescent="0.2">
      <c r="A16" s="933" t="s">
        <v>180</v>
      </c>
      <c r="B16" s="933"/>
      <c r="C16" s="933"/>
      <c r="D16" s="933"/>
      <c r="E16" s="933"/>
      <c r="F16" s="933"/>
      <c r="G16" s="933"/>
      <c r="H16" s="933"/>
      <c r="I16" s="933"/>
      <c r="J16" s="933"/>
      <c r="K16" s="6"/>
    </row>
    <row r="17" spans="1:11" ht="17.25" customHeight="1" x14ac:dyDescent="0.2">
      <c r="A17" s="933"/>
      <c r="B17" s="933"/>
      <c r="C17" s="933"/>
      <c r="D17" s="933"/>
      <c r="E17" s="933"/>
      <c r="F17" s="933"/>
      <c r="G17" s="933"/>
      <c r="H17" s="933"/>
      <c r="I17" s="933"/>
      <c r="J17" s="933"/>
      <c r="K17" s="6"/>
    </row>
    <row r="18" spans="1:11" ht="17.25" customHeight="1" x14ac:dyDescent="0.2">
      <c r="A18" s="2"/>
    </row>
    <row r="19" spans="1:11" ht="17.25" customHeight="1" x14ac:dyDescent="0.2">
      <c r="A19" s="2"/>
    </row>
    <row r="20" spans="1:11" ht="17.25" customHeight="1" x14ac:dyDescent="0.2">
      <c r="A20" s="2"/>
    </row>
    <row r="21" spans="1:11" ht="17.25" customHeight="1" x14ac:dyDescent="0.2">
      <c r="A21" s="2"/>
    </row>
    <row r="22" spans="1:11" ht="17.25" customHeight="1" x14ac:dyDescent="0.2">
      <c r="A22" s="2"/>
    </row>
    <row r="23" spans="1:11" ht="17.25" customHeight="1" x14ac:dyDescent="0.2">
      <c r="A23" s="2"/>
    </row>
    <row r="24" spans="1:11" ht="17.25" customHeight="1" x14ac:dyDescent="0.2">
      <c r="A24" s="2"/>
    </row>
    <row r="25" spans="1:11" ht="17.25" customHeight="1" x14ac:dyDescent="0.2">
      <c r="A25" s="2"/>
    </row>
    <row r="26" spans="1:11" ht="17.25" customHeight="1" x14ac:dyDescent="0.2">
      <c r="A26" s="2"/>
    </row>
    <row r="27" spans="1:11" ht="17.25" customHeight="1" x14ac:dyDescent="0.2">
      <c r="A27" s="2"/>
    </row>
    <row r="28" spans="1:11" ht="17.25" customHeight="1" x14ac:dyDescent="0.2">
      <c r="A28" s="2"/>
    </row>
    <row r="29" spans="1:11" ht="17.25" customHeight="1" x14ac:dyDescent="0.2">
      <c r="K29" s="110"/>
    </row>
    <row r="30" spans="1:11" ht="17.25" customHeight="1" x14ac:dyDescent="0.2">
      <c r="K30" s="110"/>
    </row>
    <row r="31" spans="1:11" ht="17.25" customHeight="1" x14ac:dyDescent="0.2">
      <c r="A31" s="546" t="str">
        <f>IF(避難確保計画入力シート!E13="","",避難確保計画入力シート!E13)</f>
        <v/>
      </c>
      <c r="B31" s="546"/>
      <c r="C31" s="546"/>
      <c r="D31" s="546"/>
      <c r="E31" s="546"/>
      <c r="F31" s="546"/>
      <c r="G31" s="546"/>
      <c r="H31" s="546"/>
      <c r="I31" s="546"/>
      <c r="J31" s="546"/>
      <c r="K31" s="111"/>
    </row>
    <row r="32" spans="1:11" ht="17.25" customHeight="1" x14ac:dyDescent="0.2">
      <c r="A32" s="546"/>
      <c r="B32" s="546"/>
      <c r="C32" s="546"/>
      <c r="D32" s="546"/>
      <c r="E32" s="546"/>
      <c r="F32" s="546"/>
      <c r="G32" s="546"/>
      <c r="H32" s="546"/>
      <c r="I32" s="546"/>
      <c r="J32" s="546"/>
      <c r="K32" s="111"/>
    </row>
    <row r="33" spans="1:10" ht="17.25" customHeight="1" x14ac:dyDescent="0.2"/>
    <row r="34" spans="1:10" ht="17.25" customHeight="1" x14ac:dyDescent="0.2"/>
    <row r="35" spans="1:10" ht="17.25" customHeight="1" x14ac:dyDescent="0.2"/>
    <row r="36" spans="1:10" ht="17.25" customHeight="1" x14ac:dyDescent="0.2"/>
    <row r="37" spans="1:10" ht="17.25" customHeight="1" x14ac:dyDescent="0.2">
      <c r="A37" s="676" t="str">
        <f>避難確保計画入力シート!E9&amp;"年 "&amp;避難確保計画入力シート!G9&amp;"月　作成"</f>
        <v>年 月　作成</v>
      </c>
      <c r="B37" s="676"/>
      <c r="C37" s="676"/>
      <c r="D37" s="676"/>
      <c r="E37" s="676"/>
      <c r="F37" s="676"/>
      <c r="G37" s="676"/>
      <c r="H37" s="676"/>
      <c r="I37" s="676"/>
      <c r="J37" s="676"/>
    </row>
    <row r="38" spans="1:10" ht="17.25" customHeight="1" x14ac:dyDescent="0.2">
      <c r="A38" s="676"/>
      <c r="B38" s="676"/>
      <c r="C38" s="676"/>
      <c r="D38" s="676"/>
      <c r="E38" s="676"/>
      <c r="F38" s="676"/>
      <c r="G38" s="676"/>
      <c r="H38" s="676"/>
      <c r="I38" s="676"/>
      <c r="J38" s="676"/>
    </row>
    <row r="39" spans="1:10" ht="17.25" customHeight="1" x14ac:dyDescent="0.2"/>
    <row r="40" spans="1:10" ht="17.25" customHeight="1" x14ac:dyDescent="0.2"/>
    <row r="41" spans="1:10" ht="17.25" customHeight="1" x14ac:dyDescent="0.2"/>
    <row r="42" spans="1:10" ht="17.25" customHeight="1" x14ac:dyDescent="0.2">
      <c r="A42" s="2"/>
    </row>
    <row r="43" spans="1:10" ht="17.25" customHeight="1" x14ac:dyDescent="0.2">
      <c r="A43" s="2"/>
    </row>
    <row r="44" spans="1:10" ht="17.25" customHeight="1" x14ac:dyDescent="0.2">
      <c r="A44" s="2"/>
    </row>
    <row r="45" spans="1:10" ht="17.25" customHeight="1" x14ac:dyDescent="0.2">
      <c r="A45" s="2"/>
    </row>
    <row r="46" spans="1:10" ht="17.25" customHeight="1" x14ac:dyDescent="0.2">
      <c r="A46" s="2"/>
    </row>
    <row r="47" spans="1:10" ht="17.25" customHeight="1" x14ac:dyDescent="0.2">
      <c r="A47" s="2"/>
    </row>
    <row r="48" spans="1:10" ht="17.25" customHeight="1" x14ac:dyDescent="0.2">
      <c r="A48" s="2"/>
    </row>
    <row r="49" spans="1:25" ht="16.5" x14ac:dyDescent="0.2">
      <c r="A49" s="836" t="s">
        <v>2</v>
      </c>
      <c r="B49" s="836"/>
      <c r="C49" s="836"/>
      <c r="D49" s="836"/>
      <c r="E49" s="836"/>
      <c r="F49" s="836"/>
      <c r="G49" s="836"/>
      <c r="H49" s="836"/>
      <c r="I49" s="836"/>
      <c r="J49" s="836"/>
      <c r="K49" s="109"/>
    </row>
    <row r="50" spans="1:25" ht="17.25" customHeight="1" x14ac:dyDescent="0.2">
      <c r="A50" s="811" t="s">
        <v>264</v>
      </c>
      <c r="B50" s="811"/>
      <c r="C50" s="811"/>
      <c r="D50" s="811"/>
      <c r="E50" s="811"/>
      <c r="F50" s="811"/>
      <c r="G50" s="811"/>
      <c r="H50" s="811"/>
      <c r="I50" s="811"/>
      <c r="J50" s="811"/>
      <c r="K50" s="108"/>
      <c r="Y50" t="s">
        <v>166</v>
      </c>
    </row>
    <row r="51" spans="1:25" ht="17.25" customHeight="1" x14ac:dyDescent="0.2">
      <c r="A51" s="811"/>
      <c r="B51" s="811"/>
      <c r="C51" s="811"/>
      <c r="D51" s="811"/>
      <c r="E51" s="811"/>
      <c r="F51" s="811"/>
      <c r="G51" s="811"/>
      <c r="H51" s="811"/>
      <c r="I51" s="811"/>
      <c r="J51" s="811"/>
      <c r="K51" s="108"/>
    </row>
    <row r="52" spans="1:25" ht="17.25" customHeight="1" x14ac:dyDescent="0.2">
      <c r="A52" s="811"/>
      <c r="B52" s="811"/>
      <c r="C52" s="811"/>
      <c r="D52" s="811"/>
      <c r="E52" s="811"/>
      <c r="F52" s="811"/>
      <c r="G52" s="811"/>
      <c r="H52" s="811"/>
      <c r="I52" s="811"/>
      <c r="J52" s="811"/>
      <c r="K52" s="108"/>
    </row>
    <row r="53" spans="1:25" ht="17.25" customHeight="1" x14ac:dyDescent="0.2">
      <c r="A53" s="121"/>
      <c r="B53" s="121"/>
      <c r="C53" s="121"/>
      <c r="D53" s="121"/>
      <c r="E53" s="121"/>
      <c r="F53" s="121"/>
      <c r="G53" s="121"/>
      <c r="H53" s="121"/>
      <c r="I53" s="121"/>
      <c r="J53" s="121"/>
      <c r="K53" s="108"/>
    </row>
    <row r="54" spans="1:25" ht="17.25" customHeight="1" x14ac:dyDescent="0.2">
      <c r="A54" s="837" t="s">
        <v>32</v>
      </c>
      <c r="B54" s="837"/>
      <c r="C54" s="837"/>
      <c r="D54" s="837"/>
      <c r="E54" s="837"/>
      <c r="F54" s="837"/>
      <c r="G54" s="837"/>
      <c r="H54" s="837"/>
      <c r="I54" s="837"/>
      <c r="J54" s="837"/>
      <c r="K54" s="108"/>
    </row>
    <row r="55" spans="1:25" ht="17.25" customHeight="1" x14ac:dyDescent="0.2">
      <c r="A55" s="837" t="s">
        <v>181</v>
      </c>
      <c r="B55" s="837"/>
      <c r="C55" s="837"/>
      <c r="D55" s="837"/>
      <c r="E55" s="837"/>
      <c r="F55" s="837"/>
      <c r="G55" s="837"/>
      <c r="H55" s="837"/>
      <c r="I55" s="837"/>
      <c r="J55" s="837"/>
      <c r="K55" s="108"/>
    </row>
    <row r="56" spans="1:25" ht="17.25" customHeight="1" x14ac:dyDescent="0.2">
      <c r="A56" s="837"/>
      <c r="B56" s="837"/>
      <c r="C56" s="837"/>
      <c r="D56" s="837"/>
      <c r="E56" s="837"/>
      <c r="F56" s="837"/>
      <c r="G56" s="837"/>
      <c r="H56" s="837"/>
      <c r="I56" s="837"/>
      <c r="J56" s="837"/>
      <c r="K56" s="108"/>
    </row>
    <row r="57" spans="1:25" ht="17.25" customHeight="1" x14ac:dyDescent="0.2">
      <c r="A57" s="121"/>
      <c r="B57" s="121"/>
      <c r="C57" s="121"/>
      <c r="D57" s="121"/>
      <c r="E57" s="121"/>
      <c r="F57" s="121"/>
      <c r="G57" s="121"/>
      <c r="H57" s="121"/>
      <c r="I57" s="121"/>
      <c r="J57" s="121"/>
      <c r="K57" s="108"/>
    </row>
    <row r="58" spans="1:25" ht="16.5" x14ac:dyDescent="0.2">
      <c r="A58" s="836" t="s">
        <v>182</v>
      </c>
      <c r="B58" s="836"/>
      <c r="C58" s="836"/>
      <c r="D58" s="836"/>
      <c r="E58" s="836"/>
      <c r="F58" s="836"/>
      <c r="G58" s="836"/>
      <c r="H58" s="836"/>
      <c r="I58" s="836"/>
      <c r="J58" s="836"/>
      <c r="K58" s="109"/>
    </row>
    <row r="59" spans="1:25" ht="17.25" customHeight="1" x14ac:dyDescent="0.2">
      <c r="A59" s="837" t="s">
        <v>183</v>
      </c>
      <c r="B59" s="837"/>
      <c r="C59" s="837"/>
      <c r="D59" s="837"/>
      <c r="E59" s="837"/>
      <c r="F59" s="837"/>
      <c r="G59" s="837"/>
      <c r="H59" s="837"/>
      <c r="I59" s="837"/>
      <c r="J59" s="837"/>
      <c r="K59" s="109"/>
    </row>
    <row r="60" spans="1:25" ht="16.5" x14ac:dyDescent="0.2">
      <c r="A60" s="122" t="str">
        <f>IF(避難確保計画入力シート!E42="✔","☑","□")</f>
        <v>□</v>
      </c>
      <c r="B60" s="123" t="s">
        <v>174</v>
      </c>
      <c r="C60" s="123"/>
      <c r="D60" s="123"/>
      <c r="E60" s="123"/>
      <c r="F60" s="123"/>
      <c r="G60" s="123"/>
      <c r="H60" s="123"/>
      <c r="I60" s="123"/>
      <c r="J60" s="123"/>
      <c r="K60" s="109"/>
    </row>
    <row r="61" spans="1:25" ht="16.5" x14ac:dyDescent="0.2">
      <c r="A61" s="122" t="str">
        <f>IF(避難確保計画入力シート!E43="✔","☑","□")</f>
        <v>□</v>
      </c>
      <c r="B61" s="123" t="s">
        <v>177</v>
      </c>
      <c r="C61" s="123"/>
      <c r="D61" s="123"/>
      <c r="E61" s="123"/>
      <c r="F61" s="123"/>
      <c r="G61" s="123"/>
      <c r="H61" s="123"/>
      <c r="I61" s="123"/>
      <c r="J61" s="123"/>
      <c r="K61" s="109"/>
    </row>
    <row r="62" spans="1:25" ht="16.5" x14ac:dyDescent="0.2">
      <c r="A62" s="122" t="str">
        <f>IF(避難確保計画入力シート!E44="✔","☑","□")</f>
        <v>□</v>
      </c>
      <c r="B62" s="123" t="s">
        <v>79</v>
      </c>
      <c r="C62" s="122" t="s">
        <v>184</v>
      </c>
      <c r="D62" s="935" t="str">
        <f>IF(避難確保計画入力シート!E44="","",IF(避難確保計画入力シート!H44="","",避難確保計画入力シート!H44))</f>
        <v/>
      </c>
      <c r="E62" s="935"/>
      <c r="F62" s="935"/>
      <c r="G62" s="935"/>
      <c r="H62" s="935"/>
      <c r="I62" s="935"/>
      <c r="J62" s="123" t="s">
        <v>185</v>
      </c>
      <c r="K62" s="109"/>
    </row>
    <row r="63" spans="1:25" ht="18" customHeight="1" x14ac:dyDescent="0.2">
      <c r="A63" s="124"/>
      <c r="B63" s="124"/>
      <c r="C63" s="124"/>
      <c r="D63" s="124"/>
      <c r="E63" s="124"/>
      <c r="F63" s="124"/>
      <c r="G63" s="124"/>
      <c r="H63" s="124"/>
      <c r="I63" s="124"/>
      <c r="J63" s="124"/>
      <c r="K63" s="7"/>
    </row>
    <row r="64" spans="1:25" ht="17.5" x14ac:dyDescent="0.2">
      <c r="A64" s="836" t="s">
        <v>186</v>
      </c>
      <c r="B64" s="836"/>
      <c r="C64" s="836"/>
      <c r="D64" s="836"/>
      <c r="E64" s="836"/>
      <c r="F64" s="836"/>
      <c r="G64" s="836"/>
      <c r="H64" s="836"/>
      <c r="I64" s="836"/>
      <c r="J64" s="836"/>
      <c r="K64" s="7"/>
    </row>
    <row r="65" spans="1:11" ht="18" customHeight="1" x14ac:dyDescent="0.2">
      <c r="A65" s="811" t="s">
        <v>35</v>
      </c>
      <c r="B65" s="811"/>
      <c r="C65" s="811"/>
      <c r="D65" s="811"/>
      <c r="E65" s="811"/>
      <c r="F65" s="811"/>
      <c r="G65" s="811"/>
      <c r="H65" s="811"/>
      <c r="I65" s="811"/>
      <c r="J65" s="811"/>
      <c r="K65" s="7"/>
    </row>
    <row r="66" spans="1:11" ht="17.5" x14ac:dyDescent="0.2">
      <c r="A66" s="811"/>
      <c r="B66" s="811"/>
      <c r="C66" s="811"/>
      <c r="D66" s="811"/>
      <c r="E66" s="811"/>
      <c r="F66" s="811"/>
      <c r="G66" s="811"/>
      <c r="H66" s="811"/>
      <c r="I66" s="811"/>
      <c r="J66" s="811"/>
      <c r="K66" s="7"/>
    </row>
    <row r="67" spans="1:11" ht="17.5" x14ac:dyDescent="0.2">
      <c r="A67" s="121"/>
      <c r="B67" s="121"/>
      <c r="C67" s="121"/>
      <c r="D67" s="121"/>
      <c r="E67" s="121"/>
      <c r="F67" s="121"/>
      <c r="G67" s="121"/>
      <c r="H67" s="121"/>
      <c r="I67" s="121"/>
      <c r="J67" s="121"/>
      <c r="K67" s="7"/>
    </row>
    <row r="68" spans="1:11" ht="17.5" x14ac:dyDescent="0.2">
      <c r="A68" s="917" t="s">
        <v>45</v>
      </c>
      <c r="B68" s="917"/>
      <c r="C68" s="917"/>
      <c r="D68" s="917"/>
      <c r="E68" s="917"/>
      <c r="F68" s="917"/>
      <c r="G68" s="917"/>
      <c r="H68" s="917"/>
      <c r="I68" s="917"/>
      <c r="J68" s="917"/>
      <c r="K68" s="7"/>
    </row>
    <row r="69" spans="1:11" ht="18" thickBot="1" x14ac:dyDescent="0.25">
      <c r="A69" s="124"/>
      <c r="B69" s="124"/>
      <c r="C69" s="124"/>
      <c r="D69" s="124"/>
      <c r="E69" s="124"/>
      <c r="F69" s="124"/>
      <c r="G69" s="124"/>
      <c r="H69" s="124"/>
      <c r="I69" s="124"/>
      <c r="J69" s="124"/>
      <c r="K69" s="7"/>
    </row>
    <row r="70" spans="1:11" ht="17.5" x14ac:dyDescent="0.2">
      <c r="A70" s="124"/>
      <c r="B70" s="918" t="s">
        <v>40</v>
      </c>
      <c r="C70" s="919"/>
      <c r="D70" s="919"/>
      <c r="E70" s="919"/>
      <c r="F70" s="919"/>
      <c r="G70" s="919"/>
      <c r="H70" s="919"/>
      <c r="I70" s="920"/>
      <c r="J70" s="124"/>
      <c r="K70" s="7"/>
    </row>
    <row r="71" spans="1:11" ht="17.5" x14ac:dyDescent="0.2">
      <c r="A71" s="124"/>
      <c r="B71" s="921" t="s">
        <v>36</v>
      </c>
      <c r="C71" s="922"/>
      <c r="D71" s="922"/>
      <c r="E71" s="923"/>
      <c r="F71" s="924" t="s">
        <v>37</v>
      </c>
      <c r="G71" s="922"/>
      <c r="H71" s="922"/>
      <c r="I71" s="925"/>
      <c r="J71" s="124"/>
      <c r="K71" s="7"/>
    </row>
    <row r="72" spans="1:11" ht="17.5" x14ac:dyDescent="0.2">
      <c r="A72" s="124"/>
      <c r="B72" s="921" t="s">
        <v>38</v>
      </c>
      <c r="C72" s="926"/>
      <c r="D72" s="924" t="s">
        <v>39</v>
      </c>
      <c r="E72" s="926"/>
      <c r="F72" s="924" t="s">
        <v>38</v>
      </c>
      <c r="G72" s="926"/>
      <c r="H72" s="924" t="s">
        <v>39</v>
      </c>
      <c r="I72" s="934"/>
      <c r="J72" s="124"/>
      <c r="K72" s="7"/>
    </row>
    <row r="73" spans="1:11" ht="17.5" x14ac:dyDescent="0.2">
      <c r="A73" s="124"/>
      <c r="B73" s="908" t="s">
        <v>41</v>
      </c>
      <c r="C73" s="909"/>
      <c r="D73" s="910" t="s">
        <v>41</v>
      </c>
      <c r="E73" s="909"/>
      <c r="F73" s="125"/>
      <c r="G73" s="126"/>
      <c r="H73" s="125"/>
      <c r="I73" s="127"/>
      <c r="J73" s="124"/>
      <c r="K73" s="7"/>
    </row>
    <row r="74" spans="1:11" ht="17.5" x14ac:dyDescent="0.2">
      <c r="A74" s="124"/>
      <c r="B74" s="911" t="str">
        <f>避難確保計画入力シート!K32&amp;"名"</f>
        <v>名</v>
      </c>
      <c r="C74" s="912"/>
      <c r="D74" s="913" t="str">
        <f>避難確保計画入力シート!G32&amp;"名"</f>
        <v>名</v>
      </c>
      <c r="E74" s="912"/>
      <c r="F74" s="914" t="s">
        <v>37</v>
      </c>
      <c r="G74" s="915"/>
      <c r="H74" s="914" t="s">
        <v>37</v>
      </c>
      <c r="I74" s="916"/>
      <c r="J74" s="124"/>
      <c r="K74" s="7"/>
    </row>
    <row r="75" spans="1:11" ht="17.5" x14ac:dyDescent="0.2">
      <c r="A75" s="124"/>
      <c r="B75" s="908" t="s">
        <v>42</v>
      </c>
      <c r="C75" s="909"/>
      <c r="D75" s="910" t="s">
        <v>42</v>
      </c>
      <c r="E75" s="909"/>
      <c r="F75" s="914" t="str">
        <f>IF(避難確保計画入力シート!I36="平日と異なる",避難確保計画入力シート!K38&amp;"名","（平日と同じ）")</f>
        <v>（平日と同じ）</v>
      </c>
      <c r="G75" s="915"/>
      <c r="H75" s="914" t="str">
        <f>IF(避難確保計画入力シート!I36="平日と異なる",避難確保計画入力シート!G38&amp;"名","（平日と同じ）")</f>
        <v>（平日と同じ）</v>
      </c>
      <c r="I75" s="916"/>
      <c r="J75" s="124"/>
      <c r="K75" s="7"/>
    </row>
    <row r="76" spans="1:11" ht="18" thickBot="1" x14ac:dyDescent="0.25">
      <c r="A76" s="124"/>
      <c r="B76" s="930" t="str">
        <f>避難確保計画入力シート!K34&amp;"名"</f>
        <v>名</v>
      </c>
      <c r="C76" s="931"/>
      <c r="D76" s="932" t="str">
        <f>避難確保計画入力シート!G34&amp;"名"</f>
        <v>名</v>
      </c>
      <c r="E76" s="931"/>
      <c r="F76" s="128"/>
      <c r="G76" s="129"/>
      <c r="H76" s="128"/>
      <c r="I76" s="130"/>
      <c r="J76" s="124"/>
      <c r="K76" s="7"/>
    </row>
    <row r="77" spans="1:11" ht="17.5" x14ac:dyDescent="0.2">
      <c r="A77" s="124"/>
      <c r="B77" s="124"/>
      <c r="C77" s="124"/>
      <c r="D77" s="124"/>
      <c r="E77" s="124"/>
      <c r="F77" s="124"/>
      <c r="G77" s="124"/>
      <c r="H77" s="124"/>
      <c r="I77" s="124"/>
      <c r="J77" s="124"/>
      <c r="K77" s="7"/>
    </row>
    <row r="78" spans="1:11" ht="17.5" x14ac:dyDescent="0.2">
      <c r="A78" s="124"/>
      <c r="B78" s="124"/>
      <c r="C78" s="124"/>
      <c r="D78" s="124"/>
      <c r="E78" s="124"/>
      <c r="F78" s="124"/>
      <c r="G78" s="124"/>
      <c r="H78" s="124"/>
      <c r="I78" s="124"/>
      <c r="J78" s="124"/>
      <c r="K78" s="7"/>
    </row>
    <row r="79" spans="1:11" ht="17.5" x14ac:dyDescent="0.2">
      <c r="A79" s="124"/>
      <c r="B79" s="124"/>
      <c r="C79" s="124"/>
      <c r="D79" s="124"/>
      <c r="E79" s="124"/>
      <c r="F79" s="124"/>
      <c r="G79" s="124"/>
      <c r="H79" s="124"/>
      <c r="I79" s="124"/>
      <c r="J79" s="124"/>
      <c r="K79" s="7"/>
    </row>
    <row r="80" spans="1:11" ht="17.5" x14ac:dyDescent="0.2">
      <c r="A80" s="124"/>
      <c r="B80" s="124"/>
      <c r="C80" s="124"/>
      <c r="D80" s="124"/>
      <c r="E80" s="124"/>
      <c r="F80" s="124"/>
      <c r="G80" s="124"/>
      <c r="H80" s="124"/>
      <c r="I80" s="124"/>
      <c r="J80" s="124"/>
      <c r="K80" s="7"/>
    </row>
    <row r="81" spans="1:11" ht="17.5" x14ac:dyDescent="0.2">
      <c r="A81" s="124"/>
      <c r="B81" s="124"/>
      <c r="C81" s="124"/>
      <c r="D81" s="124"/>
      <c r="E81" s="124"/>
      <c r="F81" s="124"/>
      <c r="G81" s="124"/>
      <c r="H81" s="124"/>
      <c r="I81" s="124"/>
      <c r="J81" s="124"/>
      <c r="K81" s="7"/>
    </row>
    <row r="82" spans="1:11" ht="17.5" x14ac:dyDescent="0.2">
      <c r="A82" s="124"/>
      <c r="B82" s="124"/>
      <c r="C82" s="124"/>
      <c r="D82" s="124"/>
      <c r="E82" s="124"/>
      <c r="F82" s="124"/>
      <c r="G82" s="124"/>
      <c r="H82" s="124"/>
      <c r="I82" s="124"/>
      <c r="J82" s="124"/>
      <c r="K82" s="7"/>
    </row>
    <row r="83" spans="1:11" ht="17.5" x14ac:dyDescent="0.2">
      <c r="A83" s="124"/>
      <c r="B83" s="124"/>
      <c r="C83" s="124"/>
      <c r="D83" s="124"/>
      <c r="E83" s="124"/>
      <c r="F83" s="124"/>
      <c r="G83" s="124"/>
      <c r="H83" s="124"/>
      <c r="I83" s="124"/>
      <c r="J83" s="124"/>
      <c r="K83" s="7"/>
    </row>
    <row r="84" spans="1:11" ht="17.5" x14ac:dyDescent="0.2">
      <c r="A84" s="124"/>
      <c r="B84" s="124"/>
      <c r="C84" s="124"/>
      <c r="D84" s="124"/>
      <c r="E84" s="124"/>
      <c r="F84" s="124"/>
      <c r="G84" s="124"/>
      <c r="H84" s="124"/>
      <c r="I84" s="124"/>
      <c r="J84" s="124"/>
      <c r="K84" s="7"/>
    </row>
    <row r="85" spans="1:11" ht="17.5" x14ac:dyDescent="0.2">
      <c r="A85" s="124"/>
      <c r="B85" s="124"/>
      <c r="C85" s="124"/>
      <c r="D85" s="124"/>
      <c r="E85" s="124"/>
      <c r="F85" s="124"/>
      <c r="G85" s="124"/>
      <c r="H85" s="124"/>
      <c r="I85" s="124"/>
      <c r="J85" s="124"/>
      <c r="K85" s="7"/>
    </row>
    <row r="86" spans="1:11" ht="17.5" x14ac:dyDescent="0.2">
      <c r="A86" s="124"/>
      <c r="B86" s="124"/>
      <c r="C86" s="124"/>
      <c r="D86" s="124"/>
      <c r="E86" s="124"/>
      <c r="F86" s="124"/>
      <c r="G86" s="124"/>
      <c r="H86" s="124"/>
      <c r="I86" s="124"/>
      <c r="J86" s="124"/>
      <c r="K86" s="7"/>
    </row>
    <row r="87" spans="1:11" ht="17.5" x14ac:dyDescent="0.2">
      <c r="A87" s="124"/>
      <c r="B87" s="124"/>
      <c r="C87" s="124"/>
      <c r="D87" s="124"/>
      <c r="E87" s="124"/>
      <c r="F87" s="124"/>
      <c r="G87" s="124"/>
      <c r="H87" s="124"/>
      <c r="I87" s="124"/>
      <c r="J87" s="124"/>
      <c r="K87" s="7"/>
    </row>
    <row r="88" spans="1:11" ht="17.5" x14ac:dyDescent="0.2">
      <c r="A88" s="124"/>
      <c r="B88" s="124"/>
      <c r="C88" s="124"/>
      <c r="D88" s="124"/>
      <c r="E88" s="124"/>
      <c r="F88" s="124"/>
      <c r="G88" s="124"/>
      <c r="H88" s="124"/>
      <c r="I88" s="124"/>
      <c r="J88" s="124"/>
      <c r="K88" s="7"/>
    </row>
    <row r="89" spans="1:11" ht="17.5" x14ac:dyDescent="0.2">
      <c r="A89" s="124"/>
      <c r="B89" s="124"/>
      <c r="C89" s="124"/>
      <c r="D89" s="124"/>
      <c r="E89" s="124"/>
      <c r="F89" s="124"/>
      <c r="G89" s="124"/>
      <c r="H89" s="124"/>
      <c r="I89" s="124"/>
      <c r="J89" s="124"/>
      <c r="K89" s="7"/>
    </row>
    <row r="90" spans="1:11" ht="17.5" x14ac:dyDescent="0.2">
      <c r="A90" s="124"/>
      <c r="B90" s="124"/>
      <c r="C90" s="124"/>
      <c r="D90" s="124"/>
      <c r="E90" s="124"/>
      <c r="F90" s="124"/>
      <c r="G90" s="124"/>
      <c r="H90" s="124"/>
      <c r="I90" s="124"/>
      <c r="J90" s="124"/>
      <c r="K90" s="7"/>
    </row>
    <row r="91" spans="1:11" ht="17.5" x14ac:dyDescent="0.2">
      <c r="A91" s="124"/>
      <c r="B91" s="124"/>
      <c r="C91" s="124"/>
      <c r="D91" s="124"/>
      <c r="E91" s="124"/>
      <c r="F91" s="124"/>
      <c r="G91" s="124"/>
      <c r="H91" s="124"/>
      <c r="I91" s="124"/>
      <c r="J91" s="124"/>
      <c r="K91" s="7"/>
    </row>
    <row r="92" spans="1:11" ht="17.5" x14ac:dyDescent="0.2">
      <c r="A92" s="124"/>
      <c r="B92" s="124"/>
      <c r="C92" s="124"/>
      <c r="D92" s="124"/>
      <c r="E92" s="124"/>
      <c r="F92" s="124"/>
      <c r="G92" s="124"/>
      <c r="H92" s="124"/>
      <c r="I92" s="124"/>
      <c r="J92" s="124"/>
      <c r="K92" s="7"/>
    </row>
    <row r="93" spans="1:11" ht="17.5" x14ac:dyDescent="0.2">
      <c r="A93" s="124"/>
      <c r="B93" s="124"/>
      <c r="C93" s="124"/>
      <c r="D93" s="124"/>
      <c r="E93" s="124"/>
      <c r="F93" s="124"/>
      <c r="G93" s="124"/>
      <c r="H93" s="124"/>
      <c r="I93" s="124"/>
      <c r="J93" s="124"/>
      <c r="K93" s="7"/>
    </row>
    <row r="94" spans="1:11" ht="18" customHeight="1" x14ac:dyDescent="0.2">
      <c r="A94" s="131"/>
      <c r="B94" s="132"/>
      <c r="C94" s="132"/>
      <c r="D94" s="132"/>
      <c r="E94" s="132"/>
      <c r="F94" s="132"/>
      <c r="G94" s="132"/>
      <c r="H94" s="132"/>
      <c r="I94" s="132"/>
      <c r="J94" s="60" t="s">
        <v>187</v>
      </c>
      <c r="K94" s="9"/>
    </row>
    <row r="95" spans="1:11" ht="18" customHeight="1" x14ac:dyDescent="0.2">
      <c r="A95" s="917" t="s">
        <v>44</v>
      </c>
      <c r="B95" s="917"/>
      <c r="C95" s="917"/>
      <c r="D95" s="917"/>
      <c r="E95" s="917"/>
      <c r="F95" s="917"/>
      <c r="G95" s="917"/>
      <c r="H95" s="917"/>
      <c r="I95" s="917"/>
      <c r="J95" s="917"/>
      <c r="K95" s="9"/>
    </row>
    <row r="96" spans="1:11" ht="18" customHeight="1" x14ac:dyDescent="0.2">
      <c r="A96" s="811" t="s">
        <v>282</v>
      </c>
      <c r="B96" s="811"/>
      <c r="C96" s="811"/>
      <c r="D96" s="811"/>
      <c r="E96" s="811"/>
      <c r="F96" s="811"/>
      <c r="G96" s="811"/>
      <c r="H96" s="811"/>
      <c r="I96" s="811"/>
      <c r="J96" s="811"/>
      <c r="K96" s="9"/>
    </row>
    <row r="97" spans="1:11" ht="18" customHeight="1" x14ac:dyDescent="0.2">
      <c r="A97" s="811"/>
      <c r="B97" s="811"/>
      <c r="C97" s="811"/>
      <c r="D97" s="811"/>
      <c r="E97" s="811"/>
      <c r="F97" s="811"/>
      <c r="G97" s="811"/>
      <c r="H97" s="811"/>
      <c r="I97" s="811"/>
      <c r="J97" s="811"/>
      <c r="K97" s="9"/>
    </row>
    <row r="98" spans="1:11" ht="18" customHeight="1" x14ac:dyDescent="0.2">
      <c r="A98" s="827"/>
      <c r="B98" s="827"/>
      <c r="C98" s="827"/>
      <c r="D98" s="827"/>
      <c r="E98" s="827"/>
      <c r="F98" s="827"/>
      <c r="G98" s="827"/>
      <c r="H98" s="827"/>
      <c r="I98" s="827"/>
      <c r="J98" s="827"/>
      <c r="K98" s="9"/>
    </row>
    <row r="99" spans="1:11" ht="18" customHeight="1" x14ac:dyDescent="0.2">
      <c r="A99" s="827"/>
      <c r="B99" s="827"/>
      <c r="C99" s="827"/>
      <c r="D99" s="827"/>
      <c r="E99" s="827"/>
      <c r="F99" s="827"/>
      <c r="G99" s="827"/>
      <c r="H99" s="827"/>
      <c r="I99" s="827"/>
      <c r="J99" s="827"/>
      <c r="K99" s="9"/>
    </row>
    <row r="100" spans="1:11" ht="18" customHeight="1" x14ac:dyDescent="0.2">
      <c r="A100" s="827"/>
      <c r="B100" s="827"/>
      <c r="C100" s="827"/>
      <c r="D100" s="827"/>
      <c r="E100" s="827"/>
      <c r="F100" s="827"/>
      <c r="G100" s="827"/>
      <c r="H100" s="827"/>
      <c r="I100" s="827"/>
      <c r="J100" s="827"/>
      <c r="K100" s="9"/>
    </row>
    <row r="101" spans="1:11" ht="18" customHeight="1" x14ac:dyDescent="0.2">
      <c r="A101" s="827"/>
      <c r="B101" s="827"/>
      <c r="C101" s="827"/>
      <c r="D101" s="827"/>
      <c r="E101" s="827"/>
      <c r="F101" s="827"/>
      <c r="G101" s="827"/>
      <c r="H101" s="827"/>
      <c r="I101" s="827"/>
      <c r="J101" s="827"/>
      <c r="K101" s="9"/>
    </row>
    <row r="102" spans="1:11" ht="18" customHeight="1" x14ac:dyDescent="0.2">
      <c r="A102" s="827"/>
      <c r="B102" s="827"/>
      <c r="C102" s="827"/>
      <c r="D102" s="827"/>
      <c r="E102" s="827"/>
      <c r="F102" s="827"/>
      <c r="G102" s="827"/>
      <c r="H102" s="827"/>
      <c r="I102" s="827"/>
      <c r="J102" s="827"/>
      <c r="K102" s="9"/>
    </row>
    <row r="103" spans="1:11" ht="18" customHeight="1" x14ac:dyDescent="0.2">
      <c r="A103" s="827"/>
      <c r="B103" s="827"/>
      <c r="C103" s="827"/>
      <c r="D103" s="827"/>
      <c r="E103" s="827"/>
      <c r="F103" s="827"/>
      <c r="G103" s="827"/>
      <c r="H103" s="827"/>
      <c r="I103" s="827"/>
      <c r="J103" s="827"/>
      <c r="K103" s="9"/>
    </row>
    <row r="104" spans="1:11" ht="18" customHeight="1" x14ac:dyDescent="0.2">
      <c r="A104" s="827"/>
      <c r="B104" s="827"/>
      <c r="C104" s="827"/>
      <c r="D104" s="827"/>
      <c r="E104" s="827"/>
      <c r="F104" s="827"/>
      <c r="G104" s="827"/>
      <c r="H104" s="827"/>
      <c r="I104" s="827"/>
      <c r="J104" s="827"/>
      <c r="K104" s="9"/>
    </row>
    <row r="105" spans="1:11" ht="18" customHeight="1" thickBot="1" x14ac:dyDescent="0.25">
      <c r="A105" s="927"/>
      <c r="B105" s="927"/>
      <c r="C105" s="927"/>
      <c r="D105" s="927"/>
      <c r="E105" s="927"/>
      <c r="F105" s="927"/>
      <c r="G105" s="927"/>
      <c r="H105" s="927"/>
      <c r="I105" s="927"/>
      <c r="J105" s="927"/>
      <c r="K105" s="9"/>
    </row>
    <row r="106" spans="1:11" ht="18" customHeight="1" x14ac:dyDescent="0.2">
      <c r="A106" s="573" t="s">
        <v>46</v>
      </c>
      <c r="B106" s="476"/>
      <c r="C106" s="133"/>
      <c r="D106" s="133"/>
      <c r="E106" s="133"/>
      <c r="F106" s="133"/>
      <c r="G106" s="133"/>
      <c r="H106" s="133"/>
      <c r="I106" s="133"/>
      <c r="J106" s="134"/>
      <c r="K106" s="9"/>
    </row>
    <row r="107" spans="1:11" ht="18" customHeight="1" x14ac:dyDescent="0.2">
      <c r="A107" s="135"/>
      <c r="B107" s="132"/>
      <c r="C107" s="132"/>
      <c r="D107" s="132"/>
      <c r="E107" s="132"/>
      <c r="F107" s="132"/>
      <c r="G107" s="132"/>
      <c r="H107" s="132"/>
      <c r="I107" s="132"/>
      <c r="J107" s="136"/>
      <c r="K107" s="9"/>
    </row>
    <row r="108" spans="1:11" ht="18" customHeight="1" x14ac:dyDescent="0.2">
      <c r="A108" s="135"/>
      <c r="B108" s="132"/>
      <c r="C108" s="132"/>
      <c r="D108" s="132"/>
      <c r="E108" s="132"/>
      <c r="F108" s="132"/>
      <c r="G108" s="132"/>
      <c r="H108" s="132"/>
      <c r="I108" s="132"/>
      <c r="J108" s="136"/>
      <c r="K108" s="9"/>
    </row>
    <row r="109" spans="1:11" ht="18" customHeight="1" x14ac:dyDescent="0.2">
      <c r="A109" s="135"/>
      <c r="B109" s="132"/>
      <c r="C109" s="132"/>
      <c r="D109" s="132"/>
      <c r="E109" s="132"/>
      <c r="F109" s="132"/>
      <c r="G109" s="132"/>
      <c r="H109" s="132"/>
      <c r="I109" s="132"/>
      <c r="J109" s="136"/>
      <c r="K109" s="9"/>
    </row>
    <row r="110" spans="1:11" ht="18" customHeight="1" x14ac:dyDescent="0.2">
      <c r="A110" s="135"/>
      <c r="B110" s="132"/>
      <c r="C110" s="132"/>
      <c r="D110" s="132"/>
      <c r="E110" s="132"/>
      <c r="F110" s="132"/>
      <c r="G110" s="132"/>
      <c r="H110" s="132"/>
      <c r="I110" s="132"/>
      <c r="J110" s="136"/>
      <c r="K110" s="9"/>
    </row>
    <row r="111" spans="1:11" ht="18" customHeight="1" x14ac:dyDescent="0.2">
      <c r="A111" s="135"/>
      <c r="B111" s="132"/>
      <c r="C111" s="132"/>
      <c r="D111" s="132"/>
      <c r="E111" s="132"/>
      <c r="F111" s="132"/>
      <c r="G111" s="132"/>
      <c r="H111" s="132"/>
      <c r="I111" s="132"/>
      <c r="J111" s="136"/>
      <c r="K111" s="9"/>
    </row>
    <row r="112" spans="1:11" ht="18" customHeight="1" x14ac:dyDescent="0.2">
      <c r="A112" s="137"/>
      <c r="B112" s="132"/>
      <c r="C112" s="132"/>
      <c r="D112" s="132"/>
      <c r="E112" s="132"/>
      <c r="F112" s="132"/>
      <c r="G112" s="132"/>
      <c r="H112" s="132"/>
      <c r="I112" s="132"/>
      <c r="J112" s="136"/>
      <c r="K112" s="9"/>
    </row>
    <row r="113" spans="1:11" ht="18" customHeight="1" x14ac:dyDescent="0.2">
      <c r="A113" s="135"/>
      <c r="B113" s="132"/>
      <c r="C113" s="132"/>
      <c r="D113" s="132"/>
      <c r="E113" s="132"/>
      <c r="F113" s="132"/>
      <c r="G113" s="132"/>
      <c r="H113" s="132"/>
      <c r="I113" s="132"/>
      <c r="J113" s="136"/>
      <c r="K113" s="9"/>
    </row>
    <row r="114" spans="1:11" ht="18" customHeight="1" x14ac:dyDescent="0.2">
      <c r="A114" s="135"/>
      <c r="B114" s="928" t="s">
        <v>138</v>
      </c>
      <c r="C114" s="928"/>
      <c r="D114" s="928"/>
      <c r="E114" s="928"/>
      <c r="F114" s="928"/>
      <c r="G114" s="928"/>
      <c r="H114" s="928"/>
      <c r="I114" s="928"/>
      <c r="J114" s="136"/>
      <c r="K114" s="9"/>
    </row>
    <row r="115" spans="1:11" ht="18" customHeight="1" x14ac:dyDescent="0.2">
      <c r="A115" s="135"/>
      <c r="B115" s="928"/>
      <c r="C115" s="928"/>
      <c r="D115" s="928"/>
      <c r="E115" s="928"/>
      <c r="F115" s="928"/>
      <c r="G115" s="928"/>
      <c r="H115" s="928"/>
      <c r="I115" s="928"/>
      <c r="J115" s="136"/>
      <c r="K115" s="9"/>
    </row>
    <row r="116" spans="1:11" ht="18" customHeight="1" x14ac:dyDescent="0.2">
      <c r="A116" s="135"/>
      <c r="B116" s="928"/>
      <c r="C116" s="928"/>
      <c r="D116" s="928"/>
      <c r="E116" s="928"/>
      <c r="F116" s="928"/>
      <c r="G116" s="928"/>
      <c r="H116" s="928"/>
      <c r="I116" s="928"/>
      <c r="J116" s="136"/>
      <c r="K116" s="9"/>
    </row>
    <row r="117" spans="1:11" ht="18" customHeight="1" x14ac:dyDescent="0.2">
      <c r="A117" s="135"/>
      <c r="B117" s="132"/>
      <c r="C117" s="132"/>
      <c r="D117" s="132"/>
      <c r="E117" s="132"/>
      <c r="F117" s="132"/>
      <c r="G117" s="132"/>
      <c r="H117" s="132"/>
      <c r="I117" s="132"/>
      <c r="J117" s="136"/>
      <c r="K117" s="9"/>
    </row>
    <row r="118" spans="1:11" ht="18" customHeight="1" x14ac:dyDescent="0.2">
      <c r="A118" s="135"/>
      <c r="B118" s="132"/>
      <c r="C118" s="132"/>
      <c r="D118" s="132"/>
      <c r="E118" s="132"/>
      <c r="F118" s="132"/>
      <c r="G118" s="132"/>
      <c r="H118" s="132"/>
      <c r="I118" s="132"/>
      <c r="J118" s="136"/>
      <c r="K118" s="9"/>
    </row>
    <row r="119" spans="1:11" ht="18" customHeight="1" x14ac:dyDescent="0.2">
      <c r="A119" s="135"/>
      <c r="B119" s="132"/>
      <c r="C119" s="132"/>
      <c r="D119" s="132"/>
      <c r="E119" s="132"/>
      <c r="F119" s="132"/>
      <c r="G119" s="132"/>
      <c r="H119" s="132"/>
      <c r="I119" s="132"/>
      <c r="J119" s="136"/>
      <c r="K119" s="9"/>
    </row>
    <row r="120" spans="1:11" ht="18" customHeight="1" x14ac:dyDescent="0.2">
      <c r="A120" s="135"/>
      <c r="B120" s="132"/>
      <c r="C120" s="132"/>
      <c r="D120" s="132"/>
      <c r="E120" s="132"/>
      <c r="F120" s="132"/>
      <c r="G120" s="132"/>
      <c r="H120" s="132"/>
      <c r="I120" s="132"/>
      <c r="J120" s="136"/>
      <c r="K120" s="9"/>
    </row>
    <row r="121" spans="1:11" ht="18" customHeight="1" x14ac:dyDescent="0.2">
      <c r="A121" s="135"/>
      <c r="B121" s="132"/>
      <c r="C121" s="132"/>
      <c r="D121" s="132"/>
      <c r="E121" s="132"/>
      <c r="F121" s="132"/>
      <c r="G121" s="132"/>
      <c r="H121" s="132"/>
      <c r="I121" s="132"/>
      <c r="J121" s="136"/>
      <c r="K121" s="9"/>
    </row>
    <row r="122" spans="1:11" ht="18" customHeight="1" x14ac:dyDescent="0.2">
      <c r="A122" s="135"/>
      <c r="B122" s="132"/>
      <c r="C122" s="132"/>
      <c r="D122" s="132"/>
      <c r="E122" s="132"/>
      <c r="F122" s="132"/>
      <c r="G122" s="132"/>
      <c r="H122" s="132"/>
      <c r="I122" s="132"/>
      <c r="J122" s="136"/>
      <c r="K122" s="9"/>
    </row>
    <row r="123" spans="1:11" ht="18" customHeight="1" x14ac:dyDescent="0.2">
      <c r="A123" s="135"/>
      <c r="B123" s="132"/>
      <c r="C123" s="132"/>
      <c r="D123" s="132"/>
      <c r="E123" s="132"/>
      <c r="F123" s="132"/>
      <c r="G123" s="132"/>
      <c r="H123" s="132"/>
      <c r="I123" s="132"/>
      <c r="J123" s="136"/>
      <c r="K123" s="9"/>
    </row>
    <row r="124" spans="1:11" ht="18" customHeight="1" x14ac:dyDescent="0.2">
      <c r="A124" s="135"/>
      <c r="B124" s="132"/>
      <c r="C124" s="132"/>
      <c r="D124" s="132"/>
      <c r="E124" s="132"/>
      <c r="F124" s="132"/>
      <c r="G124" s="132"/>
      <c r="H124" s="132"/>
      <c r="I124" s="132"/>
      <c r="J124" s="136"/>
      <c r="K124" s="9"/>
    </row>
    <row r="125" spans="1:11" ht="18" customHeight="1" x14ac:dyDescent="0.2">
      <c r="A125" s="135"/>
      <c r="B125" s="132"/>
      <c r="C125" s="132"/>
      <c r="D125" s="132"/>
      <c r="E125" s="132"/>
      <c r="F125" s="132"/>
      <c r="G125" s="132"/>
      <c r="H125" s="132"/>
      <c r="I125" s="132"/>
      <c r="J125" s="136"/>
      <c r="K125" s="9"/>
    </row>
    <row r="126" spans="1:11" ht="18" customHeight="1" x14ac:dyDescent="0.2">
      <c r="A126" s="135"/>
      <c r="B126" s="132"/>
      <c r="C126" s="132"/>
      <c r="D126" s="132"/>
      <c r="E126" s="132"/>
      <c r="F126" s="132"/>
      <c r="G126" s="132"/>
      <c r="H126" s="132"/>
      <c r="I126" s="132"/>
      <c r="J126" s="136"/>
      <c r="K126" s="9"/>
    </row>
    <row r="127" spans="1:11" ht="18" customHeight="1" x14ac:dyDescent="0.2">
      <c r="A127" s="135"/>
      <c r="B127" s="132"/>
      <c r="C127" s="132"/>
      <c r="D127" s="132"/>
      <c r="E127" s="132"/>
      <c r="F127" s="132"/>
      <c r="G127" s="132"/>
      <c r="H127" s="132"/>
      <c r="I127" s="132"/>
      <c r="J127" s="136"/>
      <c r="K127" s="9"/>
    </row>
    <row r="128" spans="1:11" ht="18" customHeight="1" x14ac:dyDescent="0.2">
      <c r="A128" s="135"/>
      <c r="B128" s="132"/>
      <c r="C128" s="132"/>
      <c r="D128" s="132"/>
      <c r="E128" s="132"/>
      <c r="F128" s="132"/>
      <c r="G128" s="132"/>
      <c r="H128" s="132"/>
      <c r="I128" s="132"/>
      <c r="J128" s="136"/>
      <c r="K128" s="9"/>
    </row>
    <row r="129" spans="1:11" ht="18" customHeight="1" x14ac:dyDescent="0.2">
      <c r="A129" s="135"/>
      <c r="B129" s="132"/>
      <c r="C129" s="132"/>
      <c r="D129" s="132"/>
      <c r="E129" s="132"/>
      <c r="F129" s="132"/>
      <c r="G129" s="132"/>
      <c r="H129" s="132"/>
      <c r="I129" s="132"/>
      <c r="J129" s="136"/>
      <c r="K129" s="9"/>
    </row>
    <row r="130" spans="1:11" ht="18" customHeight="1" x14ac:dyDescent="0.2">
      <c r="A130" s="135"/>
      <c r="B130" s="132"/>
      <c r="C130" s="132"/>
      <c r="D130" s="132"/>
      <c r="E130" s="132"/>
      <c r="F130" s="132"/>
      <c r="G130" s="132"/>
      <c r="H130" s="132"/>
      <c r="I130" s="132"/>
      <c r="J130" s="136"/>
      <c r="K130" s="9"/>
    </row>
    <row r="131" spans="1:11" ht="18" customHeight="1" x14ac:dyDescent="0.2">
      <c r="A131" s="135"/>
      <c r="B131" s="132"/>
      <c r="C131" s="132"/>
      <c r="D131" s="132"/>
      <c r="E131" s="132"/>
      <c r="F131" s="132"/>
      <c r="G131" s="132"/>
      <c r="H131" s="132"/>
      <c r="I131" s="132"/>
      <c r="J131" s="136"/>
      <c r="K131" s="9"/>
    </row>
    <row r="132" spans="1:11" ht="18" customHeight="1" x14ac:dyDescent="0.2">
      <c r="A132" s="135"/>
      <c r="B132" s="132"/>
      <c r="C132" s="132"/>
      <c r="D132" s="132"/>
      <c r="E132" s="132"/>
      <c r="F132" s="132"/>
      <c r="G132" s="132"/>
      <c r="H132" s="132"/>
      <c r="I132" s="132"/>
      <c r="J132" s="136"/>
      <c r="K132" s="9"/>
    </row>
    <row r="133" spans="1:11" ht="18" customHeight="1" x14ac:dyDescent="0.2">
      <c r="A133" s="135"/>
      <c r="B133" s="132"/>
      <c r="C133" s="132"/>
      <c r="D133" s="132"/>
      <c r="E133" s="132"/>
      <c r="F133" s="132"/>
      <c r="G133" s="132"/>
      <c r="H133" s="132"/>
      <c r="I133" s="132"/>
      <c r="J133" s="136"/>
      <c r="K133" s="9"/>
    </row>
    <row r="134" spans="1:11" ht="18" customHeight="1" x14ac:dyDescent="0.2">
      <c r="A134" s="135"/>
      <c r="B134" s="132"/>
      <c r="C134" s="132"/>
      <c r="D134" s="132"/>
      <c r="E134" s="132"/>
      <c r="F134" s="132"/>
      <c r="G134" s="132"/>
      <c r="H134" s="132"/>
      <c r="I134" s="132"/>
      <c r="J134" s="136"/>
      <c r="K134" s="9"/>
    </row>
    <row r="135" spans="1:11" ht="18" customHeight="1" x14ac:dyDescent="0.2">
      <c r="A135" s="135"/>
      <c r="B135" s="138" t="s">
        <v>136</v>
      </c>
      <c r="C135" s="139"/>
      <c r="D135" s="138" t="str">
        <f>IF(避難確保計画入力シート!E15="","",避難確保計画入力シート!E15)</f>
        <v/>
      </c>
      <c r="E135" s="140"/>
      <c r="F135" s="140"/>
      <c r="G135" s="140"/>
      <c r="H135" s="140"/>
      <c r="I135" s="139"/>
      <c r="J135" s="136"/>
      <c r="K135" s="9"/>
    </row>
    <row r="136" spans="1:11" ht="18" customHeight="1" x14ac:dyDescent="0.2">
      <c r="A136" s="135"/>
      <c r="B136" s="929" t="s">
        <v>137</v>
      </c>
      <c r="C136" s="107" t="s">
        <v>162</v>
      </c>
      <c r="D136" s="100" t="str">
        <f>IF(避難確保計画入力シート!E224="","",避難確保計画入力シート!E224)</f>
        <v/>
      </c>
      <c r="E136" s="141"/>
      <c r="F136" s="141"/>
      <c r="G136" s="141"/>
      <c r="H136" s="141"/>
      <c r="I136" s="102"/>
      <c r="J136" s="136"/>
      <c r="K136" s="9"/>
    </row>
    <row r="137" spans="1:11" ht="18" customHeight="1" x14ac:dyDescent="0.2">
      <c r="A137" s="135"/>
      <c r="B137" s="929"/>
      <c r="C137" s="142" t="s">
        <v>163</v>
      </c>
      <c r="D137" s="140" t="str">
        <f>IF(避難確保計画入力シート!E229="","",避難確保計画入力シート!E229)</f>
        <v/>
      </c>
      <c r="E137" s="140"/>
      <c r="F137" s="140"/>
      <c r="G137" s="140"/>
      <c r="H137" s="140"/>
      <c r="I137" s="139"/>
      <c r="J137" s="136"/>
      <c r="K137" s="9"/>
    </row>
    <row r="138" spans="1:11" ht="18" customHeight="1" thickBot="1" x14ac:dyDescent="0.25">
      <c r="A138" s="143"/>
      <c r="B138" s="144"/>
      <c r="C138" s="144"/>
      <c r="D138" s="144"/>
      <c r="E138" s="144"/>
      <c r="F138" s="144"/>
      <c r="G138" s="144"/>
      <c r="H138" s="144"/>
      <c r="I138" s="144"/>
      <c r="J138" s="145"/>
      <c r="K138" s="9"/>
    </row>
    <row r="139" spans="1:11" ht="18" customHeight="1" x14ac:dyDescent="0.2">
      <c r="A139" s="132"/>
      <c r="B139" s="132"/>
      <c r="C139" s="132"/>
      <c r="D139" s="132"/>
      <c r="E139" s="132"/>
      <c r="F139" s="132"/>
      <c r="G139" s="132"/>
      <c r="H139" s="132"/>
      <c r="I139" s="132"/>
      <c r="J139" s="132"/>
      <c r="K139" s="9"/>
    </row>
    <row r="140" spans="1:11" ht="16.5" x14ac:dyDescent="0.2">
      <c r="A140" s="836" t="s">
        <v>188</v>
      </c>
      <c r="B140" s="836"/>
      <c r="C140" s="836"/>
      <c r="D140" s="836"/>
      <c r="E140" s="836"/>
      <c r="F140" s="836"/>
      <c r="G140" s="836"/>
      <c r="H140" s="836"/>
      <c r="I140" s="836"/>
      <c r="J140" s="836"/>
      <c r="K140" s="109"/>
    </row>
    <row r="141" spans="1:11" ht="18" customHeight="1" x14ac:dyDescent="0.2">
      <c r="A141" s="811" t="s">
        <v>269</v>
      </c>
      <c r="B141" s="811"/>
      <c r="C141" s="811"/>
      <c r="D141" s="811"/>
      <c r="E141" s="811"/>
      <c r="F141" s="811"/>
      <c r="G141" s="811"/>
      <c r="H141" s="811"/>
      <c r="I141" s="811"/>
      <c r="J141" s="811"/>
      <c r="K141" s="108"/>
    </row>
    <row r="142" spans="1:11" ht="18" customHeight="1" x14ac:dyDescent="0.2">
      <c r="A142" s="114"/>
      <c r="B142" s="114"/>
      <c r="C142" s="114"/>
      <c r="D142" s="114"/>
      <c r="E142" s="114"/>
      <c r="F142" s="114"/>
      <c r="G142" s="114"/>
      <c r="H142" s="114"/>
      <c r="I142" s="114"/>
      <c r="J142" s="114"/>
      <c r="K142" s="108"/>
    </row>
    <row r="143" spans="1:11" ht="18" customHeight="1" x14ac:dyDescent="0.2">
      <c r="A143" s="900" t="s">
        <v>48</v>
      </c>
      <c r="B143" s="900"/>
      <c r="C143" s="900"/>
      <c r="D143" s="900"/>
      <c r="E143" s="900"/>
      <c r="F143" s="900"/>
      <c r="G143" s="900"/>
      <c r="H143" s="900"/>
      <c r="I143" s="900"/>
      <c r="J143" s="900"/>
      <c r="K143" s="108"/>
    </row>
    <row r="144" spans="1:11" ht="18" customHeight="1" thickBot="1" x14ac:dyDescent="0.25">
      <c r="A144" s="146"/>
      <c r="B144" s="146"/>
      <c r="C144" s="146"/>
      <c r="D144" s="146"/>
      <c r="E144" s="146"/>
      <c r="F144" s="146"/>
      <c r="G144" s="146"/>
      <c r="H144" s="146"/>
      <c r="I144" s="146"/>
      <c r="J144" s="146"/>
      <c r="K144" s="108"/>
    </row>
    <row r="145" spans="1:11" ht="17.25" customHeight="1" thickBot="1" x14ac:dyDescent="0.25">
      <c r="A145" s="901" t="s">
        <v>3</v>
      </c>
      <c r="B145" s="902"/>
      <c r="C145" s="902"/>
      <c r="D145" s="902"/>
      <c r="E145" s="903"/>
      <c r="F145" s="147"/>
      <c r="G145" s="904" t="s">
        <v>4</v>
      </c>
      <c r="H145" s="904"/>
      <c r="I145" s="904" t="s">
        <v>5</v>
      </c>
      <c r="J145" s="904"/>
      <c r="K145" s="30"/>
    </row>
    <row r="146" spans="1:11" ht="17.25" customHeight="1" thickBot="1" x14ac:dyDescent="0.25">
      <c r="A146" s="888"/>
      <c r="B146" s="889"/>
      <c r="C146" s="889"/>
      <c r="D146" s="889"/>
      <c r="E146" s="890"/>
      <c r="F146" s="867"/>
      <c r="G146" s="905" t="s">
        <v>189</v>
      </c>
      <c r="H146" s="905"/>
      <c r="I146" s="905" t="s">
        <v>190</v>
      </c>
      <c r="J146" s="905"/>
      <c r="K146" s="71"/>
    </row>
    <row r="147" spans="1:11" ht="17.25" customHeight="1" thickBot="1" x14ac:dyDescent="0.25">
      <c r="A147" s="148" t="s">
        <v>191</v>
      </c>
      <c r="B147" s="123" t="s">
        <v>192</v>
      </c>
      <c r="C147" s="123"/>
      <c r="D147" s="123"/>
      <c r="E147" s="149"/>
      <c r="F147" s="867"/>
      <c r="G147" s="905"/>
      <c r="H147" s="905"/>
      <c r="I147" s="905"/>
      <c r="J147" s="905"/>
      <c r="K147" s="71"/>
    </row>
    <row r="148" spans="1:11" ht="17.25" customHeight="1" thickBot="1" x14ac:dyDescent="0.25">
      <c r="A148" s="150"/>
      <c r="B148" s="906"/>
      <c r="C148" s="906"/>
      <c r="D148" s="906"/>
      <c r="E148" s="907"/>
      <c r="F148" s="867"/>
      <c r="G148" s="905"/>
      <c r="H148" s="905"/>
      <c r="I148" s="905"/>
      <c r="J148" s="905"/>
      <c r="K148" s="71"/>
    </row>
    <row r="149" spans="1:11" ht="17.25" customHeight="1" thickBot="1" x14ac:dyDescent="0.25">
      <c r="A149" s="150"/>
      <c r="B149" s="906"/>
      <c r="C149" s="906"/>
      <c r="D149" s="906"/>
      <c r="E149" s="907"/>
      <c r="F149" s="867"/>
      <c r="G149" s="905"/>
      <c r="H149" s="905"/>
      <c r="I149" s="905"/>
      <c r="J149" s="905"/>
      <c r="K149" s="71"/>
    </row>
    <row r="150" spans="1:11" ht="17.25" customHeight="1" thickBot="1" x14ac:dyDescent="0.25">
      <c r="A150" s="150"/>
      <c r="B150" s="151"/>
      <c r="C150" s="151"/>
      <c r="D150" s="151"/>
      <c r="E150" s="152"/>
      <c r="F150" s="867"/>
      <c r="G150" s="905"/>
      <c r="H150" s="905"/>
      <c r="I150" s="905"/>
      <c r="J150" s="905"/>
      <c r="K150" s="71"/>
    </row>
    <row r="151" spans="1:11" ht="17.25" customHeight="1" thickBot="1" x14ac:dyDescent="0.25">
      <c r="A151" s="150"/>
      <c r="B151" s="677" t="s">
        <v>193</v>
      </c>
      <c r="C151" s="677"/>
      <c r="D151" s="677"/>
      <c r="E151" s="758"/>
      <c r="F151" s="867"/>
      <c r="G151" s="905"/>
      <c r="H151" s="905"/>
      <c r="I151" s="905"/>
      <c r="J151" s="905"/>
      <c r="K151" s="71"/>
    </row>
    <row r="152" spans="1:11" ht="17.25" customHeight="1" thickBot="1" x14ac:dyDescent="0.25">
      <c r="A152" s="153"/>
      <c r="B152" s="886"/>
      <c r="C152" s="886"/>
      <c r="D152" s="886"/>
      <c r="E152" s="887"/>
      <c r="F152" s="867"/>
      <c r="G152" s="905"/>
      <c r="H152" s="905"/>
      <c r="I152" s="905"/>
      <c r="J152" s="905"/>
      <c r="K152" s="71"/>
    </row>
    <row r="153" spans="1:11" ht="17.25" customHeight="1" thickBot="1" x14ac:dyDescent="0.25">
      <c r="A153" s="154"/>
      <c r="B153" s="151"/>
      <c r="C153" s="151"/>
      <c r="D153" s="151"/>
      <c r="E153" s="151"/>
      <c r="F153" s="155"/>
      <c r="G153" s="114"/>
      <c r="H153" s="114"/>
      <c r="I153" s="114"/>
      <c r="J153" s="114"/>
      <c r="K153" s="71"/>
    </row>
    <row r="154" spans="1:11" ht="17.25" customHeight="1" x14ac:dyDescent="0.2">
      <c r="A154" s="888"/>
      <c r="B154" s="889"/>
      <c r="C154" s="889"/>
      <c r="D154" s="889"/>
      <c r="E154" s="890"/>
      <c r="F154" s="867"/>
      <c r="G154" s="891" t="s">
        <v>189</v>
      </c>
      <c r="H154" s="892"/>
      <c r="I154" s="891" t="s">
        <v>7</v>
      </c>
      <c r="J154" s="893"/>
      <c r="K154" s="31"/>
    </row>
    <row r="155" spans="1:11" ht="17.25" customHeight="1" x14ac:dyDescent="0.2">
      <c r="A155" s="148" t="s">
        <v>191</v>
      </c>
      <c r="B155" s="825" t="s">
        <v>228</v>
      </c>
      <c r="C155" s="825"/>
      <c r="D155" s="825"/>
      <c r="E155" s="826"/>
      <c r="F155" s="867"/>
      <c r="G155" s="883"/>
      <c r="H155" s="884"/>
      <c r="I155" s="883"/>
      <c r="J155" s="885"/>
      <c r="K155" s="31"/>
    </row>
    <row r="156" spans="1:11" ht="17.25" customHeight="1" x14ac:dyDescent="0.2">
      <c r="A156" s="150"/>
      <c r="B156" s="825"/>
      <c r="C156" s="825"/>
      <c r="D156" s="825"/>
      <c r="E156" s="826"/>
      <c r="F156" s="867"/>
      <c r="G156" s="883" t="s">
        <v>8</v>
      </c>
      <c r="H156" s="884"/>
      <c r="I156" s="883" t="s">
        <v>9</v>
      </c>
      <c r="J156" s="885"/>
      <c r="K156" s="31"/>
    </row>
    <row r="157" spans="1:11" ht="17.25" customHeight="1" x14ac:dyDescent="0.2">
      <c r="A157" s="148"/>
      <c r="B157" s="894"/>
      <c r="C157" s="894"/>
      <c r="D157" s="894"/>
      <c r="E157" s="895"/>
      <c r="F157" s="867"/>
      <c r="G157" s="883"/>
      <c r="H157" s="884"/>
      <c r="I157" s="883"/>
      <c r="J157" s="885"/>
      <c r="K157" s="31"/>
    </row>
    <row r="158" spans="1:11" ht="17.25" customHeight="1" x14ac:dyDescent="0.2">
      <c r="A158" s="156"/>
      <c r="B158" s="811"/>
      <c r="C158" s="811"/>
      <c r="D158" s="811"/>
      <c r="E158" s="812"/>
      <c r="F158" s="867"/>
      <c r="G158" s="883" t="s">
        <v>194</v>
      </c>
      <c r="H158" s="884"/>
      <c r="I158" s="883" t="s">
        <v>7</v>
      </c>
      <c r="J158" s="885"/>
      <c r="K158" s="31"/>
    </row>
    <row r="159" spans="1:11" ht="17.25" customHeight="1" x14ac:dyDescent="0.2">
      <c r="A159" s="150"/>
      <c r="B159" s="811"/>
      <c r="C159" s="811"/>
      <c r="D159" s="811"/>
      <c r="E159" s="812"/>
      <c r="F159" s="867"/>
      <c r="G159" s="883"/>
      <c r="H159" s="884"/>
      <c r="I159" s="883"/>
      <c r="J159" s="885"/>
      <c r="K159" s="31"/>
    </row>
    <row r="160" spans="1:11" ht="17.25" customHeight="1" x14ac:dyDescent="0.2">
      <c r="A160" s="150" t="str">
        <f>IF(B160&lt;&gt;"","Ø","")</f>
        <v/>
      </c>
      <c r="B160" s="811"/>
      <c r="C160" s="811"/>
      <c r="D160" s="811"/>
      <c r="E160" s="812"/>
      <c r="F160" s="867"/>
      <c r="G160" s="883" t="s">
        <v>11</v>
      </c>
      <c r="H160" s="884"/>
      <c r="I160" s="883" t="s">
        <v>7</v>
      </c>
      <c r="J160" s="885"/>
      <c r="K160" s="31"/>
    </row>
    <row r="161" spans="1:11" ht="17.25" customHeight="1" x14ac:dyDescent="0.2">
      <c r="A161" s="150"/>
      <c r="B161" s="811"/>
      <c r="C161" s="811"/>
      <c r="D161" s="811"/>
      <c r="E161" s="812"/>
      <c r="F161" s="867"/>
      <c r="G161" s="883"/>
      <c r="H161" s="884"/>
      <c r="I161" s="883"/>
      <c r="J161" s="885"/>
      <c r="K161" s="31"/>
    </row>
    <row r="162" spans="1:11" ht="17.25" customHeight="1" x14ac:dyDescent="0.2">
      <c r="A162" s="150"/>
      <c r="B162" s="666" t="s">
        <v>195</v>
      </c>
      <c r="C162" s="666"/>
      <c r="D162" s="666"/>
      <c r="E162" s="896"/>
      <c r="F162" s="867"/>
      <c r="G162" s="883"/>
      <c r="H162" s="884"/>
      <c r="I162" s="883"/>
      <c r="J162" s="885"/>
      <c r="K162" s="31"/>
    </row>
    <row r="163" spans="1:11" ht="17.25" customHeight="1" thickBot="1" x14ac:dyDescent="0.25">
      <c r="A163" s="153"/>
      <c r="B163" s="823"/>
      <c r="C163" s="823"/>
      <c r="D163" s="823"/>
      <c r="E163" s="824"/>
      <c r="F163" s="867"/>
      <c r="G163" s="897"/>
      <c r="H163" s="898"/>
      <c r="I163" s="897"/>
      <c r="J163" s="899"/>
      <c r="K163" s="31"/>
    </row>
    <row r="164" spans="1:11" ht="17.25" customHeight="1" thickBot="1" x14ac:dyDescent="0.25">
      <c r="A164" s="154"/>
      <c r="B164" s="114"/>
      <c r="C164" s="114"/>
      <c r="D164" s="114"/>
      <c r="E164" s="114"/>
      <c r="F164" s="155"/>
      <c r="G164" s="157"/>
      <c r="H164" s="157"/>
      <c r="I164" s="157"/>
      <c r="J164" s="157"/>
      <c r="K164" s="31"/>
    </row>
    <row r="165" spans="1:11" ht="17.25" customHeight="1" x14ac:dyDescent="0.2">
      <c r="A165" s="864"/>
      <c r="B165" s="865"/>
      <c r="C165" s="865"/>
      <c r="D165" s="865"/>
      <c r="E165" s="866"/>
      <c r="F165" s="867"/>
      <c r="G165" s="868" t="s">
        <v>196</v>
      </c>
      <c r="H165" s="869"/>
      <c r="I165" s="868" t="s">
        <v>197</v>
      </c>
      <c r="J165" s="874"/>
      <c r="K165" s="71"/>
    </row>
    <row r="166" spans="1:11" ht="17.25" customHeight="1" x14ac:dyDescent="0.2">
      <c r="A166" s="148" t="s">
        <v>191</v>
      </c>
      <c r="B166" s="877" t="str">
        <f>"施設所在地に避難指示の発令"</f>
        <v>施設所在地に避難指示の発令</v>
      </c>
      <c r="C166" s="878"/>
      <c r="D166" s="878"/>
      <c r="E166" s="875"/>
      <c r="F166" s="867"/>
      <c r="G166" s="870"/>
      <c r="H166" s="871"/>
      <c r="I166" s="870"/>
      <c r="J166" s="875"/>
      <c r="K166" s="71"/>
    </row>
    <row r="167" spans="1:11" ht="17.25" customHeight="1" x14ac:dyDescent="0.2">
      <c r="A167" s="148"/>
      <c r="B167" s="877"/>
      <c r="C167" s="878"/>
      <c r="D167" s="878"/>
      <c r="E167" s="875"/>
      <c r="F167" s="867"/>
      <c r="G167" s="870"/>
      <c r="H167" s="871"/>
      <c r="I167" s="870"/>
      <c r="J167" s="875"/>
      <c r="K167" s="71"/>
    </row>
    <row r="168" spans="1:11" ht="17.25" customHeight="1" x14ac:dyDescent="0.2">
      <c r="A168" s="148"/>
      <c r="B168" s="114"/>
      <c r="C168" s="114"/>
      <c r="D168" s="114"/>
      <c r="E168" s="115"/>
      <c r="F168" s="867"/>
      <c r="G168" s="870"/>
      <c r="H168" s="871"/>
      <c r="I168" s="870"/>
      <c r="J168" s="875"/>
      <c r="K168" s="71"/>
    </row>
    <row r="169" spans="1:11" ht="17.25" customHeight="1" x14ac:dyDescent="0.2">
      <c r="A169" s="148" t="s">
        <v>198</v>
      </c>
      <c r="B169" s="811" t="s">
        <v>199</v>
      </c>
      <c r="C169" s="811"/>
      <c r="D169" s="811"/>
      <c r="E169" s="812"/>
      <c r="F169" s="867"/>
      <c r="G169" s="870"/>
      <c r="H169" s="871"/>
      <c r="I169" s="870"/>
      <c r="J169" s="875"/>
      <c r="K169" s="71"/>
    </row>
    <row r="170" spans="1:11" ht="17.25" customHeight="1" x14ac:dyDescent="0.2">
      <c r="A170" s="148"/>
      <c r="B170" s="811"/>
      <c r="C170" s="811"/>
      <c r="D170" s="811"/>
      <c r="E170" s="812"/>
      <c r="F170" s="867"/>
      <c r="G170" s="870"/>
      <c r="H170" s="871"/>
      <c r="I170" s="870"/>
      <c r="J170" s="875"/>
      <c r="K170" s="71"/>
    </row>
    <row r="171" spans="1:11" ht="17.25" customHeight="1" x14ac:dyDescent="0.2">
      <c r="A171" s="156"/>
      <c r="B171" s="811"/>
      <c r="C171" s="811"/>
      <c r="D171" s="811"/>
      <c r="E171" s="812"/>
      <c r="F171" s="867"/>
      <c r="G171" s="870"/>
      <c r="H171" s="871"/>
      <c r="I171" s="870"/>
      <c r="J171" s="875"/>
      <c r="K171" s="71"/>
    </row>
    <row r="172" spans="1:11" ht="17.25" customHeight="1" x14ac:dyDescent="0.2">
      <c r="A172" s="148"/>
      <c r="B172" s="879" t="s">
        <v>200</v>
      </c>
      <c r="C172" s="879"/>
      <c r="D172" s="879"/>
      <c r="E172" s="880"/>
      <c r="F172" s="867"/>
      <c r="G172" s="870"/>
      <c r="H172" s="871"/>
      <c r="I172" s="870"/>
      <c r="J172" s="875"/>
      <c r="K172" s="71"/>
    </row>
    <row r="173" spans="1:11" ht="17.25" customHeight="1" x14ac:dyDescent="0.2">
      <c r="A173" s="148" t="s">
        <v>191</v>
      </c>
      <c r="B173" s="879"/>
      <c r="C173" s="879"/>
      <c r="D173" s="879"/>
      <c r="E173" s="880"/>
      <c r="F173" s="867"/>
      <c r="G173" s="870"/>
      <c r="H173" s="871"/>
      <c r="I173" s="870"/>
      <c r="J173" s="875"/>
      <c r="K173" s="71"/>
    </row>
    <row r="174" spans="1:11" ht="17.25" customHeight="1" x14ac:dyDescent="0.2">
      <c r="A174" s="148"/>
      <c r="B174" s="691" t="s">
        <v>201</v>
      </c>
      <c r="C174" s="691"/>
      <c r="D174" s="691"/>
      <c r="E174" s="859"/>
      <c r="F174" s="867"/>
      <c r="G174" s="870"/>
      <c r="H174" s="871"/>
      <c r="I174" s="870"/>
      <c r="J174" s="875"/>
      <c r="K174" s="71"/>
    </row>
    <row r="175" spans="1:11" ht="17.25" customHeight="1" thickBot="1" x14ac:dyDescent="0.25">
      <c r="A175" s="153"/>
      <c r="B175" s="860"/>
      <c r="C175" s="860"/>
      <c r="D175" s="860"/>
      <c r="E175" s="861"/>
      <c r="F175" s="867"/>
      <c r="G175" s="872"/>
      <c r="H175" s="873"/>
      <c r="I175" s="872"/>
      <c r="J175" s="876"/>
      <c r="K175" s="71"/>
    </row>
    <row r="176" spans="1:11" ht="20" x14ac:dyDescent="0.2">
      <c r="A176" s="836" t="s">
        <v>140</v>
      </c>
      <c r="B176" s="862"/>
      <c r="C176" s="862"/>
      <c r="D176" s="862"/>
      <c r="E176" s="862"/>
      <c r="F176" s="862"/>
      <c r="G176" s="862"/>
      <c r="H176" s="862"/>
      <c r="I176" s="862"/>
      <c r="J176" s="862"/>
      <c r="K176" s="71"/>
    </row>
    <row r="177" spans="1:11" ht="17.25" customHeight="1" x14ac:dyDescent="0.2">
      <c r="A177" s="158"/>
      <c r="B177" s="158"/>
      <c r="C177" s="158"/>
      <c r="D177" s="158"/>
      <c r="E177" s="158"/>
      <c r="F177" s="158"/>
      <c r="G177" s="158"/>
      <c r="H177" s="158"/>
      <c r="I177" s="158"/>
      <c r="J177" s="158"/>
    </row>
    <row r="178" spans="1:11" ht="17.25" customHeight="1" x14ac:dyDescent="0.2">
      <c r="A178" s="159" t="s">
        <v>202</v>
      </c>
      <c r="B178" s="863" t="s">
        <v>203</v>
      </c>
      <c r="C178" s="863"/>
      <c r="D178" s="863"/>
      <c r="E178" s="863"/>
      <c r="F178" s="863"/>
      <c r="G178" s="863"/>
      <c r="H178" s="863"/>
      <c r="I178" s="863"/>
      <c r="J178" s="863"/>
    </row>
    <row r="179" spans="1:11" ht="17.25" customHeight="1" x14ac:dyDescent="0.2">
      <c r="A179" s="160"/>
      <c r="B179" s="863"/>
      <c r="C179" s="863"/>
      <c r="D179" s="863"/>
      <c r="E179" s="863"/>
      <c r="F179" s="863"/>
      <c r="G179" s="863"/>
      <c r="H179" s="863"/>
      <c r="I179" s="863"/>
      <c r="J179" s="863"/>
    </row>
    <row r="180" spans="1:11" ht="17.25" customHeight="1" x14ac:dyDescent="0.2">
      <c r="A180" s="160"/>
      <c r="B180" s="863"/>
      <c r="C180" s="863"/>
      <c r="D180" s="863"/>
      <c r="E180" s="863"/>
      <c r="F180" s="863"/>
      <c r="G180" s="863"/>
      <c r="H180" s="863"/>
      <c r="I180" s="863"/>
      <c r="J180" s="863"/>
    </row>
    <row r="181" spans="1:11" ht="17.25" customHeight="1" x14ac:dyDescent="0.2">
      <c r="A181" s="160"/>
      <c r="B181" s="863"/>
      <c r="C181" s="863"/>
      <c r="D181" s="863"/>
      <c r="E181" s="863"/>
      <c r="F181" s="863"/>
      <c r="G181" s="863"/>
      <c r="H181" s="863"/>
      <c r="I181" s="863"/>
      <c r="J181" s="863"/>
    </row>
    <row r="182" spans="1:11" ht="17.25" customHeight="1" x14ac:dyDescent="0.2">
      <c r="A182" s="161" t="s">
        <v>204</v>
      </c>
      <c r="B182" s="863" t="s">
        <v>277</v>
      </c>
      <c r="C182" s="863"/>
      <c r="D182" s="863"/>
      <c r="E182" s="863"/>
      <c r="F182" s="863"/>
      <c r="G182" s="863"/>
      <c r="H182" s="863"/>
      <c r="I182" s="863"/>
      <c r="J182" s="863"/>
    </row>
    <row r="183" spans="1:11" ht="17.25" customHeight="1" x14ac:dyDescent="0.2">
      <c r="A183" s="160"/>
      <c r="B183" s="863"/>
      <c r="C183" s="863"/>
      <c r="D183" s="863"/>
      <c r="E183" s="863"/>
      <c r="F183" s="863"/>
      <c r="G183" s="863"/>
      <c r="H183" s="863"/>
      <c r="I183" s="863"/>
      <c r="J183" s="863"/>
    </row>
    <row r="184" spans="1:11" ht="17.25" customHeight="1" x14ac:dyDescent="0.2">
      <c r="A184" s="160"/>
      <c r="B184" s="863"/>
      <c r="C184" s="863"/>
      <c r="D184" s="863"/>
      <c r="E184" s="863"/>
      <c r="F184" s="863"/>
      <c r="G184" s="863"/>
      <c r="H184" s="863"/>
      <c r="I184" s="863"/>
      <c r="J184" s="863"/>
    </row>
    <row r="185" spans="1:11" ht="17.25" customHeight="1" x14ac:dyDescent="0.2">
      <c r="A185" s="160"/>
      <c r="B185" s="863"/>
      <c r="C185" s="863"/>
      <c r="D185" s="863"/>
      <c r="E185" s="863"/>
      <c r="F185" s="863"/>
      <c r="G185" s="863"/>
      <c r="H185" s="863"/>
      <c r="I185" s="863"/>
      <c r="J185" s="863"/>
    </row>
    <row r="186" spans="1:11" ht="17.25" customHeight="1" x14ac:dyDescent="0.2">
      <c r="A186" s="158"/>
      <c r="B186" s="158"/>
      <c r="C186" s="158"/>
      <c r="D186" s="158"/>
      <c r="E186" s="158"/>
      <c r="F186" s="158"/>
      <c r="G186" s="158"/>
      <c r="H186" s="158"/>
      <c r="I186" s="158"/>
      <c r="J186" s="158"/>
    </row>
    <row r="187" spans="1:11" ht="16.5" x14ac:dyDescent="0.2">
      <c r="A187" s="836" t="s">
        <v>205</v>
      </c>
      <c r="B187" s="836"/>
      <c r="C187" s="836"/>
      <c r="D187" s="836"/>
      <c r="E187" s="836"/>
      <c r="F187" s="836"/>
      <c r="G187" s="836"/>
      <c r="H187" s="836"/>
      <c r="I187" s="836"/>
      <c r="J187" s="836"/>
      <c r="K187" s="109"/>
    </row>
    <row r="188" spans="1:11" ht="16.5" x14ac:dyDescent="0.2">
      <c r="A188" s="836" t="s">
        <v>206</v>
      </c>
      <c r="B188" s="836"/>
      <c r="C188" s="836"/>
      <c r="D188" s="836"/>
      <c r="E188" s="836"/>
      <c r="F188" s="836"/>
      <c r="G188" s="836"/>
      <c r="H188" s="836"/>
      <c r="I188" s="836"/>
      <c r="J188" s="836"/>
      <c r="K188" s="109"/>
    </row>
    <row r="189" spans="1:11" ht="17.5" x14ac:dyDescent="0.2">
      <c r="A189" s="836" t="s">
        <v>272</v>
      </c>
      <c r="B189" s="881"/>
      <c r="C189" s="881"/>
      <c r="D189" s="881"/>
      <c r="E189" s="881"/>
      <c r="F189" s="881"/>
      <c r="G189" s="881"/>
      <c r="H189" s="881"/>
      <c r="I189" s="881"/>
      <c r="J189" s="881"/>
      <c r="K189" s="33"/>
    </row>
    <row r="190" spans="1:11" ht="17" thickBot="1" x14ac:dyDescent="0.25">
      <c r="A190" s="162"/>
      <c r="B190" s="158"/>
      <c r="C190" s="158"/>
      <c r="D190" s="158"/>
      <c r="E190" s="158"/>
      <c r="F190" s="158"/>
      <c r="G190" s="158"/>
      <c r="H190" s="158"/>
      <c r="I190" s="158"/>
      <c r="J190" s="158"/>
    </row>
    <row r="191" spans="1:11" ht="16.5" x14ac:dyDescent="0.2">
      <c r="A191" s="163" t="s">
        <v>14</v>
      </c>
      <c r="B191" s="164"/>
      <c r="C191" s="882" t="s">
        <v>15</v>
      </c>
      <c r="D191" s="844"/>
      <c r="E191" s="844"/>
      <c r="F191" s="844"/>
      <c r="G191" s="844"/>
      <c r="H191" s="844"/>
      <c r="I191" s="844"/>
      <c r="J191" s="845"/>
      <c r="K191" s="32"/>
    </row>
    <row r="192" spans="1:11" ht="17.5" x14ac:dyDescent="0.2">
      <c r="A192" s="165" t="s">
        <v>207</v>
      </c>
      <c r="B192" s="166"/>
      <c r="C192" s="744" t="str">
        <f>IF(避難確保計画入力シート!E243="有","テレビ","")</f>
        <v>テレビ</v>
      </c>
      <c r="D192" s="745"/>
      <c r="E192" s="745"/>
      <c r="F192" s="745"/>
      <c r="G192" s="745"/>
      <c r="H192" s="745"/>
      <c r="I192" s="745"/>
      <c r="J192" s="746"/>
      <c r="K192" s="33"/>
    </row>
    <row r="193" spans="1:11" ht="17.5" x14ac:dyDescent="0.2">
      <c r="A193" s="167"/>
      <c r="B193" s="168"/>
      <c r="C193" s="747" t="str">
        <f>IF(避難確保計画入力シート!E245="有","ラジオ","")</f>
        <v>ラジオ</v>
      </c>
      <c r="D193" s="665"/>
      <c r="E193" s="665"/>
      <c r="F193" s="665"/>
      <c r="G193" s="665"/>
      <c r="H193" s="665"/>
      <c r="I193" s="665"/>
      <c r="J193" s="748"/>
      <c r="K193" s="33"/>
    </row>
    <row r="194" spans="1:11" ht="17.5" x14ac:dyDescent="0.2">
      <c r="A194" s="167"/>
      <c r="B194" s="168"/>
      <c r="C194" s="858" t="s">
        <v>167</v>
      </c>
      <c r="D194" s="836"/>
      <c r="E194" s="836"/>
      <c r="F194" s="836"/>
      <c r="G194" s="836"/>
      <c r="H194" s="836"/>
      <c r="I194" s="836"/>
      <c r="J194" s="856"/>
      <c r="K194" s="33"/>
    </row>
    <row r="195" spans="1:11" ht="18" customHeight="1" x14ac:dyDescent="0.2">
      <c r="A195" s="169"/>
      <c r="B195" s="170"/>
      <c r="C195" s="171" t="s">
        <v>208</v>
      </c>
      <c r="D195" s="815" t="s">
        <v>168</v>
      </c>
      <c r="E195" s="815"/>
      <c r="F195" s="857"/>
      <c r="G195" s="857"/>
      <c r="H195" s="857"/>
      <c r="I195" s="857"/>
      <c r="J195" s="857"/>
      <c r="K195" s="113"/>
    </row>
    <row r="196" spans="1:11" ht="34.5" customHeight="1" x14ac:dyDescent="0.2">
      <c r="A196" s="829" t="s">
        <v>281</v>
      </c>
      <c r="B196" s="830"/>
      <c r="C196" s="853" t="s">
        <v>145</v>
      </c>
      <c r="D196" s="854"/>
      <c r="E196" s="854"/>
      <c r="F196" s="854"/>
      <c r="G196" s="854"/>
      <c r="H196" s="854"/>
      <c r="I196" s="854"/>
      <c r="J196" s="855"/>
      <c r="K196" s="109"/>
    </row>
    <row r="197" spans="1:11" ht="17.25" customHeight="1" x14ac:dyDescent="0.2">
      <c r="A197" s="838"/>
      <c r="B197" s="839"/>
      <c r="C197" s="836" t="s">
        <v>169</v>
      </c>
      <c r="D197" s="836"/>
      <c r="E197" s="836"/>
      <c r="F197" s="836"/>
      <c r="G197" s="836"/>
      <c r="H197" s="836"/>
      <c r="I197" s="836"/>
      <c r="J197" s="856"/>
      <c r="K197" s="109"/>
    </row>
    <row r="198" spans="1:11" ht="17.25" customHeight="1" x14ac:dyDescent="0.2">
      <c r="A198" s="838"/>
      <c r="B198" s="839"/>
      <c r="C198" s="836" t="s">
        <v>148</v>
      </c>
      <c r="D198" s="836"/>
      <c r="E198" s="836"/>
      <c r="F198" s="836"/>
      <c r="G198" s="836"/>
      <c r="H198" s="836"/>
      <c r="I198" s="836"/>
      <c r="J198" s="856"/>
      <c r="K198" s="109"/>
    </row>
    <row r="199" spans="1:11" ht="17.25" customHeight="1" x14ac:dyDescent="0.2">
      <c r="A199" s="838"/>
      <c r="B199" s="839"/>
      <c r="C199" s="836" t="s">
        <v>170</v>
      </c>
      <c r="D199" s="836"/>
      <c r="E199" s="836"/>
      <c r="F199" s="836"/>
      <c r="G199" s="836"/>
      <c r="H199" s="836"/>
      <c r="I199" s="836"/>
      <c r="J199" s="856"/>
      <c r="K199" s="109"/>
    </row>
    <row r="200" spans="1:11" ht="17.25" customHeight="1" x14ac:dyDescent="0.2">
      <c r="A200" s="838"/>
      <c r="B200" s="839"/>
      <c r="C200" s="836" t="s">
        <v>146</v>
      </c>
      <c r="D200" s="836"/>
      <c r="E200" s="836"/>
      <c r="F200" s="836"/>
      <c r="G200" s="836"/>
      <c r="H200" s="836"/>
      <c r="I200" s="836"/>
      <c r="J200" s="856"/>
      <c r="K200" s="108"/>
    </row>
    <row r="201" spans="1:11" ht="17.25" customHeight="1" x14ac:dyDescent="0.2">
      <c r="A201" s="838"/>
      <c r="B201" s="839"/>
      <c r="C201" s="836" t="s">
        <v>209</v>
      </c>
      <c r="D201" s="836"/>
      <c r="E201" s="836"/>
      <c r="F201" s="836"/>
      <c r="G201" s="836"/>
      <c r="H201" s="836"/>
      <c r="I201" s="836"/>
      <c r="J201" s="856"/>
      <c r="K201" s="108"/>
    </row>
    <row r="202" spans="1:11" ht="17.25" customHeight="1" thickBot="1" x14ac:dyDescent="0.25">
      <c r="A202" s="831"/>
      <c r="B202" s="832"/>
      <c r="C202" s="171" t="s">
        <v>208</v>
      </c>
      <c r="D202" s="815" t="s">
        <v>155</v>
      </c>
      <c r="E202" s="815"/>
      <c r="F202" s="857"/>
      <c r="G202" s="857"/>
      <c r="H202" s="857"/>
      <c r="I202" s="857"/>
      <c r="J202" s="857"/>
      <c r="K202" s="109"/>
    </row>
    <row r="203" spans="1:11" ht="17.25" customHeight="1" x14ac:dyDescent="0.2">
      <c r="A203" s="172" t="s">
        <v>171</v>
      </c>
      <c r="B203" s="852" t="s">
        <v>172</v>
      </c>
      <c r="C203" s="852"/>
      <c r="D203" s="852"/>
      <c r="E203" s="852"/>
      <c r="F203" s="852"/>
      <c r="G203" s="852"/>
      <c r="H203" s="852"/>
      <c r="I203" s="852"/>
      <c r="J203" s="852"/>
      <c r="K203" s="108"/>
    </row>
    <row r="204" spans="1:11" ht="17.25" customHeight="1" x14ac:dyDescent="0.2">
      <c r="A204" s="173"/>
      <c r="B204" s="837"/>
      <c r="C204" s="837"/>
      <c r="D204" s="837"/>
      <c r="E204" s="837"/>
      <c r="F204" s="837"/>
      <c r="G204" s="837"/>
      <c r="H204" s="837"/>
      <c r="I204" s="837"/>
      <c r="J204" s="837"/>
      <c r="K204" s="108"/>
    </row>
    <row r="205" spans="1:11" ht="17.25" customHeight="1" x14ac:dyDescent="0.2">
      <c r="A205" s="173" t="s">
        <v>171</v>
      </c>
      <c r="B205" s="837" t="s">
        <v>210</v>
      </c>
      <c r="C205" s="837"/>
      <c r="D205" s="837"/>
      <c r="E205" s="837"/>
      <c r="F205" s="837"/>
      <c r="G205" s="837"/>
      <c r="H205" s="837"/>
      <c r="I205" s="837"/>
      <c r="J205" s="837"/>
      <c r="K205" s="108"/>
    </row>
    <row r="206" spans="1:11" ht="17.25" customHeight="1" x14ac:dyDescent="0.2">
      <c r="A206" s="173"/>
      <c r="B206" s="837"/>
      <c r="C206" s="837"/>
      <c r="D206" s="837"/>
      <c r="E206" s="837"/>
      <c r="F206" s="837"/>
      <c r="G206" s="837"/>
      <c r="H206" s="837"/>
      <c r="I206" s="837"/>
      <c r="J206" s="837"/>
      <c r="K206" s="108"/>
    </row>
    <row r="207" spans="1:11" ht="17.25" customHeight="1" x14ac:dyDescent="0.2">
      <c r="A207" s="121"/>
      <c r="B207" s="121"/>
      <c r="C207" s="121"/>
      <c r="D207" s="121"/>
      <c r="E207" s="121"/>
      <c r="F207" s="121"/>
      <c r="G207" s="121"/>
      <c r="H207" s="121"/>
      <c r="I207" s="121"/>
      <c r="J207" s="121"/>
      <c r="K207" s="108"/>
    </row>
    <row r="208" spans="1:11" ht="16.5" x14ac:dyDescent="0.2">
      <c r="A208" s="836" t="s">
        <v>211</v>
      </c>
      <c r="B208" s="836"/>
      <c r="C208" s="836"/>
      <c r="D208" s="836"/>
      <c r="E208" s="836"/>
      <c r="F208" s="836"/>
      <c r="G208" s="836"/>
      <c r="H208" s="836"/>
      <c r="I208" s="836"/>
      <c r="J208" s="836"/>
      <c r="K208" s="109"/>
    </row>
    <row r="209" spans="1:11" ht="17.25" customHeight="1" x14ac:dyDescent="0.2">
      <c r="A209" s="837" t="s">
        <v>212</v>
      </c>
      <c r="B209" s="837"/>
      <c r="C209" s="837"/>
      <c r="D209" s="837"/>
      <c r="E209" s="837"/>
      <c r="F209" s="837"/>
      <c r="G209" s="837"/>
      <c r="H209" s="837"/>
      <c r="I209" s="837"/>
      <c r="J209" s="837"/>
      <c r="K209" s="108"/>
    </row>
    <row r="210" spans="1:11" ht="17.25" customHeight="1" x14ac:dyDescent="0.2">
      <c r="A210" s="837"/>
      <c r="B210" s="837"/>
      <c r="C210" s="837"/>
      <c r="D210" s="837"/>
      <c r="E210" s="837"/>
      <c r="F210" s="837"/>
      <c r="G210" s="837"/>
      <c r="H210" s="837"/>
      <c r="I210" s="837"/>
      <c r="J210" s="837"/>
      <c r="K210" s="108"/>
    </row>
    <row r="211" spans="1:11" ht="18" customHeight="1" x14ac:dyDescent="0.2">
      <c r="A211" s="811" t="s">
        <v>149</v>
      </c>
      <c r="B211" s="811"/>
      <c r="C211" s="811"/>
      <c r="D211" s="811"/>
      <c r="E211" s="811"/>
      <c r="F211" s="811"/>
      <c r="G211" s="811"/>
      <c r="H211" s="811"/>
      <c r="I211" s="811"/>
      <c r="J211" s="811"/>
      <c r="K211" s="108"/>
    </row>
    <row r="212" spans="1:11" ht="18" customHeight="1" x14ac:dyDescent="0.2">
      <c r="A212" s="811"/>
      <c r="B212" s="811"/>
      <c r="C212" s="811"/>
      <c r="D212" s="811"/>
      <c r="E212" s="811"/>
      <c r="F212" s="811"/>
      <c r="G212" s="811"/>
      <c r="H212" s="811"/>
      <c r="I212" s="811"/>
      <c r="J212" s="811"/>
      <c r="K212" s="108"/>
    </row>
    <row r="213" spans="1:11" ht="17.25" customHeight="1" x14ac:dyDescent="0.2">
      <c r="A213" s="114"/>
      <c r="B213" s="114"/>
      <c r="C213" s="114"/>
      <c r="D213" s="114"/>
      <c r="E213" s="114"/>
      <c r="F213" s="114"/>
      <c r="G213" s="114"/>
      <c r="H213" s="114"/>
      <c r="I213" s="114"/>
      <c r="J213" s="114"/>
      <c r="K213" s="108"/>
    </row>
    <row r="214" spans="1:11" ht="17.25" customHeight="1" x14ac:dyDescent="0.2">
      <c r="A214" s="114"/>
      <c r="B214" s="114"/>
      <c r="C214" s="114"/>
      <c r="D214" s="114"/>
      <c r="E214" s="114"/>
      <c r="F214" s="114"/>
      <c r="G214" s="114"/>
      <c r="H214" s="114"/>
      <c r="I214" s="114"/>
      <c r="J214" s="114"/>
      <c r="K214" s="108"/>
    </row>
    <row r="215" spans="1:11" ht="17.25" customHeight="1" x14ac:dyDescent="0.2">
      <c r="A215" s="114"/>
      <c r="B215" s="114"/>
      <c r="C215" s="114"/>
      <c r="D215" s="114"/>
      <c r="E215" s="114"/>
      <c r="F215" s="114"/>
      <c r="G215" s="114"/>
      <c r="H215" s="114"/>
      <c r="I215" s="114"/>
      <c r="J215" s="114"/>
      <c r="K215" s="108"/>
    </row>
    <row r="216" spans="1:11" ht="17.25" customHeight="1" x14ac:dyDescent="0.2">
      <c r="A216" s="114"/>
      <c r="B216" s="114"/>
      <c r="C216" s="114"/>
      <c r="D216" s="114"/>
      <c r="E216" s="114"/>
      <c r="F216" s="114"/>
      <c r="G216" s="114"/>
      <c r="H216" s="114"/>
      <c r="I216" s="114"/>
      <c r="J216" s="114"/>
      <c r="K216" s="108"/>
    </row>
    <row r="217" spans="1:11" ht="17.25" customHeight="1" x14ac:dyDescent="0.2">
      <c r="A217" s="114"/>
      <c r="B217" s="114"/>
      <c r="C217" s="114"/>
      <c r="D217" s="114"/>
      <c r="E217" s="114"/>
      <c r="F217" s="114"/>
      <c r="G217" s="114"/>
      <c r="H217" s="114"/>
      <c r="I217" s="114"/>
      <c r="J217" s="114"/>
      <c r="K217" s="108"/>
    </row>
    <row r="218" spans="1:11" ht="17.25" customHeight="1" x14ac:dyDescent="0.2">
      <c r="A218" s="114"/>
      <c r="B218" s="114"/>
      <c r="C218" s="114"/>
      <c r="D218" s="114"/>
      <c r="E218" s="114"/>
      <c r="F218" s="114"/>
      <c r="G218" s="114"/>
      <c r="H218" s="114"/>
      <c r="I218" s="114"/>
      <c r="J218" s="114"/>
      <c r="K218" s="108"/>
    </row>
    <row r="219" spans="1:11" ht="17.25" customHeight="1" x14ac:dyDescent="0.2">
      <c r="A219" s="114"/>
      <c r="B219" s="114"/>
      <c r="C219" s="114"/>
      <c r="D219" s="114"/>
      <c r="E219" s="114"/>
      <c r="F219" s="114"/>
      <c r="G219" s="114"/>
      <c r="H219" s="114"/>
      <c r="I219" s="114"/>
      <c r="J219" s="114"/>
      <c r="K219" s="108"/>
    </row>
    <row r="220" spans="1:11" ht="17.25" customHeight="1" x14ac:dyDescent="0.2">
      <c r="A220" s="114"/>
      <c r="B220" s="114"/>
      <c r="C220" s="114"/>
      <c r="D220" s="114"/>
      <c r="E220" s="114"/>
      <c r="F220" s="114"/>
      <c r="G220" s="114"/>
      <c r="H220" s="114"/>
      <c r="I220" s="114"/>
      <c r="J220" s="114"/>
      <c r="K220" s="108"/>
    </row>
    <row r="221" spans="1:11" ht="17.25" customHeight="1" x14ac:dyDescent="0.2">
      <c r="A221" s="114"/>
      <c r="B221" s="114"/>
      <c r="C221" s="114"/>
      <c r="D221" s="114"/>
      <c r="E221" s="114"/>
      <c r="F221" s="114"/>
      <c r="G221" s="114"/>
      <c r="H221" s="114"/>
      <c r="I221" s="114"/>
      <c r="J221" s="114"/>
      <c r="K221" s="108"/>
    </row>
    <row r="222" spans="1:11" ht="17.25" customHeight="1" x14ac:dyDescent="0.2">
      <c r="A222" s="114"/>
      <c r="B222" s="114"/>
      <c r="C222" s="114"/>
      <c r="D222" s="114"/>
      <c r="E222" s="114"/>
      <c r="F222" s="114"/>
      <c r="G222" s="114"/>
      <c r="H222" s="114"/>
      <c r="I222" s="114"/>
      <c r="J222" s="114"/>
      <c r="K222" s="108"/>
    </row>
    <row r="223" spans="1:11" ht="17.25" customHeight="1" x14ac:dyDescent="0.2">
      <c r="A223" s="114"/>
      <c r="B223" s="114"/>
      <c r="C223" s="114"/>
      <c r="D223" s="114"/>
      <c r="E223" s="114"/>
      <c r="F223" s="114"/>
      <c r="G223" s="114"/>
      <c r="H223" s="114"/>
      <c r="I223" s="114"/>
      <c r="J223" s="114"/>
      <c r="K223" s="108"/>
    </row>
    <row r="224" spans="1:11" ht="17.25" customHeight="1" x14ac:dyDescent="0.2">
      <c r="A224" s="114"/>
      <c r="B224" s="114"/>
      <c r="C224" s="114"/>
      <c r="D224" s="114"/>
      <c r="E224" s="114"/>
      <c r="F224" s="114"/>
      <c r="G224" s="114"/>
      <c r="H224" s="114"/>
      <c r="I224" s="114"/>
      <c r="J224" s="114"/>
      <c r="K224" s="108"/>
    </row>
    <row r="225" spans="1:11" ht="17.25" customHeight="1" x14ac:dyDescent="0.2">
      <c r="A225" s="114"/>
      <c r="B225" s="114"/>
      <c r="C225" s="114"/>
      <c r="D225" s="114"/>
      <c r="E225" s="114"/>
      <c r="F225" s="114"/>
      <c r="G225" s="114"/>
      <c r="H225" s="114"/>
      <c r="I225" s="114"/>
      <c r="J225" s="114"/>
      <c r="K225" s="108"/>
    </row>
    <row r="226" spans="1:11" ht="17.25" customHeight="1" x14ac:dyDescent="0.2">
      <c r="A226" s="114"/>
      <c r="B226" s="114"/>
      <c r="C226" s="114"/>
      <c r="D226" s="114"/>
      <c r="E226" s="114"/>
      <c r="F226" s="114"/>
      <c r="G226" s="114"/>
      <c r="H226" s="114"/>
      <c r="I226" s="114"/>
      <c r="J226" s="114"/>
      <c r="K226" s="108"/>
    </row>
    <row r="227" spans="1:11" ht="17.25" customHeight="1" x14ac:dyDescent="0.2">
      <c r="A227" s="114"/>
      <c r="B227" s="114"/>
      <c r="C227" s="114"/>
      <c r="D227" s="114"/>
      <c r="E227" s="114"/>
      <c r="F227" s="114"/>
      <c r="G227" s="114"/>
      <c r="H227" s="114"/>
      <c r="I227" s="114"/>
      <c r="J227" s="114"/>
      <c r="K227" s="108"/>
    </row>
    <row r="228" spans="1:11" ht="17.25" customHeight="1" x14ac:dyDescent="0.2">
      <c r="A228" s="114"/>
      <c r="B228" s="114"/>
      <c r="C228" s="114"/>
      <c r="D228" s="114"/>
      <c r="E228" s="114"/>
      <c r="F228" s="114"/>
      <c r="G228" s="114"/>
      <c r="H228" s="114"/>
      <c r="I228" s="114"/>
      <c r="J228" s="114"/>
      <c r="K228" s="108"/>
    </row>
    <row r="229" spans="1:11" ht="17.25" customHeight="1" x14ac:dyDescent="0.2">
      <c r="A229" s="114"/>
      <c r="B229" s="114"/>
      <c r="C229" s="114"/>
      <c r="D229" s="114"/>
      <c r="E229" s="114"/>
      <c r="F229" s="114"/>
      <c r="G229" s="114"/>
      <c r="H229" s="114"/>
      <c r="I229" s="114"/>
      <c r="J229" s="114"/>
      <c r="K229" s="108"/>
    </row>
    <row r="230" spans="1:11" ht="17.25" customHeight="1" x14ac:dyDescent="0.2">
      <c r="A230" s="114"/>
      <c r="B230" s="114"/>
      <c r="C230" s="114"/>
      <c r="D230" s="114"/>
      <c r="E230" s="114"/>
      <c r="F230" s="114"/>
      <c r="G230" s="114"/>
      <c r="H230" s="114"/>
      <c r="I230" s="114"/>
      <c r="J230" s="114"/>
      <c r="K230" s="108"/>
    </row>
    <row r="231" spans="1:11" ht="17.25" customHeight="1" x14ac:dyDescent="0.2">
      <c r="A231" s="114"/>
      <c r="B231" s="114"/>
      <c r="C231" s="114"/>
      <c r="D231" s="114"/>
      <c r="E231" s="114"/>
      <c r="F231" s="114"/>
      <c r="G231" s="114"/>
      <c r="H231" s="114"/>
      <c r="I231" s="114"/>
      <c r="J231" s="114"/>
      <c r="K231" s="108"/>
    </row>
    <row r="232" spans="1:11" ht="17.25" customHeight="1" x14ac:dyDescent="0.2">
      <c r="A232" s="114"/>
      <c r="B232" s="114"/>
      <c r="C232" s="114"/>
      <c r="D232" s="114"/>
      <c r="E232" s="114"/>
      <c r="F232" s="114"/>
      <c r="G232" s="114"/>
      <c r="H232" s="114"/>
      <c r="I232" s="114"/>
      <c r="J232" s="114"/>
      <c r="K232" s="108"/>
    </row>
    <row r="233" spans="1:11" ht="16.5" x14ac:dyDescent="0.2">
      <c r="A233" s="836" t="s">
        <v>213</v>
      </c>
      <c r="B233" s="836"/>
      <c r="C233" s="836"/>
      <c r="D233" s="836"/>
      <c r="E233" s="836"/>
      <c r="F233" s="836"/>
      <c r="G233" s="836"/>
      <c r="H233" s="836"/>
      <c r="I233" s="836"/>
      <c r="J233" s="836"/>
      <c r="K233" s="109"/>
    </row>
    <row r="234" spans="1:11" ht="16.5" x14ac:dyDescent="0.2">
      <c r="A234" s="836" t="s">
        <v>139</v>
      </c>
      <c r="B234" s="836"/>
      <c r="C234" s="836"/>
      <c r="D234" s="836"/>
      <c r="E234" s="836"/>
      <c r="F234" s="836"/>
      <c r="G234" s="836"/>
      <c r="H234" s="836"/>
      <c r="I234" s="836"/>
      <c r="J234" s="836"/>
      <c r="K234" s="109"/>
    </row>
    <row r="235" spans="1:11" ht="17.25" customHeight="1" x14ac:dyDescent="0.2">
      <c r="A235" s="677" t="s">
        <v>289</v>
      </c>
      <c r="B235" s="677"/>
      <c r="C235" s="677"/>
      <c r="D235" s="677"/>
      <c r="E235" s="677"/>
      <c r="F235" s="677"/>
      <c r="G235" s="677"/>
      <c r="H235" s="677"/>
      <c r="I235" s="677"/>
      <c r="J235" s="677"/>
      <c r="K235" s="108"/>
    </row>
    <row r="236" spans="1:11" ht="17.25" customHeight="1" x14ac:dyDescent="0.2">
      <c r="A236" s="677"/>
      <c r="B236" s="677"/>
      <c r="C236" s="677"/>
      <c r="D236" s="677"/>
      <c r="E236" s="677"/>
      <c r="F236" s="677"/>
      <c r="G236" s="677"/>
      <c r="H236" s="677"/>
      <c r="I236" s="677"/>
      <c r="J236" s="677"/>
      <c r="K236" s="108"/>
    </row>
    <row r="237" spans="1:11" ht="17.25" customHeight="1" x14ac:dyDescent="0.2">
      <c r="A237" s="677"/>
      <c r="B237" s="677"/>
      <c r="C237" s="677"/>
      <c r="D237" s="677"/>
      <c r="E237" s="677"/>
      <c r="F237" s="677"/>
      <c r="G237" s="677"/>
      <c r="H237" s="677"/>
      <c r="I237" s="677"/>
      <c r="J237" s="677"/>
      <c r="K237" s="108"/>
    </row>
    <row r="238" spans="1:11" ht="17.25" customHeight="1" x14ac:dyDescent="0.2">
      <c r="A238" s="677"/>
      <c r="B238" s="677"/>
      <c r="C238" s="677"/>
      <c r="D238" s="677"/>
      <c r="E238" s="677"/>
      <c r="F238" s="677"/>
      <c r="G238" s="677"/>
      <c r="H238" s="677"/>
      <c r="I238" s="677"/>
      <c r="J238" s="677"/>
      <c r="K238" s="108"/>
    </row>
    <row r="239" spans="1:11" ht="17.25" customHeight="1" x14ac:dyDescent="0.2">
      <c r="A239" s="677"/>
      <c r="B239" s="677"/>
      <c r="C239" s="677"/>
      <c r="D239" s="677"/>
      <c r="E239" s="677"/>
      <c r="F239" s="677"/>
      <c r="G239" s="677"/>
      <c r="H239" s="677"/>
      <c r="I239" s="677"/>
      <c r="J239" s="677"/>
      <c r="K239" s="108"/>
    </row>
    <row r="240" spans="1:11" ht="17.25" customHeight="1" x14ac:dyDescent="0.2">
      <c r="A240" s="677"/>
      <c r="B240" s="677"/>
      <c r="C240" s="677"/>
      <c r="D240" s="677"/>
      <c r="E240" s="677"/>
      <c r="F240" s="677"/>
      <c r="G240" s="677"/>
      <c r="H240" s="677"/>
      <c r="I240" s="677"/>
      <c r="J240" s="677"/>
      <c r="K240" s="108"/>
    </row>
    <row r="241" spans="1:11" ht="17.25" customHeight="1" x14ac:dyDescent="0.2">
      <c r="A241" s="677"/>
      <c r="B241" s="677"/>
      <c r="C241" s="677"/>
      <c r="D241" s="677"/>
      <c r="E241" s="677"/>
      <c r="F241" s="677"/>
      <c r="G241" s="677"/>
      <c r="H241" s="677"/>
      <c r="I241" s="677"/>
      <c r="J241" s="677"/>
      <c r="K241" s="108"/>
    </row>
    <row r="242" spans="1:11" ht="17.25" customHeight="1" x14ac:dyDescent="0.2">
      <c r="A242" s="677"/>
      <c r="B242" s="677"/>
      <c r="C242" s="677"/>
      <c r="D242" s="677"/>
      <c r="E242" s="677"/>
      <c r="F242" s="677"/>
      <c r="G242" s="677"/>
      <c r="H242" s="677"/>
      <c r="I242" s="677"/>
      <c r="J242" s="677"/>
      <c r="K242" s="108"/>
    </row>
    <row r="243" spans="1:11" ht="16.5" x14ac:dyDescent="0.2">
      <c r="A243" s="162"/>
      <c r="B243" s="132"/>
      <c r="C243" s="132"/>
      <c r="D243" s="132"/>
      <c r="E243" s="132"/>
      <c r="F243" s="132"/>
      <c r="G243" s="132"/>
      <c r="H243" s="132"/>
      <c r="I243" s="132"/>
      <c r="J243" s="132"/>
      <c r="K243" s="9"/>
    </row>
    <row r="244" spans="1:11" ht="16.5" x14ac:dyDescent="0.2">
      <c r="A244" s="836" t="s">
        <v>16</v>
      </c>
      <c r="B244" s="836"/>
      <c r="C244" s="836"/>
      <c r="D244" s="836"/>
      <c r="E244" s="836"/>
      <c r="F244" s="836"/>
      <c r="G244" s="836"/>
      <c r="H244" s="836"/>
      <c r="I244" s="836"/>
      <c r="J244" s="836"/>
      <c r="K244" s="109"/>
    </row>
    <row r="245" spans="1:11" ht="17.25" customHeight="1" x14ac:dyDescent="0.2">
      <c r="A245" s="811" t="s">
        <v>271</v>
      </c>
      <c r="B245" s="811"/>
      <c r="C245" s="811"/>
      <c r="D245" s="811"/>
      <c r="E245" s="811"/>
      <c r="F245" s="811"/>
      <c r="G245" s="811"/>
      <c r="H245" s="811"/>
      <c r="I245" s="811"/>
      <c r="J245" s="811"/>
      <c r="K245" s="108"/>
    </row>
    <row r="246" spans="1:11" ht="17.25" customHeight="1" x14ac:dyDescent="0.2">
      <c r="A246" s="811"/>
      <c r="B246" s="811"/>
      <c r="C246" s="811"/>
      <c r="D246" s="811"/>
      <c r="E246" s="811"/>
      <c r="F246" s="811"/>
      <c r="G246" s="811"/>
      <c r="H246" s="811"/>
      <c r="I246" s="811"/>
      <c r="J246" s="811"/>
      <c r="K246" s="108"/>
    </row>
    <row r="247" spans="1:11" ht="16.5" x14ac:dyDescent="0.2">
      <c r="A247" s="162"/>
      <c r="B247" s="132"/>
      <c r="C247" s="132"/>
      <c r="D247" s="132"/>
      <c r="E247" s="132"/>
      <c r="F247" s="132"/>
      <c r="G247" s="132"/>
      <c r="H247" s="132"/>
      <c r="I247" s="132"/>
      <c r="J247" s="132"/>
      <c r="K247" s="9"/>
    </row>
    <row r="248" spans="1:11" ht="16.5" x14ac:dyDescent="0.2">
      <c r="A248" s="836" t="s">
        <v>214</v>
      </c>
      <c r="B248" s="836"/>
      <c r="C248" s="836"/>
      <c r="D248" s="836"/>
      <c r="E248" s="836"/>
      <c r="F248" s="836"/>
      <c r="G248" s="836"/>
      <c r="H248" s="836"/>
      <c r="I248" s="836"/>
      <c r="J248" s="836"/>
      <c r="K248" s="109"/>
    </row>
    <row r="249" spans="1:11" ht="17.25" customHeight="1" x14ac:dyDescent="0.2">
      <c r="A249" s="811" t="s">
        <v>215</v>
      </c>
      <c r="B249" s="811"/>
      <c r="C249" s="811"/>
      <c r="D249" s="811"/>
      <c r="E249" s="811"/>
      <c r="F249" s="811"/>
      <c r="G249" s="811"/>
      <c r="H249" s="811"/>
      <c r="I249" s="811"/>
      <c r="J249" s="811"/>
      <c r="K249" s="108"/>
    </row>
    <row r="250" spans="1:11" ht="17" thickBot="1" x14ac:dyDescent="0.25">
      <c r="A250" s="162"/>
      <c r="B250" s="132"/>
      <c r="C250" s="132"/>
      <c r="D250" s="132"/>
      <c r="E250" s="132"/>
      <c r="F250" s="132"/>
      <c r="G250" s="132"/>
      <c r="H250" s="132"/>
      <c r="I250" s="132"/>
      <c r="J250" s="132"/>
      <c r="K250" s="9"/>
    </row>
    <row r="251" spans="1:11" ht="17.5" x14ac:dyDescent="0.2">
      <c r="A251" s="162"/>
      <c r="B251" s="63"/>
      <c r="C251" s="64"/>
      <c r="D251" s="769" t="s">
        <v>52</v>
      </c>
      <c r="E251" s="770"/>
      <c r="F251" s="769" t="s">
        <v>50</v>
      </c>
      <c r="G251" s="770"/>
      <c r="H251" s="769" t="s">
        <v>51</v>
      </c>
      <c r="I251" s="771"/>
      <c r="J251" s="132"/>
      <c r="K251" s="9"/>
    </row>
    <row r="252" spans="1:11" ht="26.25" customHeight="1" x14ac:dyDescent="0.2">
      <c r="A252" s="851"/>
      <c r="B252" s="850" t="s">
        <v>287</v>
      </c>
      <c r="C252" s="773"/>
      <c r="D252" s="777" t="str">
        <f>IF(避難確保計画入力シート!E224="","",避難確保計画入力シート!E224)</f>
        <v/>
      </c>
      <c r="E252" s="778"/>
      <c r="F252" s="777" t="str">
        <f>避難確保計画入力シート!E231&amp;"m"</f>
        <v>m</v>
      </c>
      <c r="G252" s="778"/>
      <c r="H252" s="777" t="str">
        <f>避難確保計画入力シート!E233&amp;IF(避難確保計画入力シート!E233="車両"," "&amp;避難確保計画入力シート!K233&amp;"台","")</f>
        <v/>
      </c>
      <c r="I252" s="781"/>
      <c r="J252" s="132"/>
      <c r="K252" s="9"/>
    </row>
    <row r="253" spans="1:11" ht="16.5" x14ac:dyDescent="0.2">
      <c r="A253" s="851"/>
      <c r="B253" s="774"/>
      <c r="C253" s="775"/>
      <c r="D253" s="789" t="str">
        <f>IF(避難確保計画入力シート!E227="","",避難確保計画入力シート!E227)</f>
        <v/>
      </c>
      <c r="E253" s="790"/>
      <c r="F253" s="791"/>
      <c r="G253" s="792"/>
      <c r="H253" s="791"/>
      <c r="I253" s="793"/>
      <c r="J253" s="132"/>
      <c r="K253" s="9"/>
    </row>
    <row r="254" spans="1:11" ht="16.5" x14ac:dyDescent="0.2">
      <c r="A254" s="851"/>
      <c r="B254" s="785" t="s">
        <v>284</v>
      </c>
      <c r="C254" s="786"/>
      <c r="D254" s="777" t="str">
        <f>IF(避難確保計画入力シート!E226="","",避難確保計画入力シート!E226)</f>
        <v/>
      </c>
      <c r="E254" s="778"/>
      <c r="F254" s="791"/>
      <c r="G254" s="792"/>
      <c r="H254" s="791"/>
      <c r="I254" s="793"/>
      <c r="J254" s="132"/>
      <c r="K254" s="9"/>
    </row>
    <row r="255" spans="1:11" ht="16.5" x14ac:dyDescent="0.2">
      <c r="A255" s="851"/>
      <c r="B255" s="787"/>
      <c r="C255" s="788"/>
      <c r="D255" s="789" t="str">
        <f>IF(避難確保計画入力シート!E227="","",避難確保計画入力シート!E227)</f>
        <v/>
      </c>
      <c r="E255" s="790"/>
      <c r="F255" s="789"/>
      <c r="G255" s="790"/>
      <c r="H255" s="789"/>
      <c r="I255" s="794"/>
      <c r="J255" s="132"/>
      <c r="K255" s="9"/>
    </row>
    <row r="256" spans="1:11" ht="16.5" x14ac:dyDescent="0.2">
      <c r="A256" s="162"/>
      <c r="B256" s="776" t="s">
        <v>291</v>
      </c>
      <c r="C256" s="685"/>
      <c r="D256" s="777" t="str">
        <f>IF(避難確保計画入力シート!E237="","避難不可",避難確保計画入力シート!E237)</f>
        <v>避難不可</v>
      </c>
      <c r="E256" s="778"/>
      <c r="F256" s="777"/>
      <c r="G256" s="778"/>
      <c r="H256" s="777"/>
      <c r="I256" s="781"/>
      <c r="J256" s="132"/>
      <c r="K256" s="9"/>
    </row>
    <row r="257" spans="1:11" ht="17" thickBot="1" x14ac:dyDescent="0.25">
      <c r="A257" s="162"/>
      <c r="B257" s="696"/>
      <c r="C257" s="697"/>
      <c r="D257" s="783" t="str">
        <f>IF(避難確保計画入力シート!E239="","","／"&amp;避難確保計画入力シート!E239)</f>
        <v/>
      </c>
      <c r="E257" s="784"/>
      <c r="F257" s="779"/>
      <c r="G257" s="780"/>
      <c r="H257" s="779"/>
      <c r="I257" s="782"/>
      <c r="J257" s="132"/>
      <c r="K257" s="9"/>
    </row>
    <row r="258" spans="1:11" ht="37.5" customHeight="1" x14ac:dyDescent="0.2">
      <c r="A258" s="162"/>
      <c r="B258" s="174"/>
      <c r="C258" s="846"/>
      <c r="D258" s="846"/>
      <c r="E258" s="846"/>
      <c r="F258" s="846"/>
      <c r="G258" s="846"/>
      <c r="H258" s="846"/>
      <c r="I258" s="846"/>
      <c r="J258" s="132"/>
      <c r="K258" s="9"/>
    </row>
    <row r="259" spans="1:11" ht="16.5" x14ac:dyDescent="0.2">
      <c r="A259" s="162"/>
      <c r="B259" s="132"/>
      <c r="C259" s="847"/>
      <c r="D259" s="847"/>
      <c r="E259" s="847"/>
      <c r="F259" s="847"/>
      <c r="G259" s="847"/>
      <c r="H259" s="847"/>
      <c r="I259" s="847"/>
      <c r="J259" s="132"/>
      <c r="K259" s="9"/>
    </row>
    <row r="260" spans="1:11" ht="238.5" customHeight="1" x14ac:dyDescent="0.2">
      <c r="A260" s="162"/>
      <c r="B260" s="848"/>
      <c r="C260" s="849"/>
      <c r="D260" s="849"/>
      <c r="E260" s="849"/>
      <c r="F260" s="849"/>
      <c r="G260" s="849"/>
      <c r="H260" s="849"/>
      <c r="I260" s="849"/>
      <c r="J260" s="132"/>
      <c r="K260" s="9"/>
    </row>
    <row r="261" spans="1:11" ht="16.5" x14ac:dyDescent="0.2">
      <c r="A261" s="162"/>
      <c r="B261" s="132"/>
      <c r="C261" s="132"/>
      <c r="D261" s="132"/>
      <c r="E261" s="132"/>
      <c r="F261" s="132"/>
      <c r="G261" s="132"/>
      <c r="H261" s="132"/>
      <c r="I261" s="132"/>
      <c r="J261" s="132"/>
      <c r="K261" s="9"/>
    </row>
    <row r="262" spans="1:11" ht="16.5" x14ac:dyDescent="0.2">
      <c r="A262" s="162"/>
      <c r="B262" s="132"/>
      <c r="C262" s="132"/>
      <c r="D262" s="132"/>
      <c r="E262" s="132"/>
      <c r="F262" s="132"/>
      <c r="G262" s="132"/>
      <c r="H262" s="132"/>
      <c r="I262" s="132"/>
      <c r="J262" s="132"/>
      <c r="K262" s="9"/>
    </row>
    <row r="263" spans="1:11" ht="16.5" x14ac:dyDescent="0.2">
      <c r="A263" s="162"/>
      <c r="B263" s="132"/>
      <c r="C263" s="132"/>
      <c r="D263" s="132"/>
      <c r="E263" s="132"/>
      <c r="F263" s="132"/>
      <c r="G263" s="132"/>
      <c r="H263" s="132"/>
      <c r="I263" s="132"/>
      <c r="J263" s="132"/>
      <c r="K263" s="9"/>
    </row>
    <row r="264" spans="1:11" ht="16.5" x14ac:dyDescent="0.2">
      <c r="A264" s="162"/>
      <c r="B264" s="132"/>
      <c r="C264" s="132"/>
      <c r="D264" s="132"/>
      <c r="E264" s="132"/>
      <c r="F264" s="132"/>
      <c r="G264" s="132"/>
      <c r="H264" s="132"/>
      <c r="I264" s="132"/>
      <c r="J264" s="132"/>
      <c r="K264" s="9"/>
    </row>
    <row r="265" spans="1:11" ht="16.5" x14ac:dyDescent="0.2">
      <c r="A265" s="162"/>
      <c r="B265" s="132"/>
      <c r="C265" s="132"/>
      <c r="D265" s="132"/>
      <c r="E265" s="132"/>
      <c r="F265" s="132"/>
      <c r="G265" s="132"/>
      <c r="H265" s="132"/>
      <c r="I265" s="132"/>
      <c r="J265" s="132"/>
      <c r="K265" s="9"/>
    </row>
    <row r="266" spans="1:11" ht="16.5" x14ac:dyDescent="0.2">
      <c r="A266" s="836" t="s">
        <v>216</v>
      </c>
      <c r="B266" s="836"/>
      <c r="C266" s="836"/>
      <c r="D266" s="836"/>
      <c r="E266" s="836"/>
      <c r="F266" s="836"/>
      <c r="G266" s="836"/>
      <c r="H266" s="836"/>
      <c r="I266" s="836"/>
      <c r="J266" s="836"/>
      <c r="K266" s="109"/>
    </row>
    <row r="267" spans="1:11" ht="17.25" customHeight="1" x14ac:dyDescent="0.2">
      <c r="A267" s="837" t="s">
        <v>266</v>
      </c>
      <c r="B267" s="837"/>
      <c r="C267" s="837"/>
      <c r="D267" s="837"/>
      <c r="E267" s="837"/>
      <c r="F267" s="837"/>
      <c r="G267" s="837"/>
      <c r="H267" s="837"/>
      <c r="I267" s="837"/>
      <c r="J267" s="837"/>
      <c r="K267" s="108"/>
    </row>
    <row r="268" spans="1:11" ht="17.25" customHeight="1" x14ac:dyDescent="0.2">
      <c r="A268" s="837"/>
      <c r="B268" s="837"/>
      <c r="C268" s="837"/>
      <c r="D268" s="837"/>
      <c r="E268" s="837"/>
      <c r="F268" s="837"/>
      <c r="G268" s="837"/>
      <c r="H268" s="837"/>
      <c r="I268" s="837"/>
      <c r="J268" s="837"/>
      <c r="K268" s="108"/>
    </row>
    <row r="269" spans="1:11" ht="17.25" customHeight="1" x14ac:dyDescent="0.2">
      <c r="A269" s="811" t="s">
        <v>217</v>
      </c>
      <c r="B269" s="811"/>
      <c r="C269" s="811"/>
      <c r="D269" s="811"/>
      <c r="E269" s="811"/>
      <c r="F269" s="811"/>
      <c r="G269" s="811"/>
      <c r="H269" s="811"/>
      <c r="I269" s="811"/>
      <c r="J269" s="811"/>
      <c r="K269" s="108"/>
    </row>
    <row r="270" spans="1:11" ht="17.25" customHeight="1" x14ac:dyDescent="0.2">
      <c r="A270" s="811"/>
      <c r="B270" s="811"/>
      <c r="C270" s="811"/>
      <c r="D270" s="811"/>
      <c r="E270" s="811"/>
      <c r="F270" s="811"/>
      <c r="G270" s="811"/>
      <c r="H270" s="811"/>
      <c r="I270" s="811"/>
      <c r="J270" s="811"/>
      <c r="K270" s="108"/>
    </row>
    <row r="271" spans="1:11" ht="16.5" x14ac:dyDescent="0.2">
      <c r="A271" s="162"/>
      <c r="B271" s="132"/>
      <c r="C271" s="132"/>
      <c r="D271" s="132"/>
      <c r="E271" s="132"/>
      <c r="F271" s="132"/>
      <c r="G271" s="132"/>
      <c r="H271" s="132"/>
      <c r="I271" s="132"/>
      <c r="J271" s="132"/>
      <c r="K271" s="9"/>
    </row>
    <row r="272" spans="1:11" ht="17" thickBot="1" x14ac:dyDescent="0.25">
      <c r="A272" s="842" t="s">
        <v>17</v>
      </c>
      <c r="B272" s="842"/>
      <c r="C272" s="842"/>
      <c r="D272" s="842"/>
      <c r="E272" s="842"/>
      <c r="F272" s="842"/>
      <c r="G272" s="842"/>
      <c r="H272" s="842"/>
      <c r="I272" s="842"/>
      <c r="J272" s="842"/>
      <c r="K272" s="109"/>
    </row>
    <row r="273" spans="1:12" ht="17.25" customHeight="1" x14ac:dyDescent="0.2">
      <c r="A273" s="158"/>
      <c r="B273" s="843" t="s">
        <v>56</v>
      </c>
      <c r="C273" s="844"/>
      <c r="D273" s="844"/>
      <c r="E273" s="844"/>
      <c r="F273" s="844"/>
      <c r="G273" s="844"/>
      <c r="H273" s="844"/>
      <c r="I273" s="845"/>
      <c r="J273" s="175"/>
      <c r="K273" s="30"/>
    </row>
    <row r="274" spans="1:12" ht="17.25" customHeight="1" x14ac:dyDescent="0.2">
      <c r="A274" s="158"/>
      <c r="B274" s="829" t="s">
        <v>18</v>
      </c>
      <c r="C274" s="830"/>
      <c r="D274" s="807" t="str">
        <f>IF(L274&lt;&gt;"",RIGHT(L274,LEN(L274)-1),"")</f>
        <v>テレビ、ラジオ、タブレット端末、ファックス、携帯電話、携帯電話用バッテリー、乾電池</v>
      </c>
      <c r="E274" s="808"/>
      <c r="F274" s="808"/>
      <c r="G274" s="808"/>
      <c r="H274" s="808"/>
      <c r="I274" s="809"/>
      <c r="J274" s="176"/>
      <c r="K274" s="70"/>
      <c r="L274" s="78" t="str">
        <f>IF(避難確保計画入力シート!E243="有","、"&amp;避難確保計画入力シート!C243&amp;IF(避難確保計画入力シート!I243&lt;&gt;"",避難確保計画入力シート!I243&amp;避難確保計画入力シート!K243,""),"")&amp;IF(避難確保計画入力シート!E245="有","、"&amp;避難確保計画入力シート!C245&amp;IF(避難確保計画入力シート!I245&lt;&gt;"",避難確保計画入力シート!I245&amp;避難確保計画入力シート!K245,""),"")&amp;IF(避難確保計画入力シート!E247="有","、"&amp;避難確保計画入力シート!C247&amp;IF(避難確保計画入力シート!I247&lt;&gt;"",避難確保計画入力シート!I247&amp;避難確保計画入力シート!K247,""),"")&amp;IF(避難確保計画入力シート!E249="有","、"&amp;避難確保計画入力シート!C249&amp;IF(避難確保計画入力シート!I249&lt;&gt;"",避難確保計画入力シート!I249&amp;避難確保計画入力シート!K249,""),"")&amp;IF(避難確保計画入力シート!E251="有","、"&amp;避難確保計画入力シート!C251&amp;IF(避難確保計画入力シート!I251&lt;&gt;"",避難確保計画入力シート!I251&amp;避難確保計画入力シート!K251,""),"")&amp;IF(避難確保計画入力シート!E253="有","、"&amp;避難確保計画入力シート!C253&amp;IF(避難確保計画入力シート!I253&lt;&gt;"",避難確保計画入力シート!I253&amp;避難確保計画入力シート!K253,""),"")&amp;IF(避難確保計画入力シート!E255="有","、"&amp;避難確保計画入力シート!C255&amp;IF(避難確保計画入力シート!I255&lt;&gt;"",避難確保計画入力シート!I255&amp;避難確保計画入力シート!K255,""),"")&amp;IF(避難確保計画入力シート!E257&lt;&gt;"","、"&amp;避難確保計画入力シート!E257,"")</f>
        <v>、テレビ、ラジオ、タブレット端末、ファックス、携帯電話、携帯電話用バッテリー、乾電池</v>
      </c>
    </row>
    <row r="275" spans="1:12" ht="17.25" customHeight="1" x14ac:dyDescent="0.2">
      <c r="A275" s="158"/>
      <c r="B275" s="838"/>
      <c r="C275" s="839"/>
      <c r="D275" s="810"/>
      <c r="E275" s="811"/>
      <c r="F275" s="811"/>
      <c r="G275" s="811"/>
      <c r="H275" s="811"/>
      <c r="I275" s="812"/>
      <c r="J275" s="176"/>
      <c r="K275" s="70"/>
    </row>
    <row r="276" spans="1:12" ht="17.25" customHeight="1" x14ac:dyDescent="0.2">
      <c r="A276" s="158"/>
      <c r="B276" s="840"/>
      <c r="C276" s="841"/>
      <c r="D276" s="813"/>
      <c r="E276" s="814"/>
      <c r="F276" s="814"/>
      <c r="G276" s="814"/>
      <c r="H276" s="814"/>
      <c r="I276" s="815"/>
      <c r="J276" s="176"/>
      <c r="K276" s="70"/>
    </row>
    <row r="277" spans="1:12" ht="17.25" customHeight="1" x14ac:dyDescent="0.2">
      <c r="A277" s="158"/>
      <c r="B277" s="829" t="s">
        <v>218</v>
      </c>
      <c r="C277" s="830"/>
      <c r="D277" s="807" t="str">
        <f>IF(L277&lt;&gt;"",RIGHT(L277,LEN(L277)-1),"")</f>
        <v>従業員名簿、利用者名簿、案内旗、携帯電話、携帯電話用バッテリー、懐中電灯、乾電池、ライフジャケット、蛍光塗料</v>
      </c>
      <c r="E277" s="808"/>
      <c r="F277" s="808"/>
      <c r="G277" s="808"/>
      <c r="H277" s="808"/>
      <c r="I277" s="809"/>
      <c r="J277" s="176"/>
      <c r="K277" s="70"/>
      <c r="L277" s="78" t="str">
        <f>IF(避難確保計画入力シート!E262="有","、"&amp;避難確保計画入力シート!C262,"")&amp;IF(避難確保計画入力シート!E264="有","、"&amp;避難確保計画入力シート!C264,"")&amp;IF(避難確保計画入力シート!E266="有","、"&amp;避難確保計画入力シート!C266&amp;IF(避難確保計画入力シート!I266&lt;&gt;"",避難確保計画入力シート!I266&amp;避難確保計画入力シート!K266,""),"")&amp;IF(避難確保計画入力シート!E268="有","、"&amp;避難確保計画入力シート!C268&amp;IF(避難確保計画入力シート!I268&lt;&gt;"",避難確保計画入力シート!I268&amp;避難確保計画入力シート!K268,""),"")&amp;IF(避難確保計画入力シート!E270="有","、"&amp;避難確保計画入力シート!C270&amp;IF(避難確保計画入力シート!I270&lt;&gt;"",避難確保計画入力シート!I270&amp;避難確保計画入力シート!K270,""),"")&amp;IF(避難確保計画入力シート!E272="有","、"&amp;避難確保計画入力シート!C272&amp;IF(避難確保計画入力シート!I272&lt;&gt;"",避難確保計画入力シート!I272&amp;避難確保計画入力シート!K272,""),"")&amp;IF(避難確保計画入力シート!E276="有","、"&amp;避難確保計画入力シート!C276&amp;IF(避難確保計画入力シート!I276&lt;&gt;"",避難確保計画入力シート!I276&amp;避難確保計画入力シート!K276,""),"")&amp;IF(避難確保計画入力シート!E278="有","、"&amp;避難確保計画入力シート!C278&amp;IF(避難確保計画入力シート!I278&lt;&gt;"",避難確保計画入力シート!I278&amp;避難確保計画入力シート!K278,""),"")&amp;IF(避難確保計画入力シート!E280="有","、"&amp;避難確保計画入力シート!C280&amp;IF(避難確保計画入力シート!I280&lt;&gt;"",避難確保計画入力シート!I280&amp;避難確保計画入力シート!K280,""),"")&amp;IF(避難確保計画入力シート!E282="有","、"&amp;避難確保計画入力シート!C282&amp;IF(避難確保計画入力シート!I282&lt;&gt;"",避難確保計画入力シート!I282&amp;避難確保計画入力シート!K282,""),"")&amp;IF(避難確保計画入力シート!E284&lt;&gt;"","、"&amp;避難確保計画入力シート!E284,"")</f>
        <v>、従業員名簿、利用者名簿、案内旗、携帯電話、携帯電話用バッテリー、懐中電灯、乾電池、ライフジャケット、蛍光塗料</v>
      </c>
    </row>
    <row r="278" spans="1:12" ht="17.25" customHeight="1" x14ac:dyDescent="0.2">
      <c r="A278" s="158"/>
      <c r="B278" s="838"/>
      <c r="C278" s="839"/>
      <c r="D278" s="810"/>
      <c r="E278" s="811"/>
      <c r="F278" s="811"/>
      <c r="G278" s="811"/>
      <c r="H278" s="811"/>
      <c r="I278" s="812"/>
      <c r="J278" s="176"/>
      <c r="K278" s="70"/>
    </row>
    <row r="279" spans="1:12" ht="17.25" customHeight="1" x14ac:dyDescent="0.2">
      <c r="A279" s="158"/>
      <c r="B279" s="838"/>
      <c r="C279" s="839"/>
      <c r="D279" s="810"/>
      <c r="E279" s="811"/>
      <c r="F279" s="811"/>
      <c r="G279" s="811"/>
      <c r="H279" s="811"/>
      <c r="I279" s="812"/>
      <c r="J279" s="176"/>
      <c r="K279" s="70"/>
    </row>
    <row r="280" spans="1:12" ht="17.25" customHeight="1" x14ac:dyDescent="0.2">
      <c r="A280" s="158"/>
      <c r="B280" s="840"/>
      <c r="C280" s="841"/>
      <c r="D280" s="810"/>
      <c r="E280" s="811"/>
      <c r="F280" s="811"/>
      <c r="G280" s="811"/>
      <c r="H280" s="811"/>
      <c r="I280" s="812"/>
      <c r="J280" s="176"/>
      <c r="K280" s="70"/>
    </row>
    <row r="281" spans="1:12" ht="17.25" customHeight="1" x14ac:dyDescent="0.2">
      <c r="A281" s="158"/>
      <c r="B281" s="829" t="s">
        <v>53</v>
      </c>
      <c r="C281" s="830"/>
      <c r="D281" s="807" t="str">
        <f>IF(L281&lt;&gt;"",RIGHT(L281,LEN(L281)-1),"")</f>
        <v>水、食料、寝具、防寒具</v>
      </c>
      <c r="E281" s="808"/>
      <c r="F281" s="808"/>
      <c r="G281" s="808"/>
      <c r="H281" s="808"/>
      <c r="I281" s="809"/>
      <c r="J281" s="177"/>
      <c r="K281" s="70"/>
      <c r="L281" s="78" t="str">
        <f>IF(避難確保計画入力シート!E289="有","、"&amp;避難確保計画入力シート!C289&amp;IF(避難確保計画入力シート!I289&lt;&gt;"",避難確保計画入力シート!I289&amp;避難確保計画入力シート!K289,""),"")&amp;IF(避難確保計画入力シート!E291="有","、"&amp;避難確保計画入力シート!C291&amp;IF(避難確保計画入力シート!I291&lt;&gt;"",避難確保計画入力シート!I291&amp;避難確保計画入力シート!K291,""),"")&amp;IF(避難確保計画入力シート!E293="有","、"&amp;避難確保計画入力シート!C293&amp;IF(避難確保計画入力シート!I293&lt;&gt;"",避難確保計画入力シート!I293&amp;避難確保計画入力シート!K293,""),"")&amp;IF(避難確保計画入力シート!E295="有","、"&amp;避難確保計画入力シート!C295&amp;IF(避難確保計画入力シート!I295&lt;&gt;"",避難確保計画入力シート!I295&amp;避難確保計画入力シート!K295,""),"")&amp;IF(避難確保計画入力シート!E297&lt;&gt;"","、"&amp;避難確保計画入力シート!E297,"")</f>
        <v>、水、食料、寝具、防寒具</v>
      </c>
    </row>
    <row r="282" spans="1:12" ht="17.25" customHeight="1" x14ac:dyDescent="0.2">
      <c r="A282" s="158"/>
      <c r="B282" s="840"/>
      <c r="C282" s="841"/>
      <c r="D282" s="813"/>
      <c r="E282" s="814"/>
      <c r="F282" s="814"/>
      <c r="G282" s="814"/>
      <c r="H282" s="814"/>
      <c r="I282" s="815"/>
      <c r="J282" s="177"/>
      <c r="K282" s="70"/>
    </row>
    <row r="283" spans="1:12" ht="17.25" customHeight="1" x14ac:dyDescent="0.2">
      <c r="A283" s="158"/>
      <c r="B283" s="829" t="s">
        <v>38</v>
      </c>
      <c r="C283" s="830"/>
      <c r="D283" s="807" t="str">
        <f>IF(L283&lt;&gt;"",RIGHT(L283,LEN(L283)-1),"")</f>
        <v>おむつ、おしりふき、おやつ、おんぶひも</v>
      </c>
      <c r="E283" s="808"/>
      <c r="F283" s="808"/>
      <c r="G283" s="808"/>
      <c r="H283" s="808"/>
      <c r="I283" s="809"/>
      <c r="J283" s="177"/>
      <c r="K283" s="70"/>
      <c r="L283" s="78" t="str">
        <f>IF(避難確保計画入力シート!E302="有","、"&amp;避難確保計画入力シート!C302&amp;IF(避難確保計画入力シート!I302&lt;&gt;"",避難確保計画入力シート!I302&amp;避難確保計画入力シート!K302,""),"")&amp;IF(避難確保計画入力シート!E304="有","、"&amp;避難確保計画入力シート!C304&amp;IF(避難確保計画入力シート!I304&lt;&gt;"",避難確保計画入力シート!I304&amp;避難確保計画入力シート!K304,""),"")&amp;IF(避難確保計画入力シート!E306="有","、"&amp;避難確保計画入力シート!C306&amp;IF(避難確保計画入力シート!I306&lt;&gt;"",避難確保計画入力シート!I306&amp;避難確保計画入力シート!K306,""),"")&amp;IF(避難確保計画入力シート!E308="有","、"&amp;避難確保計画入力シート!C308&amp;IF(避難確保計画入力シート!I308&lt;&gt;"",避難確保計画入力シート!I308&amp;避難確保計画入力シート!K308,""),"")&amp;IF(避難確保計画入力シート!E314&lt;&gt;"","、"&amp;避難確保計画入力シート!E314,"")</f>
        <v>、おむつ、おしりふき、おやつ、おんぶひも</v>
      </c>
    </row>
    <row r="284" spans="1:12" ht="17.25" customHeight="1" x14ac:dyDescent="0.2">
      <c r="A284" s="158"/>
      <c r="B284" s="840"/>
      <c r="C284" s="841"/>
      <c r="D284" s="813"/>
      <c r="E284" s="814"/>
      <c r="F284" s="814"/>
      <c r="G284" s="814"/>
      <c r="H284" s="814"/>
      <c r="I284" s="815"/>
      <c r="J284" s="177"/>
      <c r="K284" s="70"/>
    </row>
    <row r="285" spans="1:12" ht="17.25" customHeight="1" x14ac:dyDescent="0.2">
      <c r="A285" s="158"/>
      <c r="B285" s="829" t="s">
        <v>219</v>
      </c>
      <c r="C285" s="830"/>
      <c r="D285" s="807" t="str">
        <f>IF(L285&lt;&gt;"",RIGHT(L285,LEN(L285)-1),"")</f>
        <v>ウエットティッシュ、ゴミ袋、タオル</v>
      </c>
      <c r="E285" s="808"/>
      <c r="F285" s="808"/>
      <c r="G285" s="808"/>
      <c r="H285" s="808"/>
      <c r="I285" s="809"/>
      <c r="J285" s="177"/>
      <c r="K285" s="70"/>
      <c r="L285" s="78" t="str">
        <f>IF(避難確保計画入力シート!E318="有","、"&amp;避難確保計画入力シート!C318&amp;IF(避難確保計画入力シート!I318&lt;&gt;"",避難確保計画入力シート!I318&amp;避難確保計画入力シート!K318,""),"")&amp;IF(避難確保計画入力シート!E320="有","、"&amp;避難確保計画入力シート!C320&amp;IF(避難確保計画入力シート!I320&lt;&gt;"",避難確保計画入力シート!I320&amp;避難確保計画入力シート!K320,""),"")&amp;IF(避難確保計画入力シート!E322="有","、"&amp;避難確保計画入力シート!C322&amp;IF(避難確保計画入力シート!I322&lt;&gt;"",避難確保計画入力シート!I322&amp;避難確保計画入力シート!K322,""),"")&amp;IF(避難確保計画入力シート!E324&lt;&gt;"","、"&amp;避難確保計画入力シート!E324,"")</f>
        <v>、ウエットティッシュ、ゴミ袋、タオル</v>
      </c>
    </row>
    <row r="286" spans="1:12" ht="17.25" customHeight="1" thickBot="1" x14ac:dyDescent="0.25">
      <c r="A286" s="158"/>
      <c r="B286" s="831"/>
      <c r="C286" s="832"/>
      <c r="D286" s="833"/>
      <c r="E286" s="834"/>
      <c r="F286" s="834"/>
      <c r="G286" s="834"/>
      <c r="H286" s="834"/>
      <c r="I286" s="835"/>
      <c r="J286" s="177"/>
      <c r="K286" s="70"/>
    </row>
    <row r="287" spans="1:12" ht="17.25" customHeight="1" x14ac:dyDescent="0.2">
      <c r="A287" s="162"/>
      <c r="B287" s="132"/>
      <c r="C287" s="132"/>
      <c r="D287" s="17"/>
      <c r="E287" s="17"/>
      <c r="F287" s="17"/>
      <c r="G287" s="17"/>
      <c r="H287" s="17"/>
      <c r="I287" s="17"/>
      <c r="J287" s="17"/>
      <c r="K287" s="5"/>
    </row>
    <row r="288" spans="1:12" ht="18" customHeight="1" x14ac:dyDescent="0.2">
      <c r="A288" s="836" t="s">
        <v>220</v>
      </c>
      <c r="B288" s="836"/>
      <c r="C288" s="836"/>
      <c r="D288" s="836"/>
      <c r="E288" s="836"/>
      <c r="F288" s="836"/>
      <c r="G288" s="836"/>
      <c r="H288" s="836"/>
      <c r="I288" s="836"/>
      <c r="J288" s="836"/>
      <c r="K288" s="108"/>
    </row>
    <row r="289" spans="1:11" ht="18" customHeight="1" x14ac:dyDescent="0.2">
      <c r="A289" s="837" t="s">
        <v>268</v>
      </c>
      <c r="B289" s="837"/>
      <c r="C289" s="837"/>
      <c r="D289" s="837"/>
      <c r="E289" s="837"/>
      <c r="F289" s="837"/>
      <c r="G289" s="837"/>
      <c r="H289" s="837"/>
      <c r="I289" s="837"/>
      <c r="J289" s="837"/>
      <c r="K289" s="108"/>
    </row>
    <row r="290" spans="1:11" ht="18" customHeight="1" x14ac:dyDescent="0.2">
      <c r="A290" s="121"/>
      <c r="B290" s="121"/>
      <c r="C290" s="121"/>
      <c r="D290" s="121"/>
      <c r="E290" s="121"/>
      <c r="F290" s="121"/>
      <c r="G290" s="121"/>
      <c r="H290" s="121"/>
      <c r="I290" s="121"/>
      <c r="J290" s="121"/>
      <c r="K290" s="108"/>
    </row>
    <row r="291" spans="1:11" ht="18" customHeight="1" x14ac:dyDescent="0.2">
      <c r="A291" s="837" t="s">
        <v>65</v>
      </c>
      <c r="B291" s="837"/>
      <c r="C291" s="837"/>
      <c r="D291" s="837"/>
      <c r="E291" s="837"/>
      <c r="F291" s="837"/>
      <c r="G291" s="837"/>
      <c r="H291" s="837"/>
      <c r="I291" s="837"/>
      <c r="J291" s="837"/>
      <c r="K291" s="108"/>
    </row>
    <row r="292" spans="1:11" ht="18" customHeight="1" x14ac:dyDescent="0.2">
      <c r="A292" s="811" t="e">
        <f>IF(避難確保計画入力シート!#REF!&lt;&gt;"","　毎年"&amp;避難確保計画入力シート!#REF!&amp;"月に"&amp;避難確保計画入力シート!#REF!&amp;"を対象に"&amp;避難確保計画入力シート!#REF!&amp;"に関する研修を実施する。","")&amp;IF(避難確保計画入力シート!#REF!&lt;&gt;"","毎年"&amp;避難確保計画入力シート!#REF!&amp;"月に"&amp;避難確保計画入力シート!#REF!&amp;"を対象に"&amp;避難確保計画入力シート!#REF!&amp;"に関する研修を実施する。","")</f>
        <v>#REF!</v>
      </c>
      <c r="B292" s="811"/>
      <c r="C292" s="811"/>
      <c r="D292" s="811"/>
      <c r="E292" s="811"/>
      <c r="F292" s="811"/>
      <c r="G292" s="811"/>
      <c r="H292" s="811"/>
      <c r="I292" s="811"/>
      <c r="J292" s="811"/>
      <c r="K292" s="108"/>
    </row>
    <row r="293" spans="1:11" ht="18" customHeight="1" x14ac:dyDescent="0.2">
      <c r="A293" s="811"/>
      <c r="B293" s="811"/>
      <c r="C293" s="811"/>
      <c r="D293" s="811"/>
      <c r="E293" s="811"/>
      <c r="F293" s="811"/>
      <c r="G293" s="811"/>
      <c r="H293" s="811"/>
      <c r="I293" s="811"/>
      <c r="J293" s="811"/>
      <c r="K293" s="108"/>
    </row>
    <row r="294" spans="1:11" ht="18" customHeight="1" x14ac:dyDescent="0.2">
      <c r="A294" s="811"/>
      <c r="B294" s="811"/>
      <c r="C294" s="811"/>
      <c r="D294" s="811"/>
      <c r="E294" s="811"/>
      <c r="F294" s="811"/>
      <c r="G294" s="811"/>
      <c r="H294" s="811"/>
      <c r="I294" s="811"/>
      <c r="J294" s="811"/>
      <c r="K294" s="108"/>
    </row>
    <row r="295" spans="1:11" ht="18" customHeight="1" x14ac:dyDescent="0.2">
      <c r="A295" s="811" t="s">
        <v>221</v>
      </c>
      <c r="B295" s="811"/>
      <c r="C295" s="811"/>
      <c r="D295" s="811"/>
      <c r="E295" s="811"/>
      <c r="F295" s="811"/>
      <c r="G295" s="811"/>
      <c r="H295" s="811"/>
      <c r="I295" s="811"/>
      <c r="J295" s="811"/>
      <c r="K295" s="108"/>
    </row>
    <row r="296" spans="1:11" ht="18" customHeight="1" x14ac:dyDescent="0.2">
      <c r="A296" s="811" t="e">
        <f>IF(避難確保計画入力シート!#REF!&lt;&gt;"","　毎年"&amp;避難確保計画入力シート!#REF!&amp;"月に"&amp;避難確保計画入力シート!#REF!&amp;"を対象に"&amp;避難確保計画入力シート!#REF!&amp;"に関する訓練を実施する。","")&amp;IF(避難確保計画入力シート!#REF!&lt;&gt;"","毎年"&amp;避難確保計画入力シート!#REF!&amp;"月に"&amp;避難確保計画入力シート!#REF!&amp;"を対象に"&amp;避難確保計画入力シート!#REF!&amp;"に関する訓練を実施する。","")</f>
        <v>#REF!</v>
      </c>
      <c r="B296" s="811"/>
      <c r="C296" s="811"/>
      <c r="D296" s="811"/>
      <c r="E296" s="811"/>
      <c r="F296" s="811"/>
      <c r="G296" s="811"/>
      <c r="H296" s="811"/>
      <c r="I296" s="811"/>
      <c r="J296" s="811"/>
      <c r="K296" s="108"/>
    </row>
    <row r="297" spans="1:11" ht="18" customHeight="1" x14ac:dyDescent="0.2">
      <c r="A297" s="811"/>
      <c r="B297" s="811"/>
      <c r="C297" s="811"/>
      <c r="D297" s="811"/>
      <c r="E297" s="811"/>
      <c r="F297" s="811"/>
      <c r="G297" s="811"/>
      <c r="H297" s="811"/>
      <c r="I297" s="811"/>
      <c r="J297" s="811"/>
      <c r="K297" s="108"/>
    </row>
    <row r="298" spans="1:11" ht="18" customHeight="1" x14ac:dyDescent="0.2">
      <c r="A298" s="811"/>
      <c r="B298" s="811"/>
      <c r="C298" s="811"/>
      <c r="D298" s="811"/>
      <c r="E298" s="811"/>
      <c r="F298" s="811"/>
      <c r="G298" s="811"/>
      <c r="H298" s="811"/>
      <c r="I298" s="811"/>
      <c r="J298" s="811"/>
      <c r="K298" s="108"/>
    </row>
    <row r="299" spans="1:11" ht="18" customHeight="1" x14ac:dyDescent="0.2">
      <c r="A299" s="811" t="s">
        <v>222</v>
      </c>
      <c r="B299" s="811"/>
      <c r="C299" s="811"/>
      <c r="D299" s="811"/>
      <c r="E299" s="811"/>
      <c r="F299" s="811"/>
      <c r="G299" s="811"/>
      <c r="H299" s="811"/>
      <c r="I299" s="811"/>
      <c r="J299" s="811"/>
      <c r="K299" s="108"/>
    </row>
    <row r="300" spans="1:11" ht="18" customHeight="1" x14ac:dyDescent="0.2">
      <c r="A300" s="811" t="s">
        <v>223</v>
      </c>
      <c r="B300" s="827"/>
      <c r="C300" s="827"/>
      <c r="D300" s="827"/>
      <c r="E300" s="827"/>
      <c r="F300" s="827"/>
      <c r="G300" s="827"/>
      <c r="H300" s="827"/>
      <c r="I300" s="827"/>
      <c r="J300" s="827"/>
      <c r="K300" s="108"/>
    </row>
    <row r="301" spans="1:11" ht="18" customHeight="1" x14ac:dyDescent="0.2">
      <c r="A301" s="827"/>
      <c r="B301" s="827"/>
      <c r="C301" s="827"/>
      <c r="D301" s="827"/>
      <c r="E301" s="827"/>
      <c r="F301" s="827"/>
      <c r="G301" s="827"/>
      <c r="H301" s="827"/>
      <c r="I301" s="827"/>
      <c r="J301" s="827"/>
      <c r="K301" s="108"/>
    </row>
    <row r="302" spans="1:11" ht="18" customHeight="1" x14ac:dyDescent="0.2">
      <c r="A302" s="828" t="s">
        <v>278</v>
      </c>
      <c r="B302" s="828"/>
      <c r="C302" s="828"/>
      <c r="D302" s="828"/>
      <c r="E302" s="828"/>
      <c r="F302" s="828"/>
      <c r="G302" s="828"/>
      <c r="H302" s="828"/>
      <c r="I302" s="828"/>
      <c r="J302" s="828"/>
      <c r="K302" s="108"/>
    </row>
    <row r="303" spans="1:11" ht="18" customHeight="1" x14ac:dyDescent="0.2">
      <c r="A303" s="828"/>
      <c r="B303" s="828"/>
      <c r="C303" s="828"/>
      <c r="D303" s="828"/>
      <c r="E303" s="828"/>
      <c r="F303" s="828"/>
      <c r="G303" s="828"/>
      <c r="H303" s="828"/>
      <c r="I303" s="828"/>
      <c r="J303" s="828"/>
      <c r="K303" s="108"/>
    </row>
    <row r="304" spans="1:11" ht="18" customHeight="1" x14ac:dyDescent="0.2">
      <c r="A304" s="828"/>
      <c r="B304" s="828"/>
      <c r="C304" s="828"/>
      <c r="D304" s="828"/>
      <c r="E304" s="828"/>
      <c r="F304" s="828"/>
      <c r="G304" s="828"/>
      <c r="H304" s="828"/>
      <c r="I304" s="828"/>
      <c r="J304" s="828"/>
      <c r="K304" s="108"/>
    </row>
    <row r="305" spans="1:11" ht="18" customHeight="1" x14ac:dyDescent="0.2">
      <c r="A305" s="114"/>
      <c r="B305" s="114"/>
      <c r="C305" s="114"/>
      <c r="D305" s="114"/>
      <c r="E305" s="114"/>
      <c r="F305" s="114"/>
      <c r="G305" s="114"/>
      <c r="H305" s="114"/>
      <c r="I305" s="114"/>
      <c r="J305" s="114"/>
      <c r="K305" s="108"/>
    </row>
    <row r="306" spans="1:11" ht="18" customHeight="1" x14ac:dyDescent="0.2">
      <c r="A306" s="114"/>
      <c r="B306" s="114"/>
      <c r="C306" s="114"/>
      <c r="D306" s="114"/>
      <c r="E306" s="114"/>
      <c r="F306" s="114"/>
      <c r="G306" s="114"/>
      <c r="H306" s="114"/>
      <c r="I306" s="114"/>
      <c r="J306" s="114"/>
      <c r="K306" s="108"/>
    </row>
    <row r="307" spans="1:11" ht="18" customHeight="1" x14ac:dyDescent="0.2">
      <c r="A307" s="114"/>
      <c r="B307" s="114"/>
      <c r="C307" s="114"/>
      <c r="D307" s="114"/>
      <c r="E307" s="114"/>
      <c r="F307" s="114"/>
      <c r="G307" s="114"/>
      <c r="H307" s="114"/>
      <c r="I307" s="114"/>
      <c r="J307" s="114"/>
      <c r="K307" s="108"/>
    </row>
    <row r="308" spans="1:11" ht="18" customHeight="1" x14ac:dyDescent="0.2">
      <c r="A308" s="114"/>
      <c r="B308" s="114"/>
      <c r="C308" s="114"/>
      <c r="D308" s="114"/>
      <c r="E308" s="114"/>
      <c r="F308" s="114"/>
      <c r="G308" s="114"/>
      <c r="H308" s="114"/>
      <c r="I308" s="114"/>
      <c r="J308" s="114"/>
      <c r="K308" s="108"/>
    </row>
    <row r="309" spans="1:11" ht="18" customHeight="1" x14ac:dyDescent="0.2">
      <c r="A309" s="114"/>
      <c r="B309" s="114"/>
      <c r="C309" s="114"/>
      <c r="D309" s="114"/>
      <c r="E309" s="114"/>
      <c r="F309" s="114"/>
      <c r="G309" s="114"/>
      <c r="H309" s="114"/>
      <c r="I309" s="114"/>
      <c r="J309" s="114"/>
      <c r="K309" s="108"/>
    </row>
    <row r="310" spans="1:11" ht="18" customHeight="1" x14ac:dyDescent="0.2">
      <c r="A310" s="114"/>
      <c r="B310" s="114"/>
      <c r="C310" s="114"/>
      <c r="D310" s="114"/>
      <c r="E310" s="114"/>
      <c r="F310" s="114"/>
      <c r="G310" s="114"/>
      <c r="H310" s="114"/>
      <c r="I310" s="114"/>
      <c r="J310" s="114"/>
      <c r="K310" s="108"/>
    </row>
    <row r="311" spans="1:11" ht="18" customHeight="1" x14ac:dyDescent="0.2">
      <c r="A311" s="234"/>
      <c r="B311" s="112"/>
      <c r="C311" s="112"/>
      <c r="D311" s="112"/>
      <c r="E311" s="112"/>
      <c r="F311" s="112"/>
      <c r="G311" s="112"/>
      <c r="H311" s="112"/>
      <c r="I311" s="663"/>
      <c r="J311" s="645"/>
      <c r="K311" s="108"/>
    </row>
    <row r="312" spans="1:11" ht="18" customHeight="1" x14ac:dyDescent="0.2">
      <c r="A312" s="112"/>
      <c r="B312" s="112"/>
      <c r="C312" s="112"/>
      <c r="D312" s="112"/>
      <c r="E312" s="112"/>
      <c r="F312" s="112"/>
      <c r="G312" s="112"/>
      <c r="H312" s="112"/>
      <c r="I312" s="112"/>
      <c r="J312" s="112"/>
      <c r="K312" s="108"/>
    </row>
    <row r="313" spans="1:11" ht="18" customHeight="1" x14ac:dyDescent="0.2">
      <c r="A313" s="112"/>
      <c r="B313" s="112"/>
      <c r="C313" s="112"/>
      <c r="D313" s="112"/>
      <c r="E313" s="112"/>
      <c r="F313" s="112"/>
      <c r="G313" s="112"/>
      <c r="H313" s="112"/>
      <c r="I313" s="112"/>
      <c r="J313" s="112"/>
      <c r="K313" s="108"/>
    </row>
    <row r="314" spans="1:11" ht="18" customHeight="1" x14ac:dyDescent="0.2">
      <c r="A314" s="112"/>
      <c r="B314" s="112"/>
      <c r="C314" s="112"/>
      <c r="D314" s="112"/>
      <c r="E314" s="112"/>
      <c r="F314" s="112"/>
      <c r="G314" s="112"/>
      <c r="H314" s="112"/>
      <c r="I314" s="112"/>
      <c r="J314" s="112"/>
      <c r="K314" s="108"/>
    </row>
    <row r="315" spans="1:11" ht="18" customHeight="1" x14ac:dyDescent="0.2">
      <c r="A315" s="112"/>
      <c r="B315" s="112"/>
      <c r="C315" s="112"/>
      <c r="D315" s="112"/>
      <c r="E315" s="112"/>
      <c r="F315" s="112"/>
      <c r="G315" s="112"/>
      <c r="H315" s="112"/>
      <c r="I315" s="112"/>
      <c r="J315" s="112"/>
      <c r="K315" s="108"/>
    </row>
    <row r="316" spans="1:11" ht="18" customHeight="1" x14ac:dyDescent="0.2">
      <c r="A316" s="112"/>
      <c r="B316" s="112"/>
      <c r="C316" s="112"/>
      <c r="D316" s="112"/>
      <c r="E316" s="112"/>
      <c r="F316" s="112"/>
      <c r="G316" s="112"/>
      <c r="H316" s="112"/>
      <c r="I316" s="112"/>
      <c r="J316" s="112"/>
      <c r="K316" s="108"/>
    </row>
    <row r="317" spans="1:11" ht="18" customHeight="1" x14ac:dyDescent="0.2">
      <c r="A317" s="112"/>
      <c r="B317" s="112"/>
      <c r="C317" s="112"/>
      <c r="D317" s="112"/>
      <c r="E317" s="112"/>
      <c r="F317" s="112"/>
      <c r="G317" s="112"/>
      <c r="H317" s="112"/>
      <c r="I317" s="112"/>
      <c r="J317" s="112"/>
      <c r="K317" s="108"/>
    </row>
    <row r="318" spans="1:11" ht="18" customHeight="1" x14ac:dyDescent="0.2">
      <c r="A318" s="112"/>
      <c r="B318" s="112"/>
      <c r="C318" s="112"/>
      <c r="D318" s="112"/>
      <c r="E318" s="112"/>
      <c r="F318" s="112"/>
      <c r="G318" s="112"/>
      <c r="H318" s="112"/>
      <c r="I318" s="112"/>
      <c r="J318" s="112"/>
      <c r="K318" s="108"/>
    </row>
    <row r="319" spans="1:11" ht="18" customHeight="1" x14ac:dyDescent="0.2">
      <c r="A319" s="112"/>
      <c r="B319" s="112"/>
      <c r="C319" s="112"/>
      <c r="D319" s="112"/>
      <c r="E319" s="112"/>
      <c r="F319" s="112"/>
      <c r="G319" s="112"/>
      <c r="H319" s="112"/>
      <c r="I319" s="112"/>
      <c r="J319" s="112"/>
      <c r="K319" s="108"/>
    </row>
    <row r="320" spans="1:11" ht="18" customHeight="1" x14ac:dyDescent="0.2">
      <c r="A320" s="112"/>
      <c r="B320" s="112"/>
      <c r="C320" s="112"/>
      <c r="D320" s="112"/>
      <c r="E320" s="112"/>
      <c r="F320" s="112"/>
      <c r="G320" s="112"/>
      <c r="H320" s="112"/>
      <c r="I320" s="112"/>
      <c r="J320" s="112"/>
      <c r="K320" s="108"/>
    </row>
    <row r="321" spans="1:11" ht="18" customHeight="1" x14ac:dyDescent="0.2">
      <c r="A321" s="112"/>
      <c r="B321" s="112"/>
      <c r="C321" s="112"/>
      <c r="D321" s="112"/>
      <c r="E321" s="112"/>
      <c r="F321" s="112"/>
      <c r="G321" s="112"/>
      <c r="H321" s="112"/>
      <c r="I321" s="112"/>
      <c r="J321" s="112"/>
      <c r="K321" s="108"/>
    </row>
    <row r="322" spans="1:11" ht="18" customHeight="1" x14ac:dyDescent="0.2">
      <c r="A322" s="112"/>
      <c r="B322" s="112"/>
      <c r="C322" s="112"/>
      <c r="D322" s="112"/>
      <c r="E322" s="112"/>
      <c r="F322" s="112"/>
      <c r="G322" s="112"/>
      <c r="H322" s="112"/>
      <c r="I322" s="112"/>
      <c r="J322" s="112"/>
      <c r="K322" s="108"/>
    </row>
    <row r="323" spans="1:11" ht="18" customHeight="1" x14ac:dyDescent="0.2">
      <c r="A323" s="112"/>
      <c r="B323" s="112"/>
      <c r="C323" s="112"/>
      <c r="D323" s="112"/>
      <c r="E323" s="112"/>
      <c r="F323" s="112"/>
      <c r="G323" s="112"/>
      <c r="H323" s="112"/>
      <c r="I323" s="112"/>
      <c r="J323" s="112"/>
      <c r="K323" s="108"/>
    </row>
    <row r="324" spans="1:11" ht="18" customHeight="1" x14ac:dyDescent="0.2">
      <c r="A324" s="112"/>
      <c r="B324" s="112"/>
      <c r="C324" s="112"/>
      <c r="D324" s="112"/>
      <c r="E324" s="112"/>
      <c r="F324" s="112"/>
      <c r="G324" s="112"/>
      <c r="H324" s="112"/>
      <c r="I324" s="112"/>
      <c r="J324" s="112"/>
      <c r="K324" s="108"/>
    </row>
    <row r="325" spans="1:11" ht="18" customHeight="1" x14ac:dyDescent="0.2">
      <c r="A325" s="112"/>
      <c r="B325" s="112"/>
      <c r="C325" s="112"/>
      <c r="D325" s="112"/>
      <c r="E325" s="112"/>
      <c r="F325" s="112"/>
      <c r="G325" s="112"/>
      <c r="H325" s="112"/>
      <c r="I325" s="112"/>
      <c r="J325" s="112"/>
      <c r="K325" s="108"/>
    </row>
    <row r="326" spans="1:11" ht="18" customHeight="1" x14ac:dyDescent="0.2">
      <c r="A326" s="112"/>
      <c r="B326" s="112"/>
      <c r="C326" s="112"/>
      <c r="D326" s="112"/>
      <c r="E326" s="112"/>
      <c r="F326" s="112"/>
      <c r="G326" s="112"/>
      <c r="H326" s="112"/>
      <c r="I326" s="112"/>
      <c r="J326" s="112"/>
      <c r="K326" s="108"/>
    </row>
    <row r="327" spans="1:11" ht="18" customHeight="1" x14ac:dyDescent="0.2">
      <c r="A327" s="112"/>
      <c r="B327" s="112"/>
      <c r="C327" s="112"/>
      <c r="D327" s="112"/>
      <c r="E327" s="112"/>
      <c r="F327" s="112"/>
      <c r="G327" s="112"/>
      <c r="H327" s="112"/>
      <c r="I327" s="112"/>
      <c r="J327" s="112"/>
      <c r="K327" s="108"/>
    </row>
    <row r="328" spans="1:11" ht="18" customHeight="1" x14ac:dyDescent="0.2">
      <c r="A328" s="112"/>
      <c r="B328" s="112"/>
      <c r="C328" s="112"/>
      <c r="D328" s="112"/>
      <c r="E328" s="112"/>
      <c r="F328" s="112"/>
      <c r="G328" s="112"/>
      <c r="H328" s="112"/>
      <c r="I328" s="112"/>
      <c r="J328" s="112"/>
      <c r="K328" s="108"/>
    </row>
    <row r="329" spans="1:11" ht="18" customHeight="1" x14ac:dyDescent="0.2">
      <c r="A329" s="112"/>
      <c r="B329" s="112"/>
      <c r="C329" s="112"/>
      <c r="D329" s="112"/>
      <c r="E329" s="112"/>
      <c r="F329" s="112"/>
      <c r="G329" s="112"/>
      <c r="H329" s="112"/>
      <c r="I329" s="112"/>
      <c r="J329" s="112"/>
      <c r="K329" s="108"/>
    </row>
    <row r="330" spans="1:11" ht="18" customHeight="1" x14ac:dyDescent="0.2">
      <c r="A330" s="112"/>
      <c r="B330" s="112"/>
      <c r="C330" s="112"/>
      <c r="D330" s="112"/>
      <c r="E330" s="112"/>
      <c r="F330" s="112"/>
      <c r="G330" s="112"/>
      <c r="H330" s="112"/>
      <c r="I330" s="112"/>
      <c r="J330" s="112"/>
      <c r="K330" s="108"/>
    </row>
    <row r="331" spans="1:11" ht="18" customHeight="1" x14ac:dyDescent="0.2">
      <c r="A331" s="112"/>
      <c r="B331" s="112"/>
      <c r="C331" s="112"/>
      <c r="D331" s="112"/>
      <c r="E331" s="112"/>
      <c r="F331" s="112"/>
      <c r="G331" s="112"/>
      <c r="H331" s="112"/>
      <c r="I331" s="112"/>
      <c r="J331" s="112"/>
      <c r="K331" s="108"/>
    </row>
    <row r="332" spans="1:11" ht="18" customHeight="1" x14ac:dyDescent="0.2">
      <c r="A332" s="112"/>
      <c r="B332" s="112"/>
      <c r="C332" s="112"/>
      <c r="D332" s="112"/>
      <c r="E332" s="112"/>
      <c r="F332" s="112"/>
      <c r="G332" s="112"/>
      <c r="H332" s="112"/>
      <c r="I332" s="112"/>
      <c r="J332" s="112"/>
      <c r="K332" s="108"/>
    </row>
    <row r="333" spans="1:11" ht="18" customHeight="1" x14ac:dyDescent="0.2">
      <c r="A333" s="112"/>
      <c r="B333" s="112"/>
      <c r="C333" s="112"/>
      <c r="D333" s="112"/>
      <c r="E333" s="112"/>
      <c r="F333" s="112"/>
      <c r="G333" s="112"/>
      <c r="H333" s="112"/>
      <c r="I333" s="112"/>
      <c r="J333" s="112"/>
      <c r="K333" s="108"/>
    </row>
    <row r="334" spans="1:11" ht="18" customHeight="1" x14ac:dyDescent="0.2">
      <c r="A334" s="112"/>
      <c r="B334" s="112"/>
      <c r="C334" s="112"/>
      <c r="D334" s="112"/>
      <c r="E334" s="112"/>
      <c r="F334" s="112"/>
      <c r="G334" s="112"/>
      <c r="H334" s="112"/>
      <c r="I334" s="112"/>
      <c r="J334" s="112"/>
      <c r="K334" s="108"/>
    </row>
    <row r="335" spans="1:11" ht="18" customHeight="1" x14ac:dyDescent="0.2">
      <c r="A335" s="112"/>
      <c r="B335" s="112"/>
      <c r="C335" s="112"/>
      <c r="D335" s="112"/>
      <c r="E335" s="112"/>
      <c r="F335" s="112"/>
      <c r="G335" s="112"/>
      <c r="H335" s="112"/>
      <c r="I335" s="112"/>
      <c r="J335" s="112"/>
      <c r="K335" s="108"/>
    </row>
    <row r="336" spans="1:11" ht="18" customHeight="1" x14ac:dyDescent="0.2">
      <c r="A336" s="112"/>
      <c r="B336" s="112"/>
      <c r="C336" s="112"/>
      <c r="D336" s="112"/>
      <c r="E336" s="112"/>
      <c r="F336" s="112"/>
      <c r="G336" s="112"/>
      <c r="H336" s="112"/>
      <c r="I336" s="112"/>
      <c r="J336" s="112"/>
      <c r="K336" s="108"/>
    </row>
    <row r="337" spans="1:11" ht="18" customHeight="1" x14ac:dyDescent="0.2">
      <c r="A337" s="112"/>
      <c r="B337" s="112"/>
      <c r="C337" s="112"/>
      <c r="D337" s="112"/>
      <c r="E337" s="112"/>
      <c r="F337" s="112"/>
      <c r="G337" s="112"/>
      <c r="H337" s="112"/>
      <c r="I337" s="112"/>
      <c r="J337" s="112"/>
      <c r="K337" s="108"/>
    </row>
    <row r="338" spans="1:11" ht="18" customHeight="1" x14ac:dyDescent="0.2">
      <c r="A338" s="112"/>
      <c r="B338" s="112"/>
      <c r="C338" s="112"/>
      <c r="D338" s="112"/>
      <c r="E338" s="112"/>
      <c r="F338" s="112"/>
      <c r="G338" s="112"/>
      <c r="H338" s="112"/>
      <c r="I338" s="112"/>
      <c r="J338" s="112"/>
      <c r="K338" s="108"/>
    </row>
    <row r="339" spans="1:11" ht="18" customHeight="1" x14ac:dyDescent="0.2">
      <c r="A339" s="112"/>
      <c r="B339" s="112"/>
      <c r="C339" s="112"/>
      <c r="D339" s="112"/>
      <c r="E339" s="112"/>
      <c r="F339" s="112"/>
      <c r="G339" s="112"/>
      <c r="H339" s="112"/>
      <c r="I339" s="112"/>
      <c r="J339" s="112"/>
      <c r="K339" s="108"/>
    </row>
    <row r="340" spans="1:11" ht="18" customHeight="1" x14ac:dyDescent="0.2">
      <c r="A340" s="112"/>
      <c r="B340" s="112"/>
      <c r="C340" s="112"/>
      <c r="D340" s="112"/>
      <c r="E340" s="112"/>
      <c r="F340" s="112"/>
      <c r="G340" s="112"/>
      <c r="H340" s="112"/>
      <c r="I340" s="112"/>
      <c r="J340" s="112"/>
      <c r="K340" s="108"/>
    </row>
    <row r="341" spans="1:11" ht="18" customHeight="1" x14ac:dyDescent="0.2">
      <c r="A341" s="112"/>
      <c r="B341" s="112"/>
      <c r="C341" s="112"/>
      <c r="D341" s="112"/>
      <c r="E341" s="112"/>
      <c r="F341" s="112"/>
      <c r="G341" s="112"/>
      <c r="H341" s="112"/>
      <c r="I341" s="112"/>
      <c r="J341" s="112"/>
      <c r="K341" s="108"/>
    </row>
    <row r="342" spans="1:11" ht="18" customHeight="1" x14ac:dyDescent="0.2">
      <c r="A342" s="112"/>
      <c r="B342" s="112"/>
      <c r="C342" s="112"/>
      <c r="D342" s="112"/>
      <c r="E342" s="112"/>
      <c r="F342" s="112"/>
      <c r="G342" s="112"/>
      <c r="H342" s="112"/>
      <c r="I342" s="112"/>
      <c r="J342" s="112"/>
      <c r="K342" s="108"/>
    </row>
    <row r="343" spans="1:11" ht="18" customHeight="1" x14ac:dyDescent="0.2">
      <c r="A343" s="112"/>
      <c r="B343" s="112"/>
      <c r="C343" s="112"/>
      <c r="D343" s="112"/>
      <c r="E343" s="112"/>
      <c r="F343" s="112"/>
      <c r="G343" s="112"/>
      <c r="H343" s="112"/>
      <c r="I343" s="112"/>
      <c r="J343" s="112"/>
      <c r="K343" s="108"/>
    </row>
    <row r="344" spans="1:11" ht="18" customHeight="1" x14ac:dyDescent="0.2">
      <c r="A344" s="112"/>
      <c r="B344" s="112"/>
      <c r="C344" s="112"/>
      <c r="D344" s="112"/>
      <c r="E344" s="112"/>
      <c r="F344" s="112"/>
      <c r="G344" s="112"/>
      <c r="H344" s="112"/>
      <c r="I344" s="112"/>
      <c r="J344" s="112"/>
      <c r="K344" s="108"/>
    </row>
    <row r="345" spans="1:11" ht="18" customHeight="1" x14ac:dyDescent="0.2">
      <c r="A345" s="112"/>
      <c r="B345" s="112"/>
      <c r="C345" s="112"/>
      <c r="D345" s="112"/>
      <c r="E345" s="112"/>
      <c r="F345" s="112"/>
      <c r="G345" s="112"/>
      <c r="H345" s="112"/>
      <c r="I345" s="112"/>
      <c r="J345" s="112"/>
      <c r="K345" s="108"/>
    </row>
    <row r="346" spans="1:11" ht="18" customHeight="1" x14ac:dyDescent="0.2">
      <c r="A346" s="112"/>
      <c r="B346" s="112"/>
      <c r="C346" s="112"/>
      <c r="D346" s="112"/>
      <c r="E346" s="112"/>
      <c r="F346" s="112"/>
      <c r="G346" s="112"/>
      <c r="H346" s="112"/>
      <c r="I346" s="112"/>
      <c r="J346" s="112"/>
      <c r="K346" s="108"/>
    </row>
    <row r="347" spans="1:11" ht="18" customHeight="1" x14ac:dyDescent="0.2">
      <c r="A347" s="112"/>
      <c r="B347" s="112"/>
      <c r="C347" s="112"/>
      <c r="D347" s="112"/>
      <c r="E347" s="112"/>
      <c r="F347" s="112"/>
      <c r="G347" s="112"/>
      <c r="H347" s="112"/>
      <c r="I347" s="112"/>
      <c r="J347" s="112"/>
      <c r="K347" s="108"/>
    </row>
    <row r="348" spans="1:11" ht="18" customHeight="1" x14ac:dyDescent="0.2">
      <c r="A348" s="112"/>
      <c r="B348" s="112"/>
      <c r="C348" s="112"/>
      <c r="D348" s="112"/>
      <c r="E348" s="112"/>
      <c r="F348" s="112"/>
      <c r="G348" s="112"/>
      <c r="H348" s="112"/>
      <c r="I348" s="112"/>
      <c r="J348" s="112"/>
      <c r="K348" s="108"/>
    </row>
    <row r="349" spans="1:11" ht="18" customHeight="1" x14ac:dyDescent="0.2">
      <c r="A349" s="112"/>
      <c r="B349" s="112"/>
      <c r="C349" s="112"/>
      <c r="D349" s="112"/>
      <c r="E349" s="112"/>
      <c r="F349" s="112"/>
      <c r="G349" s="112"/>
      <c r="H349" s="112"/>
      <c r="I349" s="112"/>
      <c r="J349" s="112"/>
      <c r="K349" s="108"/>
    </row>
    <row r="350" spans="1:11" ht="18" customHeight="1" x14ac:dyDescent="0.2">
      <c r="A350" s="112"/>
      <c r="B350" s="112"/>
      <c r="C350" s="112"/>
      <c r="D350" s="112"/>
      <c r="E350" s="112"/>
      <c r="F350" s="112"/>
      <c r="G350" s="112"/>
      <c r="H350" s="112"/>
      <c r="I350" s="112"/>
      <c r="J350" s="112"/>
      <c r="K350" s="108"/>
    </row>
    <row r="351" spans="1:11" ht="18" customHeight="1" x14ac:dyDescent="0.2">
      <c r="A351" s="112"/>
      <c r="B351" s="112"/>
      <c r="C351" s="112"/>
      <c r="D351" s="112"/>
      <c r="E351" s="112"/>
      <c r="F351" s="112"/>
      <c r="G351" s="112"/>
      <c r="H351" s="112"/>
      <c r="I351" s="112"/>
      <c r="J351" s="112"/>
      <c r="K351" s="108"/>
    </row>
    <row r="352" spans="1:11" ht="18" customHeight="1" x14ac:dyDescent="0.2">
      <c r="A352" s="112"/>
      <c r="B352" s="112"/>
      <c r="C352" s="112"/>
      <c r="D352" s="112"/>
      <c r="E352" s="112"/>
      <c r="F352" s="112"/>
      <c r="G352" s="112"/>
      <c r="H352" s="112"/>
      <c r="I352" s="112"/>
      <c r="J352" s="112"/>
      <c r="K352" s="108"/>
    </row>
    <row r="353" spans="1:11" ht="18" customHeight="1" x14ac:dyDescent="0.2">
      <c r="A353" s="112"/>
      <c r="B353" s="112"/>
      <c r="C353" s="112"/>
      <c r="D353" s="112"/>
      <c r="E353" s="112"/>
      <c r="F353" s="112"/>
      <c r="G353" s="112"/>
      <c r="H353" s="112"/>
      <c r="I353" s="112"/>
      <c r="J353" s="112"/>
      <c r="K353" s="108"/>
    </row>
    <row r="354" spans="1:11" ht="18" customHeight="1" x14ac:dyDescent="0.2">
      <c r="A354" s="112"/>
      <c r="B354" s="112"/>
      <c r="C354" s="112"/>
      <c r="D354" s="112"/>
      <c r="E354" s="112"/>
      <c r="F354" s="112"/>
      <c r="G354" s="112"/>
      <c r="H354" s="112"/>
      <c r="I354" s="112"/>
      <c r="J354" s="112"/>
      <c r="K354" s="108"/>
    </row>
    <row r="355" spans="1:11" ht="18" customHeight="1" x14ac:dyDescent="0.2">
      <c r="A355" s="112"/>
      <c r="B355" s="112"/>
      <c r="C355" s="112"/>
      <c r="D355" s="112"/>
      <c r="E355" s="112"/>
      <c r="F355" s="112"/>
      <c r="G355" s="112"/>
      <c r="H355" s="112"/>
      <c r="I355" s="112"/>
      <c r="J355" s="112"/>
      <c r="K355" s="108"/>
    </row>
    <row r="356" spans="1:11" ht="18" customHeight="1" x14ac:dyDescent="0.2">
      <c r="A356" s="108"/>
      <c r="B356" s="108"/>
      <c r="C356" s="108"/>
      <c r="D356" s="108"/>
      <c r="E356" s="108"/>
      <c r="F356" s="108"/>
      <c r="G356" s="108"/>
      <c r="H356" s="108"/>
      <c r="I356" s="108"/>
      <c r="J356" s="108"/>
      <c r="K356" s="108"/>
    </row>
    <row r="357" spans="1:11" ht="16.5" x14ac:dyDescent="0.2">
      <c r="A357" s="2" t="s">
        <v>19</v>
      </c>
      <c r="B357" s="9"/>
      <c r="C357" s="9"/>
      <c r="D357" s="9"/>
      <c r="E357" s="9"/>
      <c r="F357" s="9"/>
      <c r="G357" s="9"/>
      <c r="H357" s="9"/>
      <c r="I357" s="9"/>
      <c r="J357" s="9"/>
      <c r="K357" s="9"/>
    </row>
    <row r="358" spans="1:11" ht="16.5" x14ac:dyDescent="0.2">
      <c r="A358" s="2"/>
      <c r="B358" s="9"/>
      <c r="C358" s="9"/>
      <c r="D358" s="9"/>
      <c r="E358" s="9"/>
      <c r="F358" s="9"/>
      <c r="G358" s="9"/>
      <c r="H358" s="9"/>
      <c r="I358" s="9"/>
      <c r="J358" s="9"/>
      <c r="K358" s="9"/>
    </row>
    <row r="359" spans="1:11" ht="16.5" x14ac:dyDescent="0.2">
      <c r="A359" s="2"/>
      <c r="B359" s="9"/>
      <c r="C359" s="9"/>
      <c r="D359" s="9"/>
      <c r="E359" s="9"/>
      <c r="F359" s="9"/>
      <c r="G359" s="9"/>
      <c r="H359" s="9"/>
      <c r="I359" s="9"/>
      <c r="J359" s="9"/>
      <c r="K359" s="9"/>
    </row>
  </sheetData>
  <mergeCells count="152">
    <mergeCell ref="H4:I5"/>
    <mergeCell ref="A16:J17"/>
    <mergeCell ref="A31:J32"/>
    <mergeCell ref="A37:J38"/>
    <mergeCell ref="A49:J49"/>
    <mergeCell ref="A50:J52"/>
    <mergeCell ref="D72:E72"/>
    <mergeCell ref="F72:G72"/>
    <mergeCell ref="H72:I72"/>
    <mergeCell ref="A54:J54"/>
    <mergeCell ref="A55:J56"/>
    <mergeCell ref="A58:J58"/>
    <mergeCell ref="A59:J59"/>
    <mergeCell ref="D62:I62"/>
    <mergeCell ref="A64:J64"/>
    <mergeCell ref="A65:J66"/>
    <mergeCell ref="A95:J95"/>
    <mergeCell ref="A96:J105"/>
    <mergeCell ref="A106:B106"/>
    <mergeCell ref="B114:I116"/>
    <mergeCell ref="B136:B137"/>
    <mergeCell ref="A140:J140"/>
    <mergeCell ref="B75:C75"/>
    <mergeCell ref="D75:E75"/>
    <mergeCell ref="F75:G75"/>
    <mergeCell ref="H75:I75"/>
    <mergeCell ref="B76:C76"/>
    <mergeCell ref="D76:E76"/>
    <mergeCell ref="B73:C73"/>
    <mergeCell ref="D73:E73"/>
    <mergeCell ref="B74:C74"/>
    <mergeCell ref="D74:E74"/>
    <mergeCell ref="F74:G74"/>
    <mergeCell ref="H74:I74"/>
    <mergeCell ref="A68:J68"/>
    <mergeCell ref="B70:I70"/>
    <mergeCell ref="B71:E71"/>
    <mergeCell ref="F71:I71"/>
    <mergeCell ref="B72:C72"/>
    <mergeCell ref="A141:J141"/>
    <mergeCell ref="A143:J143"/>
    <mergeCell ref="A145:E145"/>
    <mergeCell ref="G145:H145"/>
    <mergeCell ref="I145:J145"/>
    <mergeCell ref="A146:E146"/>
    <mergeCell ref="F146:F152"/>
    <mergeCell ref="G146:H152"/>
    <mergeCell ref="I146:J152"/>
    <mergeCell ref="B148:E149"/>
    <mergeCell ref="B158:E159"/>
    <mergeCell ref="G158:H159"/>
    <mergeCell ref="I158:J159"/>
    <mergeCell ref="B160:E161"/>
    <mergeCell ref="G160:H161"/>
    <mergeCell ref="I160:J161"/>
    <mergeCell ref="B151:E151"/>
    <mergeCell ref="B152:E152"/>
    <mergeCell ref="A154:E154"/>
    <mergeCell ref="F154:F163"/>
    <mergeCell ref="G154:H155"/>
    <mergeCell ref="I154:J155"/>
    <mergeCell ref="G156:H157"/>
    <mergeCell ref="I156:J157"/>
    <mergeCell ref="B157:E157"/>
    <mergeCell ref="B162:E163"/>
    <mergeCell ref="G162:H163"/>
    <mergeCell ref="I162:J163"/>
    <mergeCell ref="A165:E165"/>
    <mergeCell ref="F165:F175"/>
    <mergeCell ref="G165:H175"/>
    <mergeCell ref="I165:J175"/>
    <mergeCell ref="B166:E167"/>
    <mergeCell ref="B169:E171"/>
    <mergeCell ref="B172:E173"/>
    <mergeCell ref="A189:J189"/>
    <mergeCell ref="C191:J191"/>
    <mergeCell ref="C192:J192"/>
    <mergeCell ref="C193:J193"/>
    <mergeCell ref="C194:J194"/>
    <mergeCell ref="D195:J195"/>
    <mergeCell ref="B174:E175"/>
    <mergeCell ref="A176:J176"/>
    <mergeCell ref="B178:J181"/>
    <mergeCell ref="B182:J185"/>
    <mergeCell ref="A187:J187"/>
    <mergeCell ref="A188:J188"/>
    <mergeCell ref="B203:J204"/>
    <mergeCell ref="B205:J206"/>
    <mergeCell ref="A208:J208"/>
    <mergeCell ref="A209:J210"/>
    <mergeCell ref="A211:J212"/>
    <mergeCell ref="A233:J233"/>
    <mergeCell ref="A196:B202"/>
    <mergeCell ref="C196:J196"/>
    <mergeCell ref="C197:J197"/>
    <mergeCell ref="C198:J198"/>
    <mergeCell ref="C199:J199"/>
    <mergeCell ref="C200:J200"/>
    <mergeCell ref="C201:J201"/>
    <mergeCell ref="D202:J202"/>
    <mergeCell ref="D251:E251"/>
    <mergeCell ref="F251:G251"/>
    <mergeCell ref="H251:I251"/>
    <mergeCell ref="B252:C253"/>
    <mergeCell ref="A234:J234"/>
    <mergeCell ref="A235:J242"/>
    <mergeCell ref="A244:J244"/>
    <mergeCell ref="A245:J246"/>
    <mergeCell ref="A248:J248"/>
    <mergeCell ref="A249:J249"/>
    <mergeCell ref="D252:E252"/>
    <mergeCell ref="D253:E253"/>
    <mergeCell ref="F252:G255"/>
    <mergeCell ref="H252:I255"/>
    <mergeCell ref="B254:C255"/>
    <mergeCell ref="D254:E254"/>
    <mergeCell ref="D255:E255"/>
    <mergeCell ref="A252:A255"/>
    <mergeCell ref="B273:I273"/>
    <mergeCell ref="B274:C276"/>
    <mergeCell ref="D274:I276"/>
    <mergeCell ref="B256:C257"/>
    <mergeCell ref="C258:I259"/>
    <mergeCell ref="B260:I260"/>
    <mergeCell ref="D256:E256"/>
    <mergeCell ref="D257:E257"/>
    <mergeCell ref="F256:G257"/>
    <mergeCell ref="H256:I257"/>
    <mergeCell ref="I311:J311"/>
    <mergeCell ref="B155:E156"/>
    <mergeCell ref="A295:J295"/>
    <mergeCell ref="A296:J298"/>
    <mergeCell ref="A299:J299"/>
    <mergeCell ref="A300:J301"/>
    <mergeCell ref="A302:J302"/>
    <mergeCell ref="A303:J304"/>
    <mergeCell ref="B285:C286"/>
    <mergeCell ref="D285:I286"/>
    <mergeCell ref="A288:J288"/>
    <mergeCell ref="A289:J289"/>
    <mergeCell ref="A291:J291"/>
    <mergeCell ref="A292:J294"/>
    <mergeCell ref="B277:C280"/>
    <mergeCell ref="D277:I280"/>
    <mergeCell ref="B281:C282"/>
    <mergeCell ref="D281:I282"/>
    <mergeCell ref="B283:C284"/>
    <mergeCell ref="D283:I284"/>
    <mergeCell ref="A266:J266"/>
    <mergeCell ref="A267:J268"/>
    <mergeCell ref="A269:J270"/>
    <mergeCell ref="A272:J272"/>
  </mergeCells>
  <phoneticPr fontId="9"/>
  <conditionalFormatting sqref="F256">
    <cfRule type="containsBlanks" dxfId="1" priority="4">
      <formula>LEN(TRIM(F256))=0</formula>
    </cfRule>
  </conditionalFormatting>
  <conditionalFormatting sqref="H256">
    <cfRule type="containsBlanks" dxfId="0" priority="1">
      <formula>LEN(TRIM(H256))=0</formula>
    </cfRule>
  </conditionalFormatting>
  <pageMargins left="0.7" right="0.7" top="0.75" bottom="0.75" header="0.3" footer="0.3"/>
  <pageSetup paperSize="9" scale="96" orientation="portrait" r:id="rId1"/>
  <rowBreaks count="7" manualBreakCount="7">
    <brk id="47" max="9" man="1"/>
    <brk id="93" max="9" man="1"/>
    <brk id="138" max="9" man="1"/>
    <brk id="185" max="16383" man="1"/>
    <brk id="231" max="16383" man="1"/>
    <brk id="264" max="16383" man="1"/>
    <brk id="309" max="16383" man="1"/>
  </rowBreaks>
  <drawing r:id="rId2"/>
  <legacyDrawing r:id="rId3"/>
  <oleObjects>
    <mc:AlternateContent xmlns:mc="http://schemas.openxmlformats.org/markup-compatibility/2006">
      <mc:Choice Requires="x14">
        <oleObject progId="Word.Document.12" shapeId="6146" r:id="rId4">
          <objectPr defaultSize="0" autoPict="0" r:id="rId5">
            <anchor moveWithCells="1">
              <from>
                <xdr:col>0</xdr:col>
                <xdr:colOff>120650</xdr:colOff>
                <xdr:row>309</xdr:row>
                <xdr:rowOff>158750</xdr:rowOff>
              </from>
              <to>
                <xdr:col>9</xdr:col>
                <xdr:colOff>425450</xdr:colOff>
                <xdr:row>354</xdr:row>
                <xdr:rowOff>139700</xdr:rowOff>
              </to>
            </anchor>
          </objectPr>
        </oleObject>
      </mc:Choice>
      <mc:Fallback>
        <oleObject progId="Word.Document.12" shapeId="614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避難確保計画入力シート</vt:lpstr>
      <vt:lpstr>土砂出力シート</vt:lpstr>
      <vt:lpstr>洪水出力シート(100年に1度)</vt:lpstr>
      <vt:lpstr>洪水出力シート(1000年に1度)</vt:lpstr>
      <vt:lpstr>高潮出力シート</vt:lpstr>
      <vt:lpstr>避難確保計画作成（変更）報告書</vt:lpstr>
      <vt:lpstr>内水氾濫出力シート(3部提出) </vt:lpstr>
      <vt:lpstr>津波出力シート(3部提出)</vt:lpstr>
      <vt:lpstr>'洪水出力シート(1000年に1度)'!Print_Area</vt:lpstr>
      <vt:lpstr>'洪水出力シート(100年に1度)'!Print_Area</vt:lpstr>
      <vt:lpstr>高潮出力シート!Print_Area</vt:lpstr>
      <vt:lpstr>'津波出力シート(3部提出)'!Print_Area</vt:lpstr>
      <vt:lpstr>土砂出力シート!Print_Area</vt:lpstr>
      <vt:lpstr>'内水氾濫出力シート(3部提出) '!Print_Area</vt:lpstr>
      <vt:lpstr>'避難確保計画作成（変更）報告書'!Print_Area</vt:lpstr>
      <vt:lpstr>避難確保計画入力シート!Print_Area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Windows ユーザー</cp:lastModifiedBy>
  <cp:lastPrinted>2023-03-13T07:42:15Z</cp:lastPrinted>
  <dcterms:created xsi:type="dcterms:W3CDTF">2017-01-19T10:16:06Z</dcterms:created>
  <dcterms:modified xsi:type="dcterms:W3CDTF">2023-08-09T09:36:20Z</dcterms:modified>
</cp:coreProperties>
</file>