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34_地域協働局\05_男女共同参画課\50_ミモザ企業認定\e-KOBE\"/>
    </mc:Choice>
  </mc:AlternateContent>
  <bookViews>
    <workbookView xWindow="0" yWindow="0" windowWidth="21600" windowHeight="8010"/>
  </bookViews>
  <sheets>
    <sheet name="事前チェックシート" sheetId="3" r:id="rId1"/>
    <sheet name="計算シート(項目7・8）" sheetId="4" r:id="rId2"/>
    <sheet name="参照用データ" sheetId="2" r:id="rId3"/>
  </sheets>
  <externalReferences>
    <externalReference r:id="rId4"/>
  </externalReferences>
  <definedNames>
    <definedName name="_xlnm.Print_Area" localSheetId="1">'計算シート(項目7・8）'!$A$1:$I$40</definedName>
    <definedName name="_xlnm.Print_Area" localSheetId="0">事前チェックシート!$A$1:$N$83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2" i="2" l="1"/>
  <c r="D41" i="2"/>
  <c r="D40" i="2"/>
  <c r="D39" i="2"/>
  <c r="D38" i="2"/>
  <c r="D37" i="2"/>
  <c r="D36" i="2"/>
  <c r="D35" i="2"/>
  <c r="D34" i="2"/>
  <c r="D33" i="2"/>
  <c r="D32" i="2"/>
  <c r="D31" i="2"/>
  <c r="D30" i="2"/>
  <c r="D29" i="2"/>
  <c r="D28" i="2"/>
  <c r="D27" i="2"/>
  <c r="N63" i="3"/>
  <c r="N54" i="3" l="1"/>
  <c r="N38" i="3"/>
  <c r="N34" i="3"/>
  <c r="N26" i="3"/>
  <c r="N25" i="3"/>
  <c r="N18" i="3"/>
  <c r="N12" i="3"/>
  <c r="N50" i="3"/>
  <c r="N68" i="3" l="1"/>
  <c r="N49" i="3" l="1"/>
  <c r="N56" i="3"/>
  <c r="N57" i="3"/>
  <c r="H16" i="4" l="1"/>
  <c r="H15" i="4"/>
  <c r="H12" i="4"/>
  <c r="H11" i="4"/>
  <c r="H8" i="4"/>
  <c r="H7" i="4"/>
  <c r="F20" i="4"/>
  <c r="D20" i="4"/>
  <c r="F19" i="4"/>
  <c r="D19" i="4"/>
  <c r="F17" i="4"/>
  <c r="F18" i="4" s="1"/>
  <c r="D17" i="4"/>
  <c r="D18" i="4" s="1"/>
  <c r="F13" i="4"/>
  <c r="F14" i="4" s="1"/>
  <c r="D13" i="4"/>
  <c r="D14" i="4" s="1"/>
  <c r="F9" i="4"/>
  <c r="F10" i="4" s="1"/>
  <c r="D9" i="4"/>
  <c r="D10" i="4" s="1"/>
  <c r="F22" i="4" l="1"/>
  <c r="D22" i="4"/>
  <c r="H20" i="4"/>
  <c r="H19" i="4"/>
  <c r="H21" i="4" s="1"/>
  <c r="H13" i="4"/>
  <c r="H17" i="4"/>
  <c r="H18" i="4" s="1"/>
  <c r="H9" i="4"/>
  <c r="H10" i="4" s="1"/>
  <c r="F21" i="4"/>
  <c r="H14" i="4"/>
  <c r="D21" i="4"/>
  <c r="N82" i="3"/>
  <c r="H22" i="4" l="1"/>
  <c r="L55" i="3" l="1"/>
  <c r="N55" i="3" s="1"/>
  <c r="D6" i="2"/>
  <c r="D7" i="2"/>
  <c r="D8" i="2"/>
  <c r="D9" i="2"/>
  <c r="D10" i="2"/>
  <c r="D11" i="2"/>
  <c r="D12" i="2"/>
  <c r="D13" i="2"/>
  <c r="D14" i="2"/>
  <c r="D15" i="2"/>
  <c r="D16" i="2"/>
  <c r="D17" i="2"/>
  <c r="D18" i="2"/>
  <c r="D19" i="2"/>
  <c r="D20" i="2"/>
  <c r="D21" i="2"/>
  <c r="N62" i="3"/>
  <c r="N64" i="3"/>
  <c r="N69" i="3"/>
  <c r="N58" i="3"/>
  <c r="N59" i="3"/>
  <c r="L54" i="3" l="1"/>
  <c r="L47" i="3" l="1"/>
  <c r="N47" i="3" s="1"/>
  <c r="E46" i="2"/>
  <c r="F46" i="2"/>
  <c r="G46" i="2"/>
  <c r="D54" i="2"/>
  <c r="D55" i="2"/>
  <c r="D56" i="2"/>
  <c r="D57" i="2"/>
  <c r="D58" i="2"/>
  <c r="D59" i="2"/>
  <c r="D60" i="2"/>
  <c r="D61" i="2"/>
  <c r="D62" i="2"/>
  <c r="D63" i="2"/>
  <c r="D64" i="2"/>
  <c r="D65" i="2"/>
  <c r="D66" i="2"/>
  <c r="D67" i="2"/>
  <c r="D68" i="2"/>
  <c r="D69" i="2"/>
  <c r="D73" i="2"/>
  <c r="D79" i="2"/>
  <c r="D80" i="2"/>
  <c r="D81" i="2"/>
  <c r="D82" i="2"/>
  <c r="D83" i="2"/>
  <c r="D84" i="2"/>
  <c r="D85" i="2"/>
  <c r="D86" i="2"/>
  <c r="D87" i="2"/>
  <c r="D88" i="2"/>
  <c r="D89" i="2"/>
  <c r="D90" i="2"/>
  <c r="D91" i="2"/>
  <c r="D92" i="2"/>
  <c r="D93" i="2"/>
  <c r="D94" i="2"/>
  <c r="D95" i="2"/>
  <c r="D103" i="2"/>
  <c r="L48" i="3" l="1"/>
  <c r="D46" i="2"/>
  <c r="N48" i="3" l="1"/>
  <c r="O80" i="3" l="1"/>
  <c r="N80" i="3"/>
  <c r="N83" i="3" s="1"/>
</calcChain>
</file>

<file path=xl/sharedStrings.xml><?xml version="1.0" encoding="utf-8"?>
<sst xmlns="http://schemas.openxmlformats.org/spreadsheetml/2006/main" count="446" uniqueCount="242">
  <si>
    <t>【業　種】　↓プルダウンから選択</t>
    <rPh sb="1" eb="2">
      <t>ギョウ</t>
    </rPh>
    <rPh sb="3" eb="4">
      <t>タネ</t>
    </rPh>
    <rPh sb="14" eb="16">
      <t>センタク</t>
    </rPh>
    <phoneticPr fontId="3"/>
  </si>
  <si>
    <t>柱</t>
    <rPh sb="0" eb="1">
      <t>ハシラ</t>
    </rPh>
    <phoneticPr fontId="3"/>
  </si>
  <si>
    <t>項目及び取組内容例</t>
    <rPh sb="0" eb="2">
      <t>コウモク</t>
    </rPh>
    <rPh sb="2" eb="3">
      <t>オヨ</t>
    </rPh>
    <rPh sb="4" eb="6">
      <t>トリクミ</t>
    </rPh>
    <rPh sb="6" eb="8">
      <t>ナイヨウ</t>
    </rPh>
    <rPh sb="8" eb="9">
      <t>レイ</t>
    </rPh>
    <phoneticPr fontId="3"/>
  </si>
  <si>
    <t>産業別
全国平均値</t>
    <rPh sb="0" eb="3">
      <t>サンギョウベツ</t>
    </rPh>
    <rPh sb="4" eb="6">
      <t>ゼンコク</t>
    </rPh>
    <rPh sb="6" eb="8">
      <t>ヘイキン</t>
    </rPh>
    <rPh sb="8" eb="9">
      <t>チ</t>
    </rPh>
    <phoneticPr fontId="3"/>
  </si>
  <si>
    <t>１企業の取組姿勢</t>
    <rPh sb="1" eb="3">
      <t>キギョウ</t>
    </rPh>
    <rPh sb="4" eb="6">
      <t>トリクミ</t>
    </rPh>
    <rPh sb="6" eb="8">
      <t>シセイ</t>
    </rPh>
    <phoneticPr fontId="3"/>
  </si>
  <si>
    <t>２キャリア形成支援</t>
    <rPh sb="5" eb="7">
      <t>ケイセイ</t>
    </rPh>
    <rPh sb="7" eb="9">
      <t>シエン</t>
    </rPh>
    <phoneticPr fontId="3"/>
  </si>
  <si>
    <t>３女性の登用促進</t>
    <rPh sb="1" eb="3">
      <t>ジョセイ</t>
    </rPh>
    <rPh sb="4" eb="6">
      <t>トウヨウ</t>
    </rPh>
    <rPh sb="6" eb="8">
      <t>ソクシン</t>
    </rPh>
    <phoneticPr fontId="3"/>
  </si>
  <si>
    <t>％</t>
    <phoneticPr fontId="3"/>
  </si>
  <si>
    <t>４女性の定着促進</t>
    <rPh sb="1" eb="3">
      <t>ジョセイ</t>
    </rPh>
    <rPh sb="4" eb="6">
      <t>テイチャク</t>
    </rPh>
    <rPh sb="6" eb="8">
      <t>ソクシン</t>
    </rPh>
    <phoneticPr fontId="3"/>
  </si>
  <si>
    <t>処遇・定着</t>
    <rPh sb="0" eb="2">
      <t>ショグウ</t>
    </rPh>
    <rPh sb="3" eb="5">
      <t>テイチャク</t>
    </rPh>
    <phoneticPr fontId="3"/>
  </si>
  <si>
    <t>前年度における男性の平均勤続年数に対する女性の平均勤続年数の割合が、産業別の全国平均値以上である</t>
    <rPh sb="0" eb="2">
      <t>ゼンネン</t>
    </rPh>
    <rPh sb="7" eb="9">
      <t>ダンセイ</t>
    </rPh>
    <rPh sb="17" eb="18">
      <t>タイ</t>
    </rPh>
    <rPh sb="20" eb="22">
      <t>ジョセイ</t>
    </rPh>
    <rPh sb="23" eb="25">
      <t>ヘイキン</t>
    </rPh>
    <rPh sb="25" eb="27">
      <t>キンゾク</t>
    </rPh>
    <rPh sb="27" eb="29">
      <t>ネンスウ</t>
    </rPh>
    <rPh sb="30" eb="32">
      <t>ワリアイ</t>
    </rPh>
    <rPh sb="34" eb="36">
      <t>サンギョウ</t>
    </rPh>
    <rPh sb="36" eb="37">
      <t>ベツ</t>
    </rPh>
    <rPh sb="38" eb="40">
      <t>ゼンコク</t>
    </rPh>
    <rPh sb="40" eb="42">
      <t>ヘイキン</t>
    </rPh>
    <rPh sb="42" eb="43">
      <t>アタイ</t>
    </rPh>
    <rPh sb="43" eb="45">
      <t>イジョウ</t>
    </rPh>
    <phoneticPr fontId="3"/>
  </si>
  <si>
    <r>
      <rPr>
        <b/>
        <sz val="10"/>
        <color rgb="FFFF0000"/>
        <rFont val="Meiryo UI"/>
        <family val="3"/>
        <charset val="128"/>
      </rPr>
      <t>　※女性従業員のみの企業の場合</t>
    </r>
    <r>
      <rPr>
        <b/>
        <sz val="10"/>
        <rFont val="Meiryo UI"/>
        <family val="3"/>
        <charset val="128"/>
      </rPr>
      <t xml:space="preserve">
　</t>
    </r>
    <r>
      <rPr>
        <sz val="10"/>
        <rFont val="Meiryo UI"/>
        <family val="3"/>
        <charset val="128"/>
      </rPr>
      <t>　　前年度における女性の平均勤続年数が、産業別の全国平均値以上である</t>
    </r>
    <rPh sb="2" eb="4">
      <t>ジョセイ</t>
    </rPh>
    <rPh sb="4" eb="7">
      <t>ジュウギョウイン</t>
    </rPh>
    <rPh sb="10" eb="12">
      <t>キギョウ</t>
    </rPh>
    <rPh sb="13" eb="15">
      <t>バアイ</t>
    </rPh>
    <rPh sb="19" eb="22">
      <t>ゼンネンド</t>
    </rPh>
    <rPh sb="26" eb="28">
      <t>ジョセイ</t>
    </rPh>
    <rPh sb="29" eb="31">
      <t>ヘイキン</t>
    </rPh>
    <rPh sb="31" eb="33">
      <t>キンゾク</t>
    </rPh>
    <rPh sb="33" eb="35">
      <t>ネンスウ</t>
    </rPh>
    <rPh sb="37" eb="39">
      <t>サンギョウ</t>
    </rPh>
    <rPh sb="39" eb="40">
      <t>ベツ</t>
    </rPh>
    <rPh sb="41" eb="43">
      <t>ゼンコク</t>
    </rPh>
    <rPh sb="43" eb="45">
      <t>ヘイキン</t>
    </rPh>
    <rPh sb="45" eb="46">
      <t>アタイ</t>
    </rPh>
    <rPh sb="46" eb="48">
      <t>イジョウ</t>
    </rPh>
    <phoneticPr fontId="3"/>
  </si>
  <si>
    <t>年</t>
    <rPh sb="0" eb="1">
      <t>ネン</t>
    </rPh>
    <phoneticPr fontId="3"/>
  </si>
  <si>
    <t>多様な働き方の支援</t>
    <rPh sb="0" eb="2">
      <t>タヨウ</t>
    </rPh>
    <rPh sb="3" eb="4">
      <t>ハタラ</t>
    </rPh>
    <rPh sb="5" eb="6">
      <t>カタ</t>
    </rPh>
    <rPh sb="7" eb="9">
      <t>シエン</t>
    </rPh>
    <phoneticPr fontId="3"/>
  </si>
  <si>
    <t>鉱業、採石業、砂利採取業</t>
    <rPh sb="0" eb="2">
      <t>コウギョウ</t>
    </rPh>
    <rPh sb="3" eb="5">
      <t>サイセキ</t>
    </rPh>
    <rPh sb="5" eb="6">
      <t>ギョウ</t>
    </rPh>
    <rPh sb="7" eb="9">
      <t>ジャリ</t>
    </rPh>
    <rPh sb="9" eb="11">
      <t>サイシュ</t>
    </rPh>
    <rPh sb="11" eb="12">
      <t>ギョウ</t>
    </rPh>
    <phoneticPr fontId="3"/>
  </si>
  <si>
    <t>建設業</t>
    <rPh sb="0" eb="3">
      <t>ケンセツギョウ</t>
    </rPh>
    <phoneticPr fontId="3"/>
  </si>
  <si>
    <t>製造業</t>
    <rPh sb="0" eb="3">
      <t>セイゾウギョウ</t>
    </rPh>
    <phoneticPr fontId="3"/>
  </si>
  <si>
    <t>電気・ガス・熱供給・水道業</t>
    <rPh sb="0" eb="2">
      <t>デンキ</t>
    </rPh>
    <rPh sb="6" eb="9">
      <t>ネツキョウキュウ</t>
    </rPh>
    <rPh sb="10" eb="13">
      <t>スイドウギョウ</t>
    </rPh>
    <phoneticPr fontId="3"/>
  </si>
  <si>
    <t>情報通信業</t>
    <rPh sb="0" eb="2">
      <t>ジョウホウ</t>
    </rPh>
    <rPh sb="2" eb="5">
      <t>ツウシンギョウ</t>
    </rPh>
    <phoneticPr fontId="3"/>
  </si>
  <si>
    <t>運輸業、郵便業</t>
    <rPh sb="0" eb="3">
      <t>ウンユギョウ</t>
    </rPh>
    <rPh sb="4" eb="6">
      <t>ユウビン</t>
    </rPh>
    <rPh sb="6" eb="7">
      <t>ギョウ</t>
    </rPh>
    <phoneticPr fontId="3"/>
  </si>
  <si>
    <t>卸売業、小売業</t>
    <rPh sb="0" eb="3">
      <t>オロシウリギョウ</t>
    </rPh>
    <rPh sb="4" eb="7">
      <t>コウリギョウ</t>
    </rPh>
    <phoneticPr fontId="3"/>
  </si>
  <si>
    <t>金融業、保険業</t>
    <rPh sb="0" eb="3">
      <t>キンユウギョウ</t>
    </rPh>
    <rPh sb="4" eb="7">
      <t>ホケンギョウ</t>
    </rPh>
    <phoneticPr fontId="3"/>
  </si>
  <si>
    <t>不動産業、物品賃貸業</t>
    <rPh sb="0" eb="4">
      <t>フドウサンギョウ</t>
    </rPh>
    <rPh sb="5" eb="7">
      <t>ブッピン</t>
    </rPh>
    <rPh sb="7" eb="10">
      <t>チンタイギョウ</t>
    </rPh>
    <phoneticPr fontId="3"/>
  </si>
  <si>
    <t>学術研究、専門・技術サービス業</t>
    <rPh sb="0" eb="2">
      <t>ガクジュツ</t>
    </rPh>
    <rPh sb="2" eb="4">
      <t>ケンキュウ</t>
    </rPh>
    <rPh sb="5" eb="7">
      <t>センモン</t>
    </rPh>
    <rPh sb="8" eb="10">
      <t>ギジュツ</t>
    </rPh>
    <rPh sb="14" eb="15">
      <t>ギョウ</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</si>
  <si>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</si>
  <si>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</si>
  <si>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8">
      <t>シエンギョウ</t>
    </rPh>
    <phoneticPr fontId="3"/>
  </si>
  <si>
    <t>医療、福祉</t>
    <rPh sb="0" eb="2">
      <t>イリョウ</t>
    </rPh>
    <rPh sb="3" eb="5">
      <t>フクシ</t>
    </rPh>
    <phoneticPr fontId="3"/>
  </si>
  <si>
    <t>複合サービス事業</t>
    <rPh sb="0" eb="2">
      <t>フクゴウ</t>
    </rPh>
    <rPh sb="6" eb="8">
      <t>ジギョウ</t>
    </rPh>
    <phoneticPr fontId="3"/>
  </si>
  <si>
    <t>サービス業（他に分類されないもの）</t>
    <rPh sb="4" eb="5">
      <t>ギョウ</t>
    </rPh>
    <rPh sb="6" eb="7">
      <t>ホカ</t>
    </rPh>
    <rPh sb="8" eb="10">
      <t>ブンルイ</t>
    </rPh>
    <phoneticPr fontId="3"/>
  </si>
  <si>
    <t>就労条件総合調査</t>
    <rPh sb="0" eb="2">
      <t>シュウロウ</t>
    </rPh>
    <rPh sb="2" eb="4">
      <t>ジョウケン</t>
    </rPh>
    <rPh sb="4" eb="6">
      <t>ソウゴウ</t>
    </rPh>
    <rPh sb="6" eb="8">
      <t>チョウサ</t>
    </rPh>
    <phoneticPr fontId="3"/>
  </si>
  <si>
    <t>年次有給休暇取得率（全国）</t>
    <rPh sb="0" eb="2">
      <t>ネンジ</t>
    </rPh>
    <rPh sb="2" eb="4">
      <t>ユウキュウ</t>
    </rPh>
    <rPh sb="4" eb="6">
      <t>キュウカ</t>
    </rPh>
    <rPh sb="6" eb="9">
      <t>シュトクリツ</t>
    </rPh>
    <rPh sb="10" eb="12">
      <t>ゼンコク</t>
    </rPh>
    <phoneticPr fontId="3"/>
  </si>
  <si>
    <t>R1</t>
    <phoneticPr fontId="3"/>
  </si>
  <si>
    <t>R2</t>
    <phoneticPr fontId="3"/>
  </si>
  <si>
    <t>R3</t>
    <phoneticPr fontId="3"/>
  </si>
  <si>
    <t>3カ年平均</t>
    <rPh sb="2" eb="3">
      <t>ネン</t>
    </rPh>
    <rPh sb="3" eb="5">
      <t>ヘイキン</t>
    </rPh>
    <phoneticPr fontId="3"/>
  </si>
  <si>
    <t>根拠</t>
    <rPh sb="0" eb="2">
      <t>コンキョ</t>
    </rPh>
    <phoneticPr fontId="3"/>
  </si>
  <si>
    <t>設問No</t>
    <rPh sb="0" eb="2">
      <t>セツモン</t>
    </rPh>
    <phoneticPr fontId="3"/>
  </si>
  <si>
    <t>（％）</t>
    <phoneticPr fontId="3"/>
  </si>
  <si>
    <t>国平均</t>
    <rPh sb="0" eb="1">
      <t>クニ</t>
    </rPh>
    <rPh sb="1" eb="3">
      <t>ヘイキン</t>
    </rPh>
    <phoneticPr fontId="3"/>
  </si>
  <si>
    <t>雇用均等基本調査</t>
    <rPh sb="0" eb="2">
      <t>コヨウ</t>
    </rPh>
    <rPh sb="2" eb="4">
      <t>キントウ</t>
    </rPh>
    <rPh sb="4" eb="6">
      <t>キホン</t>
    </rPh>
    <rPh sb="6" eb="8">
      <t>チョウサ</t>
    </rPh>
    <phoneticPr fontId="3"/>
  </si>
  <si>
    <t>男性育休取得率（全国）</t>
    <rPh sb="0" eb="2">
      <t>ダンセイ</t>
    </rPh>
    <rPh sb="2" eb="4">
      <t>イクキュウ</t>
    </rPh>
    <rPh sb="4" eb="7">
      <t>シュトクリツ</t>
    </rPh>
    <rPh sb="8" eb="10">
      <t>ゼンコク</t>
    </rPh>
    <phoneticPr fontId="3"/>
  </si>
  <si>
    <t>R5</t>
    <phoneticPr fontId="3"/>
  </si>
  <si>
    <t>(%)</t>
    <phoneticPr fontId="3"/>
  </si>
  <si>
    <t>国直近</t>
    <rPh sb="0" eb="1">
      <t>クニ</t>
    </rPh>
    <rPh sb="1" eb="3">
      <t>チョッキン</t>
    </rPh>
    <phoneticPr fontId="3"/>
  </si>
  <si>
    <t>（サービス業（他に分類されないもの））</t>
    <rPh sb="5" eb="6">
      <t>ギョウ</t>
    </rPh>
    <rPh sb="7" eb="8">
      <t>ホカ</t>
    </rPh>
    <rPh sb="9" eb="11">
      <t>ブンルイ</t>
    </rPh>
    <phoneticPr fontId="3"/>
  </si>
  <si>
    <t>（複合サービス事業）</t>
    <rPh sb="1" eb="3">
      <t>フクゴウ</t>
    </rPh>
    <rPh sb="7" eb="9">
      <t>ジギョウ</t>
    </rPh>
    <phoneticPr fontId="3"/>
  </si>
  <si>
    <t>（医療、福祉）</t>
    <rPh sb="1" eb="3">
      <t>イリョウ</t>
    </rPh>
    <rPh sb="4" eb="6">
      <t>フクシ</t>
    </rPh>
    <phoneticPr fontId="3"/>
  </si>
  <si>
    <t>（教育、学習支援業）</t>
    <rPh sb="1" eb="3">
      <t>キョウイク</t>
    </rPh>
    <rPh sb="4" eb="6">
      <t>ガクシュウ</t>
    </rPh>
    <rPh sb="6" eb="9">
      <t>シエンギョウ</t>
    </rPh>
    <phoneticPr fontId="3"/>
  </si>
  <si>
    <t>（生活関連サービス業、娯楽業）</t>
    <rPh sb="1" eb="3">
      <t>セイカツ</t>
    </rPh>
    <rPh sb="3" eb="5">
      <t>カンレン</t>
    </rPh>
    <rPh sb="9" eb="10">
      <t>ギョウ</t>
    </rPh>
    <rPh sb="11" eb="14">
      <t>ゴラクギョウ</t>
    </rPh>
    <phoneticPr fontId="3"/>
  </si>
  <si>
    <t>（宿泊業、飲食サービス業）</t>
    <rPh sb="1" eb="3">
      <t>シュクハク</t>
    </rPh>
    <rPh sb="3" eb="4">
      <t>ギョウ</t>
    </rPh>
    <rPh sb="5" eb="7">
      <t>インショク</t>
    </rPh>
    <rPh sb="11" eb="12">
      <t>ギョウ</t>
    </rPh>
    <phoneticPr fontId="3"/>
  </si>
  <si>
    <t>（学術研究、専門・技術サービス業）</t>
    <rPh sb="1" eb="3">
      <t>ガクジュツ</t>
    </rPh>
    <rPh sb="3" eb="5">
      <t>ケンキュウ</t>
    </rPh>
    <rPh sb="6" eb="8">
      <t>センモン</t>
    </rPh>
    <rPh sb="9" eb="11">
      <t>ギジュツ</t>
    </rPh>
    <rPh sb="15" eb="16">
      <t>ギョウ</t>
    </rPh>
    <phoneticPr fontId="3"/>
  </si>
  <si>
    <t>（不動産業、物品賃貸業）</t>
    <rPh sb="1" eb="5">
      <t>フドウサンギョウ</t>
    </rPh>
    <rPh sb="6" eb="8">
      <t>ブッピン</t>
    </rPh>
    <rPh sb="8" eb="11">
      <t>チンタイギョウ</t>
    </rPh>
    <phoneticPr fontId="3"/>
  </si>
  <si>
    <t>（金融業、保険業）</t>
    <rPh sb="1" eb="4">
      <t>キンユウギョウ</t>
    </rPh>
    <rPh sb="5" eb="8">
      <t>ホケンギョウ</t>
    </rPh>
    <phoneticPr fontId="3"/>
  </si>
  <si>
    <t>（卸売業、小売業）</t>
    <rPh sb="1" eb="4">
      <t>オロシウリギョウ</t>
    </rPh>
    <rPh sb="5" eb="8">
      <t>コウリギョウ</t>
    </rPh>
    <phoneticPr fontId="3"/>
  </si>
  <si>
    <t>（運輸業、郵便業）</t>
    <rPh sb="1" eb="4">
      <t>ウンユギョウ</t>
    </rPh>
    <rPh sb="5" eb="8">
      <t>ユウビンギョウ</t>
    </rPh>
    <phoneticPr fontId="3"/>
  </si>
  <si>
    <t>（情報通信業）</t>
    <rPh sb="1" eb="3">
      <t>ジョウホウ</t>
    </rPh>
    <rPh sb="3" eb="6">
      <t>ツウシンギョウ</t>
    </rPh>
    <phoneticPr fontId="3"/>
  </si>
  <si>
    <t>（電気・ガス・熱供給・水道業）</t>
    <rPh sb="1" eb="3">
      <t>デンキ</t>
    </rPh>
    <rPh sb="7" eb="10">
      <t>ネツキョウキュウ</t>
    </rPh>
    <rPh sb="11" eb="14">
      <t>スイドウギョウ</t>
    </rPh>
    <phoneticPr fontId="3"/>
  </si>
  <si>
    <t>（製造業）</t>
    <rPh sb="1" eb="4">
      <t>セイゾウギョウ</t>
    </rPh>
    <phoneticPr fontId="3"/>
  </si>
  <si>
    <t>（建設業）</t>
    <rPh sb="1" eb="4">
      <t>ケンセツギョウ</t>
    </rPh>
    <phoneticPr fontId="3"/>
  </si>
  <si>
    <t>（鉱業、採石業、砂利採取業）</t>
    <rPh sb="1" eb="3">
      <t>コウギョウ</t>
    </rPh>
    <rPh sb="4" eb="6">
      <t>サイセキ</t>
    </rPh>
    <rPh sb="6" eb="7">
      <t>ギョウ</t>
    </rPh>
    <rPh sb="8" eb="10">
      <t>ジャリ</t>
    </rPh>
    <rPh sb="10" eb="12">
      <t>サイシュ</t>
    </rPh>
    <rPh sb="12" eb="13">
      <t>ギョウ</t>
    </rPh>
    <phoneticPr fontId="3"/>
  </si>
  <si>
    <t>毎月勤労統計調査</t>
    <rPh sb="0" eb="2">
      <t>マイツキ</t>
    </rPh>
    <rPh sb="2" eb="4">
      <t>キンロウ</t>
    </rPh>
    <rPh sb="4" eb="6">
      <t>トウケイ</t>
    </rPh>
    <rPh sb="6" eb="8">
      <t>チョウサ</t>
    </rPh>
    <phoneticPr fontId="3"/>
  </si>
  <si>
    <t>所定外労働時間（全国）</t>
    <rPh sb="0" eb="3">
      <t>ショテイガイ</t>
    </rPh>
    <rPh sb="3" eb="5">
      <t>ロウドウ</t>
    </rPh>
    <rPh sb="5" eb="7">
      <t>ジカン</t>
    </rPh>
    <rPh sb="8" eb="10">
      <t>ゼンコク</t>
    </rPh>
    <phoneticPr fontId="3"/>
  </si>
  <si>
    <t>（時間）</t>
    <rPh sb="1" eb="3">
      <t>ジカン</t>
    </rPh>
    <phoneticPr fontId="3"/>
  </si>
  <si>
    <t>（女性賃金：千円）</t>
    <rPh sb="1" eb="3">
      <t>ジョセイ</t>
    </rPh>
    <rPh sb="3" eb="5">
      <t>チンギン</t>
    </rPh>
    <rPh sb="6" eb="8">
      <t>センエン</t>
    </rPh>
    <phoneticPr fontId="3"/>
  </si>
  <si>
    <t>（男性賃金：千円）</t>
    <rPh sb="1" eb="3">
      <t>ダンセイ</t>
    </rPh>
    <rPh sb="3" eb="5">
      <t>チンギン</t>
    </rPh>
    <rPh sb="6" eb="8">
      <t>センエン</t>
    </rPh>
    <phoneticPr fontId="3"/>
  </si>
  <si>
    <t>賃金構造基本統計調査</t>
    <rPh sb="0" eb="2">
      <t>チンギン</t>
    </rPh>
    <rPh sb="2" eb="4">
      <t>コウゾウ</t>
    </rPh>
    <rPh sb="4" eb="6">
      <t>キホン</t>
    </rPh>
    <rPh sb="6" eb="8">
      <t>トウケイ</t>
    </rPh>
    <rPh sb="8" eb="10">
      <t>チョウサ</t>
    </rPh>
    <phoneticPr fontId="3"/>
  </si>
  <si>
    <t>賃金格差（全国）</t>
    <rPh sb="0" eb="2">
      <t>チンギン</t>
    </rPh>
    <rPh sb="2" eb="4">
      <t>カクサ</t>
    </rPh>
    <rPh sb="5" eb="7">
      <t>ゼンコク</t>
    </rPh>
    <phoneticPr fontId="3"/>
  </si>
  <si>
    <t>R6(国基準）</t>
    <rPh sb="3" eb="4">
      <t>クニ</t>
    </rPh>
    <rPh sb="4" eb="6">
      <t>キジュン</t>
    </rPh>
    <phoneticPr fontId="2"/>
  </si>
  <si>
    <t>運輸業、郵便業</t>
    <rPh sb="0" eb="3">
      <t>ウンユギョウ</t>
    </rPh>
    <rPh sb="4" eb="7">
      <t>ユウビンギョウ</t>
    </rPh>
    <phoneticPr fontId="3"/>
  </si>
  <si>
    <t>賃金構造基本統計調査</t>
    <rPh sb="0" eb="2">
      <t>チンギン</t>
    </rPh>
    <rPh sb="2" eb="4">
      <t>コウゾウ</t>
    </rPh>
    <rPh sb="4" eb="6">
      <t>キホン</t>
    </rPh>
    <rPh sb="6" eb="8">
      <t>トウケイ</t>
    </rPh>
    <rPh sb="8" eb="10">
      <t>チョウサ</t>
    </rPh>
    <phoneticPr fontId="19"/>
  </si>
  <si>
    <t>業種別平均勤続年数（全国）</t>
    <rPh sb="0" eb="2">
      <t>ギョウシュ</t>
    </rPh>
    <rPh sb="2" eb="3">
      <t>ベツ</t>
    </rPh>
    <rPh sb="3" eb="5">
      <t>ヘイキン</t>
    </rPh>
    <rPh sb="5" eb="7">
      <t>キンゾク</t>
    </rPh>
    <rPh sb="7" eb="9">
      <t>ネンスウ</t>
    </rPh>
    <rPh sb="10" eb="12">
      <t>ゼンコク</t>
    </rPh>
    <phoneticPr fontId="3"/>
  </si>
  <si>
    <t>女性</t>
    <rPh sb="0" eb="2">
      <t>ジョセイ</t>
    </rPh>
    <phoneticPr fontId="3"/>
  </si>
  <si>
    <t>男性</t>
    <rPh sb="0" eb="2">
      <t>ダンセイ</t>
    </rPh>
    <phoneticPr fontId="3"/>
  </si>
  <si>
    <t>R6</t>
    <phoneticPr fontId="3"/>
  </si>
  <si>
    <t>（女性採用者数）</t>
    <rPh sb="1" eb="3">
      <t>ジョセイ</t>
    </rPh>
    <rPh sb="3" eb="6">
      <t>サイヨウシャ</t>
    </rPh>
    <rPh sb="6" eb="7">
      <t>スウ</t>
    </rPh>
    <phoneticPr fontId="3"/>
  </si>
  <si>
    <t>（男性採用者数）</t>
    <rPh sb="1" eb="3">
      <t>ダンセイ</t>
    </rPh>
    <rPh sb="3" eb="6">
      <t>サイヨウシャ</t>
    </rPh>
    <rPh sb="6" eb="7">
      <t>スウ</t>
    </rPh>
    <phoneticPr fontId="3"/>
  </si>
  <si>
    <t>（男女計採用者数）</t>
    <rPh sb="1" eb="3">
      <t>ダンジョ</t>
    </rPh>
    <rPh sb="3" eb="4">
      <t>ケイ</t>
    </rPh>
    <rPh sb="4" eb="7">
      <t>サイヨウシャ</t>
    </rPh>
    <rPh sb="7" eb="8">
      <t>スウ</t>
    </rPh>
    <phoneticPr fontId="3"/>
  </si>
  <si>
    <t>雇用動向調査</t>
    <rPh sb="0" eb="2">
      <t>コヨウ</t>
    </rPh>
    <rPh sb="2" eb="4">
      <t>ドウコウ</t>
    </rPh>
    <rPh sb="4" eb="6">
      <t>チョウサ</t>
    </rPh>
    <phoneticPr fontId="3"/>
  </si>
  <si>
    <t>女性採用割合（兵庫県）</t>
    <rPh sb="0" eb="2">
      <t>ジョセイ</t>
    </rPh>
    <rPh sb="2" eb="4">
      <t>サイヨウ</t>
    </rPh>
    <rPh sb="4" eb="6">
      <t>ワリアイ</t>
    </rPh>
    <rPh sb="7" eb="10">
      <t>ヒョウゴケン</t>
    </rPh>
    <phoneticPr fontId="3"/>
  </si>
  <si>
    <t>2018年</t>
    <rPh sb="4" eb="5">
      <t>ネン</t>
    </rPh>
    <phoneticPr fontId="3"/>
  </si>
  <si>
    <t>2019年</t>
    <rPh sb="4" eb="5">
      <t>ネン</t>
    </rPh>
    <phoneticPr fontId="3"/>
  </si>
  <si>
    <t>2020年</t>
    <rPh sb="4" eb="5">
      <t>ネン</t>
    </rPh>
    <phoneticPr fontId="3"/>
  </si>
  <si>
    <t>係長相当職に占める女性割合（全国）</t>
    <rPh sb="0" eb="2">
      <t>カカリチョウ</t>
    </rPh>
    <rPh sb="2" eb="4">
      <t>ソウトウ</t>
    </rPh>
    <rPh sb="4" eb="5">
      <t>ショク</t>
    </rPh>
    <rPh sb="6" eb="7">
      <t>シ</t>
    </rPh>
    <rPh sb="9" eb="11">
      <t>ジョセイ</t>
    </rPh>
    <rPh sb="11" eb="13">
      <t>ワリアイ</t>
    </rPh>
    <rPh sb="14" eb="16">
      <t>ゼンコク</t>
    </rPh>
    <phoneticPr fontId="3"/>
  </si>
  <si>
    <t>R4</t>
    <phoneticPr fontId="3"/>
  </si>
  <si>
    <t>課長相当職以上（役員含む）に占める女性割合（全国）</t>
    <rPh sb="0" eb="2">
      <t>カチョウ</t>
    </rPh>
    <rPh sb="2" eb="4">
      <t>ソウトウ</t>
    </rPh>
    <rPh sb="4" eb="5">
      <t>ショク</t>
    </rPh>
    <rPh sb="5" eb="7">
      <t>イジョウ</t>
    </rPh>
    <rPh sb="8" eb="10">
      <t>ヤクイン</t>
    </rPh>
    <rPh sb="10" eb="11">
      <t>フク</t>
    </rPh>
    <rPh sb="14" eb="15">
      <t>シ</t>
    </rPh>
    <rPh sb="17" eb="19">
      <t>ジョセイ</t>
    </rPh>
    <rPh sb="19" eb="21">
      <t>ワリアイ</t>
    </rPh>
    <rPh sb="22" eb="24">
      <t>ゼンコク</t>
    </rPh>
    <phoneticPr fontId="3"/>
  </si>
  <si>
    <t>令和7年度申請</t>
    <rPh sb="0" eb="2">
      <t>レイワ</t>
    </rPh>
    <rPh sb="3" eb="5">
      <t>ネンド</t>
    </rPh>
    <rPh sb="5" eb="7">
      <t>シンセイ</t>
    </rPh>
    <phoneticPr fontId="2"/>
  </si>
  <si>
    <t>（参照用）産業別の全国平均値</t>
    <rPh sb="1" eb="4">
      <t>サンショウヨウ</t>
    </rPh>
    <rPh sb="5" eb="8">
      <t>サンギョウベツ</t>
    </rPh>
    <rPh sb="9" eb="11">
      <t>ゼンコク</t>
    </rPh>
    <rPh sb="11" eb="14">
      <t>ヘイキンチ</t>
    </rPh>
    <phoneticPr fontId="3"/>
  </si>
  <si>
    <t>必要な資料等</t>
    <rPh sb="0" eb="2">
      <t>ヒツヨウ</t>
    </rPh>
    <rPh sb="3" eb="5">
      <t>シリョウ</t>
    </rPh>
    <rPh sb="5" eb="6">
      <t>トウ</t>
    </rPh>
    <phoneticPr fontId="3"/>
  </si>
  <si>
    <t>ひょうご・こうべ女性活躍推進企業（ミモザ企業・フレッシュミモザ企業）認定申請事前確認シート</t>
    <rPh sb="8" eb="10">
      <t>ジョセイ</t>
    </rPh>
    <rPh sb="10" eb="12">
      <t>カツヤク</t>
    </rPh>
    <rPh sb="12" eb="14">
      <t>スイシン</t>
    </rPh>
    <rPh sb="14" eb="16">
      <t>キギョウ</t>
    </rPh>
    <rPh sb="20" eb="22">
      <t>キギョウ</t>
    </rPh>
    <rPh sb="31" eb="33">
      <t>キギョウ</t>
    </rPh>
    <rPh sb="34" eb="36">
      <t>ニンテイ</t>
    </rPh>
    <rPh sb="36" eb="38">
      <t>シンセイ</t>
    </rPh>
    <rPh sb="38" eb="40">
      <t>ジゼン</t>
    </rPh>
    <rPh sb="40" eb="42">
      <t>カクニン</t>
    </rPh>
    <phoneticPr fontId="2"/>
  </si>
  <si>
    <t>〇</t>
    <phoneticPr fontId="2"/>
  </si>
  <si>
    <t>×</t>
    <phoneticPr fontId="2"/>
  </si>
  <si>
    <t>20項目中、14項目達成で「ミモザ企業」8項目達成で「フレッシュミモザ企業」に認定されます</t>
    <rPh sb="2" eb="4">
      <t>コウモク</t>
    </rPh>
    <rPh sb="4" eb="5">
      <t>チュウ</t>
    </rPh>
    <rPh sb="8" eb="10">
      <t>コウモク</t>
    </rPh>
    <rPh sb="10" eb="12">
      <t>タッセイ</t>
    </rPh>
    <rPh sb="17" eb="19">
      <t>キギョウ</t>
    </rPh>
    <rPh sb="21" eb="23">
      <t>コウモク</t>
    </rPh>
    <rPh sb="23" eb="25">
      <t>タッセイ</t>
    </rPh>
    <rPh sb="35" eb="37">
      <t>キギョウ</t>
    </rPh>
    <rPh sb="39" eb="41">
      <t>ニンテイ</t>
    </rPh>
    <phoneticPr fontId="2"/>
  </si>
  <si>
    <t>達成項目合計</t>
    <rPh sb="2" eb="4">
      <t>コウモク</t>
    </rPh>
    <phoneticPr fontId="3"/>
  </si>
  <si>
    <t>自己評価
記入欄</t>
    <rPh sb="0" eb="4">
      <t>ジコヒョウカ</t>
    </rPh>
    <rPh sb="5" eb="8">
      <t>キニュウラン</t>
    </rPh>
    <phoneticPr fontId="3"/>
  </si>
  <si>
    <t>達成状況</t>
    <rPh sb="0" eb="2">
      <t>タッセイ</t>
    </rPh>
    <rPh sb="2" eb="4">
      <t>ジョウキョウ</t>
    </rPh>
    <phoneticPr fontId="3"/>
  </si>
  <si>
    <t>ア</t>
  </si>
  <si>
    <t>イ</t>
  </si>
  <si>
    <t>イ</t>
    <phoneticPr fontId="3"/>
  </si>
  <si>
    <t>ウ</t>
    <phoneticPr fontId="3"/>
  </si>
  <si>
    <t>エ</t>
    <phoneticPr fontId="3"/>
  </si>
  <si>
    <t>オ</t>
    <phoneticPr fontId="3"/>
  </si>
  <si>
    <t>自社ホームページ</t>
  </si>
  <si>
    <t>「女性の活躍推進企業データベース」（厚生労働省ホームページ）</t>
  </si>
  <si>
    <t>社内報・社内イントラ</t>
  </si>
  <si>
    <t>社内に掲示（掲示板等）</t>
  </si>
  <si>
    <t>SNSで掲示　</t>
  </si>
  <si>
    <t>女性活躍に向けた取組方針を従業員に明示している（下記いずれかの取組が必要）</t>
  </si>
  <si>
    <t>自社ホームページURL</t>
  </si>
  <si>
    <t>女性の活躍推進企業データベースURL</t>
  </si>
  <si>
    <t>社内報の写しまたはイントラへの掲載画像</t>
  </si>
  <si>
    <t>社内に掲示している写真及び掲示した資料</t>
  </si>
  <si>
    <t xml:space="preserve"> SNSの掲載画像</t>
  </si>
  <si>
    <t>以下の入力／添付が必要</t>
    <rPh sb="0" eb="2">
      <t>イカ</t>
    </rPh>
    <rPh sb="3" eb="5">
      <t>ニュウリョク</t>
    </rPh>
    <rPh sb="6" eb="8">
      <t>テンプ</t>
    </rPh>
    <rPh sb="9" eb="11">
      <t>ヒツヨウ</t>
    </rPh>
    <phoneticPr fontId="2"/>
  </si>
  <si>
    <t>社内懇談会</t>
  </si>
  <si>
    <t>社内アンケート調査</t>
  </si>
  <si>
    <t>その他の方法</t>
  </si>
  <si>
    <t>＜課題分析・解決への対応＞</t>
  </si>
  <si>
    <t>上記で明らかになった課題への取組が必要</t>
  </si>
  <si>
    <t>職場の状況把握のため実施した内容（懇談会やアンケート調査など）がわかる書類</t>
  </si>
  <si>
    <t>明らかになった結果が分かる書類</t>
  </si>
  <si>
    <t>課題解決のための取組が分かる書類</t>
  </si>
  <si>
    <t>以下のすべての添付が必要</t>
  </si>
  <si>
    <t>①</t>
    <phoneticPr fontId="3"/>
  </si>
  <si>
    <t>②</t>
    <phoneticPr fontId="3"/>
  </si>
  <si>
    <t>③</t>
    <phoneticPr fontId="3"/>
  </si>
  <si>
    <t>将来、上位職への登用が期待される女性従業員（一般職の女性従業員等）に、リーダーシップ養成研修やキャリアアップ研修を計画的に受講させている</t>
  </si>
  <si>
    <t>女性が社内で長期的なキャリアを描けるように、女性管理職による女性従業員へのメンター制度を実施している</t>
  </si>
  <si>
    <t>女性が社内で長期的なキャリアを描けるように、ロールモデルとなる女性管理職の働き方、やりがい、ワークライフバランス、家庭や育児、介護との両立などについて、社内に広く発信している。</t>
  </si>
  <si>
    <t>女性管理職と女性従業員の交流会を実施している</t>
  </si>
  <si>
    <t>ア</t>
    <phoneticPr fontId="3"/>
  </si>
  <si>
    <t xml:space="preserve">・受講者名簿 </t>
    <phoneticPr fontId="3"/>
  </si>
  <si>
    <t xml:space="preserve">・研修当日資料（研修内容が確認できる書類） </t>
    <phoneticPr fontId="3"/>
  </si>
  <si>
    <t>・メンター制度の説明資料（対象者、頻度などがわかるもの）</t>
    <phoneticPr fontId="3"/>
  </si>
  <si>
    <t xml:space="preserve">・カウンセリング等の実施報告（実施日、内容がわかるもの） </t>
    <phoneticPr fontId="3"/>
  </si>
  <si>
    <t>・ロールモデルの発信内容（掲載記事）</t>
    <phoneticPr fontId="3"/>
  </si>
  <si>
    <t>・カウンセリング等の実施報告（実施日、内容がわかるもの）</t>
    <phoneticPr fontId="3"/>
  </si>
  <si>
    <t>以下の添付が必要</t>
    <rPh sb="0" eb="2">
      <t>イカ</t>
    </rPh>
    <rPh sb="3" eb="5">
      <t>テンプ</t>
    </rPh>
    <rPh sb="6" eb="8">
      <t>ヒツヨウ</t>
    </rPh>
    <phoneticPr fontId="2"/>
  </si>
  <si>
    <t>管理職向けの意識改革セミナーの実施</t>
  </si>
  <si>
    <t>男性の家事育児参加を促す取組の実施</t>
  </si>
  <si>
    <t>・ 受講者名簿</t>
    <phoneticPr fontId="3"/>
  </si>
  <si>
    <t>・ 研修当日資料（研修内容が確認できる書類）</t>
    <phoneticPr fontId="3"/>
  </si>
  <si>
    <t>以下の添付が必要</t>
    <phoneticPr fontId="3"/>
  </si>
  <si>
    <r>
      <t>兵庫県「「わたし」からアクション宣言」を実施している
　</t>
    </r>
    <r>
      <rPr>
        <sz val="10"/>
        <rFont val="Meiryo UI"/>
        <family val="3"/>
        <charset val="128"/>
      </rPr>
      <t>https://web.pref.hyogo.lg.jp/kk17/action.html</t>
    </r>
    <phoneticPr fontId="3"/>
  </si>
  <si>
    <t xml:space="preserve">・男性の家事育児参加を促す取組内容が確認できるもの  </t>
    <phoneticPr fontId="3"/>
  </si>
  <si>
    <t>＜状況把握方法＞下記のいずれかの実施が必要</t>
    <phoneticPr fontId="3"/>
  </si>
  <si>
    <t>従業員が希望する今後のライフプランやキャリアデザインに関するヒアリングを実施した（1年以内）</t>
    <phoneticPr fontId="3"/>
  </si>
  <si>
    <t>働き方に関する従業員の希望を制度化した</t>
    <phoneticPr fontId="3"/>
  </si>
  <si>
    <r>
      <t>フレッシュミモザ企業　認定申請</t>
    </r>
    <r>
      <rPr>
        <sz val="14"/>
        <color theme="1"/>
        <rFont val="Meiryo UI"/>
        <family val="3"/>
        <charset val="128"/>
      </rPr>
      <t>※20項目中８項目（４割）達成で認定</t>
    </r>
    <rPh sb="8" eb="10">
      <t>キギョウ</t>
    </rPh>
    <rPh sb="11" eb="12">
      <t>ニン</t>
    </rPh>
    <rPh sb="12" eb="13">
      <t>サダム</t>
    </rPh>
    <rPh sb="13" eb="14">
      <t>サル</t>
    </rPh>
    <rPh sb="14" eb="15">
      <t>ショウ</t>
    </rPh>
    <rPh sb="18" eb="20">
      <t>コウモク</t>
    </rPh>
    <rPh sb="20" eb="21">
      <t>チュウ</t>
    </rPh>
    <rPh sb="22" eb="24">
      <t>コウモク</t>
    </rPh>
    <rPh sb="26" eb="27">
      <t>ワリ</t>
    </rPh>
    <rPh sb="28" eb="30">
      <t>タッセイ</t>
    </rPh>
    <rPh sb="31" eb="33">
      <t>ニンテイ</t>
    </rPh>
    <phoneticPr fontId="3"/>
  </si>
  <si>
    <r>
      <t>ミモザ企業　認定申請　</t>
    </r>
    <r>
      <rPr>
        <sz val="14"/>
        <color theme="1"/>
        <rFont val="Meiryo UI"/>
        <family val="3"/>
        <charset val="128"/>
      </rPr>
      <t>※20項目中14項目（７割）達成が認定</t>
    </r>
    <rPh sb="3" eb="5">
      <t>キギョウ</t>
    </rPh>
    <rPh sb="6" eb="7">
      <t>ニン</t>
    </rPh>
    <rPh sb="7" eb="8">
      <t>サダム</t>
    </rPh>
    <rPh sb="8" eb="9">
      <t>サル</t>
    </rPh>
    <rPh sb="9" eb="10">
      <t>ショウ</t>
    </rPh>
    <rPh sb="14" eb="16">
      <t>コウモク</t>
    </rPh>
    <rPh sb="16" eb="17">
      <t>チュウ</t>
    </rPh>
    <rPh sb="19" eb="21">
      <t>コウモク</t>
    </rPh>
    <rPh sb="23" eb="24">
      <t>ワリ</t>
    </rPh>
    <rPh sb="25" eb="27">
      <t>タッセイ</t>
    </rPh>
    <rPh sb="28" eb="30">
      <t>ニンテイ</t>
    </rPh>
    <phoneticPr fontId="3"/>
  </si>
  <si>
    <t>管理職（部長・課長級相当職）に占める女性割合の過去３年間の平均が、産業別の全国平均値以上である</t>
    <phoneticPr fontId="3"/>
  </si>
  <si>
    <t>係長相当職に占める女性割合の過去３年間の平均が、産業別の全国平均値以上である</t>
    <phoneticPr fontId="3"/>
  </si>
  <si>
    <t>正規雇用の女性の採用比率が過去３年間で増加している、または、前年度における正規雇用の女性の採用比率50%以上である</t>
    <phoneticPr fontId="3"/>
  </si>
  <si>
    <t>以下の入力／添付が必要
　・「わたしからアクション宣言」を公表している自社ホームページのURL
　・アクション宣言の写真データ</t>
    <rPh sb="0" eb="2">
      <t>イカ</t>
    </rPh>
    <rPh sb="3" eb="5">
      <t>ニュウリョク</t>
    </rPh>
    <rPh sb="6" eb="8">
      <t>テンプ</t>
    </rPh>
    <rPh sb="9" eb="11">
      <t>ヒツヨウ</t>
    </rPh>
    <rPh sb="25" eb="27">
      <t>センゲン</t>
    </rPh>
    <rPh sb="29" eb="31">
      <t>コウヒョウ</t>
    </rPh>
    <rPh sb="35" eb="37">
      <t>ジシャ</t>
    </rPh>
    <rPh sb="55" eb="57">
      <t>センゲン</t>
    </rPh>
    <rPh sb="58" eb="60">
      <t>シャシン</t>
    </rPh>
    <phoneticPr fontId="3"/>
  </si>
  <si>
    <t>以下の入力／添付が必要</t>
    <rPh sb="3" eb="6">
      <t>ニュウリョク･</t>
    </rPh>
    <phoneticPr fontId="3"/>
  </si>
  <si>
    <t>申請にあたって、準備する必要のある数値、資料を記載しています。
このシートで各項目が達成できるかどうかを確認してからシステムの申請を行っていただくとスムーズに入力できます。</t>
    <rPh sb="0" eb="2">
      <t>シンセイ</t>
    </rPh>
    <rPh sb="8" eb="10">
      <t>ジュンビ</t>
    </rPh>
    <rPh sb="12" eb="14">
      <t>ヒツヨウ</t>
    </rPh>
    <rPh sb="17" eb="19">
      <t>スウチ</t>
    </rPh>
    <rPh sb="20" eb="22">
      <t>シリョウ</t>
    </rPh>
    <rPh sb="23" eb="25">
      <t>キサイ</t>
    </rPh>
    <rPh sb="38" eb="41">
      <t>カクコウモク</t>
    </rPh>
    <rPh sb="42" eb="44">
      <t>タッセイ</t>
    </rPh>
    <rPh sb="52" eb="54">
      <t>カクニン</t>
    </rPh>
    <rPh sb="63" eb="65">
      <t>シンセイ</t>
    </rPh>
    <rPh sb="66" eb="67">
      <t>オコナ</t>
    </rPh>
    <rPh sb="79" eb="81">
      <t>ニュウリョク</t>
    </rPh>
    <phoneticPr fontId="2"/>
  </si>
  <si>
    <t>◆</t>
    <phoneticPr fontId="3"/>
  </si>
  <si>
    <t>時間</t>
    <rPh sb="0" eb="2">
      <t>ジカン</t>
    </rPh>
    <phoneticPr fontId="3"/>
  </si>
  <si>
    <t>%</t>
    <phoneticPr fontId="3"/>
  </si>
  <si>
    <t>・実施時期</t>
    <rPh sb="1" eb="5">
      <t>ジッシジキ</t>
    </rPh>
    <phoneticPr fontId="3"/>
  </si>
  <si>
    <t>・実施した人（役職）</t>
    <rPh sb="1" eb="3">
      <t>ジッシ</t>
    </rPh>
    <rPh sb="5" eb="6">
      <t>ヒト</t>
    </rPh>
    <rPh sb="7" eb="9">
      <t>ヤクショク</t>
    </rPh>
    <phoneticPr fontId="3"/>
  </si>
  <si>
    <t>・目的</t>
    <rPh sb="1" eb="3">
      <t>モクテキ</t>
    </rPh>
    <phoneticPr fontId="3"/>
  </si>
  <si>
    <t>・ヒアリングシートまたはヒアリング内容が分かる資料</t>
    <phoneticPr fontId="3"/>
  </si>
  <si>
    <t>・制度化した時期</t>
    <rPh sb="1" eb="4">
      <t>セイドカ</t>
    </rPh>
    <rPh sb="6" eb="8">
      <t>ジキ</t>
    </rPh>
    <phoneticPr fontId="3"/>
  </si>
  <si>
    <t>・制度化の経緯</t>
    <rPh sb="1" eb="4">
      <t>セイドカ</t>
    </rPh>
    <rPh sb="5" eb="7">
      <t>ケイイ</t>
    </rPh>
    <phoneticPr fontId="3"/>
  </si>
  <si>
    <t>・制度化の内容</t>
    <rPh sb="1" eb="4">
      <t>セイドカ</t>
    </rPh>
    <rPh sb="5" eb="7">
      <t>ナイヨウ</t>
    </rPh>
    <phoneticPr fontId="3"/>
  </si>
  <si>
    <t>・制度概要が分かる資料（就業規則・通知文等）</t>
    <phoneticPr fontId="3"/>
  </si>
  <si>
    <t>達成できている項目は水色のセルで「〇」を選択してください。</t>
    <rPh sb="0" eb="2">
      <t>タッセイ</t>
    </rPh>
    <rPh sb="7" eb="9">
      <t>コウモク</t>
    </rPh>
    <rPh sb="10" eb="12">
      <t>ミズイロ</t>
    </rPh>
    <rPh sb="20" eb="22">
      <t>センタク</t>
    </rPh>
    <phoneticPr fontId="2"/>
  </si>
  <si>
    <t>白いセルは、数値を入力してください。</t>
    <rPh sb="0" eb="1">
      <t>シロ</t>
    </rPh>
    <rPh sb="6" eb="8">
      <t>スウチ</t>
    </rPh>
    <rPh sb="9" eb="11">
      <t>ニュウリョク</t>
    </rPh>
    <phoneticPr fontId="2"/>
  </si>
  <si>
    <t>合計</t>
    <rPh sb="0" eb="2">
      <t>ゴウケイ</t>
    </rPh>
    <phoneticPr fontId="3"/>
  </si>
  <si>
    <t>人</t>
    <rPh sb="0" eb="1">
      <t>ヒト</t>
    </rPh>
    <phoneticPr fontId="3"/>
  </si>
  <si>
    <t>割合</t>
    <rPh sb="0" eb="2">
      <t>ワリアイ</t>
    </rPh>
    <phoneticPr fontId="3"/>
  </si>
  <si>
    <t>平均</t>
    <rPh sb="0" eb="2">
      <t>ヘイキン</t>
    </rPh>
    <phoneticPr fontId="3"/>
  </si>
  <si>
    <t>№７数字</t>
    <rPh sb="2" eb="4">
      <t>スウジ</t>
    </rPh>
    <phoneticPr fontId="2"/>
  </si>
  <si>
    <t>№８数字</t>
    <rPh sb="2" eb="4">
      <t>スウジ</t>
    </rPh>
    <phoneticPr fontId="2"/>
  </si>
  <si>
    <t>＜項目7＞課長級以上
（役員を含む管理職）</t>
    <rPh sb="1" eb="3">
      <t>コウモク</t>
    </rPh>
    <rPh sb="5" eb="8">
      <t>カチョウキュウ</t>
    </rPh>
    <rPh sb="8" eb="10">
      <t>イジョウ</t>
    </rPh>
    <rPh sb="12" eb="14">
      <t>ヤクイン</t>
    </rPh>
    <rPh sb="15" eb="16">
      <t>フク</t>
    </rPh>
    <rPh sb="17" eb="20">
      <t>カンリショク</t>
    </rPh>
    <phoneticPr fontId="3"/>
  </si>
  <si>
    <t>＜項目8＞係長相当職</t>
    <rPh sb="1" eb="3">
      <t>コウモク</t>
    </rPh>
    <rPh sb="5" eb="7">
      <t>カカリチョウ</t>
    </rPh>
    <rPh sb="7" eb="9">
      <t>ソウトウ</t>
    </rPh>
    <rPh sb="9" eb="10">
      <t>ショク</t>
    </rPh>
    <phoneticPr fontId="3"/>
  </si>
  <si>
    <t>＜項目７、８＞</t>
    <rPh sb="1" eb="3">
      <t>コウモク</t>
    </rPh>
    <phoneticPr fontId="2"/>
  </si>
  <si>
    <t>自社ホームページに管理職への女性登用率、男女の採用比率、従業員の男女比率、女性登用率等に関する目標値や達成状況などを常時開示している</t>
  </si>
  <si>
    <t>ア</t>
    <phoneticPr fontId="2"/>
  </si>
  <si>
    <t>厚生労働省「女性の活躍推進企業データベース」に管理職への女性登用率、男女の採用比率、従業員の男女比率、女性登用率等に関する目標値や達成状況などを開示している</t>
    <phoneticPr fontId="2"/>
  </si>
  <si>
    <t>その他の場所に管理職への女性登用率、男女の採用比率、従業員の男女比率、女性登用率等に関する目標値や達成状況などを開示している</t>
  </si>
  <si>
    <t>該当箇所の自社ホームページURL</t>
  </si>
  <si>
    <t>「女性の活躍推進企業データベース」該当箇所URL</t>
  </si>
  <si>
    <t>具体的な開示場所が分かる資料</t>
    <rPh sb="0" eb="3">
      <t>グタイテキ</t>
    </rPh>
    <phoneticPr fontId="2"/>
  </si>
  <si>
    <t>女性登用等に関する取組を対外的に開示している</t>
    <rPh sb="2" eb="4">
      <t>トウヨウ</t>
    </rPh>
    <rPh sb="4" eb="5">
      <t>トウ</t>
    </rPh>
    <rPh sb="6" eb="7">
      <t>カン</t>
    </rPh>
    <rPh sb="12" eb="15">
      <t>タイガイテキ</t>
    </rPh>
    <phoneticPr fontId="3"/>
  </si>
  <si>
    <t>以下の入力／添付が必要</t>
  </si>
  <si>
    <t>以下の数値が必要
　・令和6～4年度の新規採用者、中途採用者の男女別人数</t>
    <phoneticPr fontId="3"/>
  </si>
  <si>
    <t>過去３年間で、子育てや介護、ボランティア活動のための休暇・休業制度を利用した従業員がいる</t>
    <rPh sb="0" eb="2">
      <t>カコ</t>
    </rPh>
    <rPh sb="3" eb="5">
      <t>ネンカン</t>
    </rPh>
    <rPh sb="7" eb="9">
      <t>コソダ</t>
    </rPh>
    <rPh sb="11" eb="13">
      <t>カイゴ</t>
    </rPh>
    <rPh sb="20" eb="22">
      <t>カツドウ</t>
    </rPh>
    <rPh sb="26" eb="28">
      <t>キュウカ</t>
    </rPh>
    <rPh sb="29" eb="31">
      <t>キュウギョウ</t>
    </rPh>
    <rPh sb="31" eb="33">
      <t>セイド</t>
    </rPh>
    <rPh sb="34" eb="36">
      <t>リヨウ</t>
    </rPh>
    <rPh sb="38" eb="41">
      <t>ジュウギョウイン</t>
    </rPh>
    <phoneticPr fontId="3"/>
  </si>
  <si>
    <t>介護休暇ほか、介護に関する休暇制度を利用した従業員がいる</t>
  </si>
  <si>
    <t>ボランティア活動のための休暇制度を利用した従業員がいる</t>
  </si>
  <si>
    <t>・令和6～4年度の該当者数</t>
  </si>
  <si>
    <t>・制度を定めた社内規定、通知等</t>
  </si>
  <si>
    <t>・制度名称</t>
    <rPh sb="3" eb="5">
      <t>メイショウ</t>
    </rPh>
    <phoneticPr fontId="2"/>
  </si>
  <si>
    <t>以下の数値が必要
・(a) 令和6年度の正規従業員（対象労働者）の法廷時間外労働＋法
　定休日労働の総時間数の合計
・(b) 正規従業員数（対象労働者数）
計算式：回答＝(a)/(b)/12</t>
    <rPh sb="0" eb="2">
      <t>イカ</t>
    </rPh>
    <rPh sb="3" eb="5">
      <t>スウチ</t>
    </rPh>
    <rPh sb="6" eb="8">
      <t>ヒツヨウ</t>
    </rPh>
    <rPh sb="14" eb="16">
      <t>レイワ</t>
    </rPh>
    <rPh sb="17" eb="19">
      <t>ネンド</t>
    </rPh>
    <rPh sb="20" eb="25">
      <t>セイキジュウギョウイン</t>
    </rPh>
    <rPh sb="26" eb="31">
      <t>タイショウロウドウシャ</t>
    </rPh>
    <rPh sb="33" eb="38">
      <t>ホウテイジカンガイ</t>
    </rPh>
    <rPh sb="38" eb="40">
      <t>ロウドウ</t>
    </rPh>
    <rPh sb="41" eb="42">
      <t>ホウ</t>
    </rPh>
    <rPh sb="44" eb="47">
      <t>テイキュウビ</t>
    </rPh>
    <rPh sb="47" eb="49">
      <t>ロウドウ</t>
    </rPh>
    <rPh sb="50" eb="53">
      <t>ソウジカン</t>
    </rPh>
    <rPh sb="53" eb="54">
      <t>スウ</t>
    </rPh>
    <rPh sb="55" eb="57">
      <t>ゴウケイ</t>
    </rPh>
    <rPh sb="63" eb="69">
      <t>セイキジュウギョウインスウ</t>
    </rPh>
    <rPh sb="70" eb="76">
      <t>タイショウロウドウシャスウ</t>
    </rPh>
    <rPh sb="78" eb="81">
      <t>ケイサンシキ</t>
    </rPh>
    <rPh sb="82" eb="84">
      <t>カイトウ</t>
    </rPh>
    <phoneticPr fontId="2"/>
  </si>
  <si>
    <t>事業所内に保育所や託児スペースを設置</t>
    <phoneticPr fontId="2"/>
  </si>
  <si>
    <t>男女別トイレ・更衣室を設置</t>
  </si>
  <si>
    <t>ひとり親世帯（シングルマザー等）に対する経費の援助</t>
  </si>
  <si>
    <t>奨学金返還支援</t>
  </si>
  <si>
    <t>「ひょうご仕事と生活の調和推進企業認定」を取得</t>
    <phoneticPr fontId="2"/>
  </si>
  <si>
    <t>出産、育児、介護、不妊治療に要する経費の援助</t>
    <phoneticPr fontId="2"/>
  </si>
  <si>
    <t>「ひょうご産業SDGs推進宣言」で目指すゴールに 『ジェンダー平等の実現』を選択　等</t>
  </si>
  <si>
    <t>カ</t>
    <phoneticPr fontId="2"/>
  </si>
  <si>
    <t>キ</t>
    <phoneticPr fontId="2"/>
  </si>
  <si>
    <t>職場環境の整備・従業員に対する経費援助を行っている</t>
    <rPh sb="0" eb="2">
      <t>ショクバ</t>
    </rPh>
    <rPh sb="2" eb="4">
      <t>カンキョウ</t>
    </rPh>
    <rPh sb="5" eb="7">
      <t>セイビ</t>
    </rPh>
    <rPh sb="8" eb="11">
      <t>ジュウギョウイン</t>
    </rPh>
    <rPh sb="12" eb="13">
      <t>タイ</t>
    </rPh>
    <rPh sb="15" eb="17">
      <t>ケイヒ</t>
    </rPh>
    <rPh sb="17" eb="19">
      <t>エンジョ</t>
    </rPh>
    <rPh sb="20" eb="21">
      <t>オコナ</t>
    </rPh>
    <phoneticPr fontId="3"/>
  </si>
  <si>
    <t>・保育所等の利用規定書類等</t>
  </si>
  <si>
    <t>・男女別トイレ・更衣室の写真や図面</t>
  </si>
  <si>
    <t>ウ、エ、オ　・制度を定めた社内規定等</t>
    <phoneticPr fontId="3"/>
  </si>
  <si>
    <t>認定証の写し</t>
    <rPh sb="0" eb="3">
      <t>ニンテイショウ</t>
    </rPh>
    <rPh sb="4" eb="5">
      <t>ウツ</t>
    </rPh>
    <phoneticPr fontId="2"/>
  </si>
  <si>
    <t>＜宣言企業＞</t>
    <rPh sb="1" eb="5">
      <t>センゲンキギョウ</t>
    </rPh>
    <phoneticPr fontId="2"/>
  </si>
  <si>
    <t>（女性用だけではなく、男女両方の写真を添付）</t>
  </si>
  <si>
    <t>・SDGs達成に向けた宣言内容（様式第2号）の写し</t>
  </si>
  <si>
    <t>＜認証企業＞</t>
  </si>
  <si>
    <t>・認証書</t>
    <phoneticPr fontId="2"/>
  </si>
  <si>
    <t>・認証申請に提出したチェックシート（様式第2号）の写し</t>
    <phoneticPr fontId="2"/>
  </si>
  <si>
    <t>以下の添付が必要</t>
  </si>
  <si>
    <t>以下の数値が必要
　・(a)令和6年度における育休を取得した男性従業員数
　・(b)令和6年度における配偶者が出産した男性従業員数
　計算式：回答=(a)/(b)</t>
    <rPh sb="0" eb="2">
      <t>イカ</t>
    </rPh>
    <rPh sb="3" eb="5">
      <t>スウチ</t>
    </rPh>
    <rPh sb="6" eb="8">
      <t>ヒツヨウ</t>
    </rPh>
    <rPh sb="14" eb="16">
      <t>レイワ</t>
    </rPh>
    <rPh sb="17" eb="19">
      <t>ネンド</t>
    </rPh>
    <rPh sb="23" eb="25">
      <t>イクキュウ</t>
    </rPh>
    <rPh sb="26" eb="28">
      <t>シュトク</t>
    </rPh>
    <rPh sb="30" eb="36">
      <t>ダンセイジュウギョウインスウ</t>
    </rPh>
    <rPh sb="42" eb="44">
      <t>レイワ</t>
    </rPh>
    <rPh sb="45" eb="47">
      <t>ネンド</t>
    </rPh>
    <rPh sb="51" eb="54">
      <t>ハイグウシャ</t>
    </rPh>
    <rPh sb="55" eb="57">
      <t>シュッサン</t>
    </rPh>
    <rPh sb="59" eb="65">
      <t>ダンセイジュウギョウインスウ</t>
    </rPh>
    <rPh sb="67" eb="70">
      <t>ケイサンシキ</t>
    </rPh>
    <rPh sb="71" eb="73">
      <t>カイトウ</t>
    </rPh>
    <phoneticPr fontId="2"/>
  </si>
  <si>
    <t>＜従業員50人以上の企業等＞
　・令和6～4年度の制度利用者数
　・制度を定めた社内規定、通知等</t>
    <phoneticPr fontId="2"/>
  </si>
  <si>
    <t>＜従業員50人未満の企業等＞
　・令和6～4年度の制度利用者数
　・具体的な内容</t>
    <phoneticPr fontId="2"/>
  </si>
  <si>
    <t>以下の入力／添付が必要</t>
    <phoneticPr fontId="2"/>
  </si>
  <si>
    <t>前年度における男性の平均賃金に対する女性の平均賃金の割合が、全国平均値以上である　　　(超過勤務、賞与も含める）</t>
    <phoneticPr fontId="2"/>
  </si>
  <si>
    <t>以下の数値が必要
　・(a)令和6年度　男性年間平均賃金（月額）
　・(b)令和6年度　女性年間平均賃金（月額）
　　計算式：回答=(b)/(a)</t>
    <rPh sb="63" eb="65">
      <t>カイトウ</t>
    </rPh>
    <phoneticPr fontId="2"/>
  </si>
  <si>
    <t>以下の数値が必要
　・(a)令和6年度　男性平均勤続年数
　・(b)令和6年度　女性平均勤続年数
　　計算式：回答=(b)/(a)</t>
    <rPh sb="55" eb="57">
      <t>カイトウ</t>
    </rPh>
    <phoneticPr fontId="2"/>
  </si>
  <si>
    <t>以下の数値が必要
　・令和6年度の女性平均勤続年数</t>
    <phoneticPr fontId="2"/>
  </si>
  <si>
    <t>過去３年間で、非正規従業員から正規従業員へ転換した女性従業員がいる</t>
    <phoneticPr fontId="2"/>
  </si>
  <si>
    <r>
      <rPr>
        <b/>
        <sz val="10"/>
        <rFont val="Meiryo UI"/>
        <family val="3"/>
        <charset val="128"/>
      </rPr>
      <t>正社員として採用した新卒者（新卒者と同じ採用枠で採用した既卒者など、新卒者と同等の処遇を行う者を含む）に対し、職場定着に向けた取組を行っている（下記のいずれかの取組が必要）
※過去３年間に採用実績がなければ、取組があっても、項目は未達成となります</t>
    </r>
    <r>
      <rPr>
        <sz val="10"/>
        <rFont val="Meiryo UI"/>
        <family val="3"/>
        <charset val="128"/>
      </rPr>
      <t xml:space="preserve">
　ア　新卒者のキャリア形成上の課題解決や悩みの解消を援助して個人の成長をサポートするメンター制度
　　　を行っている
　イ　管理職が定期的に（年2回以上）面談を実施し、仕事の悩みや人間関係など、新規採用者の状況を
　　　把握し、フォローを行っている
　ウ　新卒者の職場定着と育成を進めるための教育・研修を実施している</t>
    </r>
    <phoneticPr fontId="2"/>
  </si>
  <si>
    <t>過去３年間で、本人の希望に応じ、職務や勤務地を限定した従業員がいる</t>
    <phoneticPr fontId="2"/>
  </si>
  <si>
    <t>＜従業員50人以上の企業等＞
　制度化されて、従業員に周知していること
　制度の利用実績があること
※特別の事情等がない異動や通常の人事異動による配置転換は含みません</t>
    <phoneticPr fontId="2"/>
  </si>
  <si>
    <t>＜従業員50人未満の企業等＞
通例では配置転換等を行っていない場合に、本人の特殊事情に応じて配置転換等を行った事例でも項目達成とします</t>
    <phoneticPr fontId="2"/>
  </si>
  <si>
    <r>
      <t>過去３年間で、テレワークや在宅勤務、フレックスタイムなど、場所や時間に捉われない働き方を実現した従業員がいる（下記のいずれかの取組が必要）
　</t>
    </r>
    <r>
      <rPr>
        <sz val="10"/>
        <rFont val="Meiryo UI"/>
        <family val="3"/>
        <charset val="128"/>
      </rPr>
      <t>ア　テレワーク・在宅勤務を利用した従業員がいる
　イ　フレックスタイム、時差出勤を利用した従業員がいる
　ウ　その他</t>
    </r>
    <phoneticPr fontId="2"/>
  </si>
  <si>
    <r>
      <t>育児休業、子の看護休暇ほか、子育てに関する休暇制度を利用した従業員がいる</t>
    </r>
    <r>
      <rPr>
        <sz val="9"/>
        <rFont val="Meiryo UI"/>
        <family val="3"/>
        <charset val="128"/>
      </rPr>
      <t>（産前・産後休暇除く）</t>
    </r>
    <phoneticPr fontId="2"/>
  </si>
  <si>
    <t>前年度における正規従業員の法定時間外労働（法定休日労働時間を含む）の合計時間数の月平均が45時間未満である</t>
    <phoneticPr fontId="2"/>
  </si>
  <si>
    <t>以下の入力／添付が必要
・令和６～4年度の正社員採用人数
　ア　・社内制度の内容が分かる
　　　・面談の内容が分かる資料
　イ　・面談の内容が分かる資料
　ウ　・人材定着の方針及びフォロー内容が分かる資料
　　　・研修の計画及び内容（研修内容、期間、研修対象者）が分
　　　　かる資料</t>
    <rPh sb="3" eb="5">
      <t>ニュウリョク</t>
    </rPh>
    <rPh sb="13" eb="15">
      <t>レイワ</t>
    </rPh>
    <rPh sb="18" eb="20">
      <t>ネンド</t>
    </rPh>
    <rPh sb="21" eb="24">
      <t>セイシャイン</t>
    </rPh>
    <rPh sb="24" eb="28">
      <t>サイヨウニンズウ</t>
    </rPh>
    <rPh sb="33" eb="35">
      <t>シャナイ</t>
    </rPh>
    <rPh sb="35" eb="37">
      <t>セイド</t>
    </rPh>
    <rPh sb="38" eb="40">
      <t>ナイヨウ</t>
    </rPh>
    <rPh sb="41" eb="42">
      <t>ワ</t>
    </rPh>
    <rPh sb="49" eb="51">
      <t>メンダン</t>
    </rPh>
    <rPh sb="52" eb="54">
      <t>ナイヨウ</t>
    </rPh>
    <rPh sb="55" eb="56">
      <t>ワ</t>
    </rPh>
    <rPh sb="58" eb="60">
      <t>シリョウ</t>
    </rPh>
    <rPh sb="65" eb="67">
      <t>メンダン</t>
    </rPh>
    <rPh sb="68" eb="70">
      <t>ナイヨウ</t>
    </rPh>
    <rPh sb="71" eb="72">
      <t>ワ</t>
    </rPh>
    <rPh sb="74" eb="76">
      <t>シリョウ</t>
    </rPh>
    <phoneticPr fontId="2"/>
  </si>
  <si>
    <t>以下の入力が必要
　・令和6～4年度の該当者数
　・制度名又は制度概要</t>
    <rPh sb="0" eb="2">
      <t>イカ</t>
    </rPh>
    <rPh sb="3" eb="5">
      <t>ニュウリョク</t>
    </rPh>
    <rPh sb="6" eb="8">
      <t>ヒツヨウ</t>
    </rPh>
    <rPh sb="11" eb="13">
      <t>レイワ</t>
    </rPh>
    <rPh sb="16" eb="18">
      <t>ネンド</t>
    </rPh>
    <rPh sb="19" eb="22">
      <t>ガイトウシャ</t>
    </rPh>
    <rPh sb="22" eb="23">
      <t>スウ</t>
    </rPh>
    <rPh sb="26" eb="29">
      <t>セイドメイ</t>
    </rPh>
    <rPh sb="29" eb="30">
      <t>マタ</t>
    </rPh>
    <rPh sb="31" eb="35">
      <t>セイドガイヨウ</t>
    </rPh>
    <phoneticPr fontId="2"/>
  </si>
  <si>
    <t>以下の入力／添付が必要
　・令和6～4年度の制度利用者数
　・制度を定めた社内規定、通知等</t>
    <rPh sb="0" eb="2">
      <t>イカ</t>
    </rPh>
    <rPh sb="3" eb="5">
      <t>ニュウリョク</t>
    </rPh>
    <rPh sb="6" eb="8">
      <t>テンプ</t>
    </rPh>
    <rPh sb="9" eb="11">
      <t>ヒツヨウ</t>
    </rPh>
    <rPh sb="14" eb="16">
      <t>レイワ</t>
    </rPh>
    <rPh sb="19" eb="20">
      <t>ネン</t>
    </rPh>
    <rPh sb="20" eb="21">
      <t>ド</t>
    </rPh>
    <rPh sb="22" eb="27">
      <t>セイドリヨウシャ</t>
    </rPh>
    <rPh sb="27" eb="28">
      <t>スウ</t>
    </rPh>
    <rPh sb="31" eb="33">
      <t>セイド</t>
    </rPh>
    <rPh sb="34" eb="35">
      <t>サダ</t>
    </rPh>
    <rPh sb="37" eb="41">
      <t>シャナイキテイ</t>
    </rPh>
    <rPh sb="42" eb="44">
      <t>ツウチ</t>
    </rPh>
    <rPh sb="44" eb="45">
      <t>トウ</t>
    </rPh>
    <phoneticPr fontId="2"/>
  </si>
  <si>
    <t>前年度における男性育休取得率が全国平均値以上である</t>
    <phoneticPr fontId="2"/>
  </si>
  <si>
    <r>
      <t xml:space="preserve">以下の数値が必要
　・令和６～４年度の管理職（役員を含む部長・課長級相当職）以上の男女別人数
</t>
    </r>
    <r>
      <rPr>
        <sz val="10"/>
        <color rgb="FFFF0000"/>
        <rFont val="BIZ UDゴシック"/>
        <family val="3"/>
        <charset val="128"/>
      </rPr>
      <t xml:space="preserve">※「計算シート」に数値を入力することで、平均値が計算できます
</t>
    </r>
    <r>
      <rPr>
        <sz val="10"/>
        <color theme="4" tint="-0.249977111117893"/>
        <rFont val="BIZ UDゴシック"/>
        <family val="3"/>
        <charset val="128"/>
      </rPr>
      <t>＜管理職が1人もいない年がある場合＞
　e-kobeの申請時に計算が正確にできません（ここの「計算シート」で算出した数値が正しい数値です。）。該当がある場合、問合せ先に連絡してください。</t>
    </r>
    <rPh sb="0" eb="2">
      <t>イカ</t>
    </rPh>
    <rPh sb="3" eb="5">
      <t>スウチ</t>
    </rPh>
    <rPh sb="6" eb="8">
      <t>ヒツヨウ</t>
    </rPh>
    <rPh sb="11" eb="13">
      <t>レイワ</t>
    </rPh>
    <rPh sb="16" eb="18">
      <t>ネンド</t>
    </rPh>
    <rPh sb="19" eb="22">
      <t>カンリショク</t>
    </rPh>
    <rPh sb="23" eb="25">
      <t>ヤクイン</t>
    </rPh>
    <rPh sb="26" eb="27">
      <t>フク</t>
    </rPh>
    <rPh sb="28" eb="30">
      <t>ブチョウ</t>
    </rPh>
    <rPh sb="31" eb="34">
      <t>カチョウキュウ</t>
    </rPh>
    <rPh sb="34" eb="37">
      <t>ソウトウショク</t>
    </rPh>
    <rPh sb="38" eb="40">
      <t>イジョウ</t>
    </rPh>
    <rPh sb="41" eb="44">
      <t>ダンジョベツ</t>
    </rPh>
    <rPh sb="44" eb="46">
      <t>ニンズウ</t>
    </rPh>
    <rPh sb="49" eb="51">
      <t>ケイサン</t>
    </rPh>
    <rPh sb="56" eb="58">
      <t>スウチ</t>
    </rPh>
    <rPh sb="59" eb="61">
      <t>ニュウリョク</t>
    </rPh>
    <rPh sb="67" eb="69">
      <t>ヘイキン</t>
    </rPh>
    <rPh sb="69" eb="70">
      <t>チ</t>
    </rPh>
    <rPh sb="71" eb="73">
      <t>ケイサン</t>
    </rPh>
    <rPh sb="79" eb="82">
      <t>カンリショク</t>
    </rPh>
    <rPh sb="84" eb="85">
      <t>ニン</t>
    </rPh>
    <rPh sb="89" eb="90">
      <t>トシ</t>
    </rPh>
    <rPh sb="93" eb="95">
      <t>バアイ</t>
    </rPh>
    <rPh sb="105" eb="107">
      <t>シンセイ</t>
    </rPh>
    <rPh sb="107" eb="108">
      <t>ジ</t>
    </rPh>
    <rPh sb="109" eb="111">
      <t>ケイサン</t>
    </rPh>
    <rPh sb="112" eb="114">
      <t>セイカク</t>
    </rPh>
    <rPh sb="125" eb="127">
      <t>ケイサン</t>
    </rPh>
    <rPh sb="132" eb="134">
      <t>サンシュツ</t>
    </rPh>
    <rPh sb="136" eb="138">
      <t>スウチ</t>
    </rPh>
    <rPh sb="139" eb="140">
      <t>タダ</t>
    </rPh>
    <rPh sb="142" eb="144">
      <t>スウチ</t>
    </rPh>
    <rPh sb="149" eb="151">
      <t>ガイトウ</t>
    </rPh>
    <rPh sb="154" eb="156">
      <t>バアイ</t>
    </rPh>
    <rPh sb="157" eb="159">
      <t>トイアワ</t>
    </rPh>
    <rPh sb="160" eb="161">
      <t>サキ</t>
    </rPh>
    <rPh sb="162" eb="164">
      <t>レンラク</t>
    </rPh>
    <phoneticPr fontId="2"/>
  </si>
  <si>
    <r>
      <t xml:space="preserve">以下の数値が必要
　・令和6～4年度の係長相当職の男女別人数
</t>
    </r>
    <r>
      <rPr>
        <sz val="10"/>
        <color rgb="FFFF0000"/>
        <rFont val="Meiryo UI"/>
        <family val="3"/>
        <charset val="128"/>
      </rPr>
      <t xml:space="preserve">※「計算シート」に数値を入力することで、平均値が計算できます
</t>
    </r>
    <r>
      <rPr>
        <sz val="10"/>
        <color theme="4" tint="-0.249977111117893"/>
        <rFont val="Meiryo UI"/>
        <family val="3"/>
        <charset val="128"/>
      </rPr>
      <t>＜係長相当職が1人もいない年がある場合＞
　e-kobeの申請時に計算が正確にできません（ここの「計算シート」で算出した数値が正しい数値です。）。該当がある場合、問合せ先に連絡してください。</t>
    </r>
    <rPh sb="63" eb="65">
      <t>カカリチョウ</t>
    </rPh>
    <rPh sb="65" eb="67">
      <t>ソウトウ</t>
    </rPh>
    <phoneticPr fontId="3"/>
  </si>
  <si>
    <t>従業員が希望する働き方を応援する仕組みがある（下記いずれかの取組が必要）</t>
    <phoneticPr fontId="2"/>
  </si>
  <si>
    <r>
      <t>女性活躍に向け職場の状況を把握し、課題分析及び課題解決への対応を実施している</t>
    </r>
    <r>
      <rPr>
        <b/>
        <sz val="8"/>
        <rFont val="Meiryo UI"/>
        <family val="3"/>
        <charset val="128"/>
      </rPr>
      <t>（過去3年間に実施したもの）</t>
    </r>
    <rPh sb="23" eb="25">
      <t>カダイ</t>
    </rPh>
    <rPh sb="25" eb="27">
      <t>カイケツ</t>
    </rPh>
    <rPh sb="29" eb="31">
      <t>タイオウ</t>
    </rPh>
    <rPh sb="33" eb="34">
      <t>レイ</t>
    </rPh>
    <rPh sb="35" eb="37">
      <t>イッパン</t>
    </rPh>
    <rPh sb="39" eb="41">
      <t>カコ</t>
    </rPh>
    <rPh sb="42" eb="43">
      <t>ネン</t>
    </rPh>
    <rPh sb="43" eb="44">
      <t>カン</t>
    </rPh>
    <rPh sb="45" eb="47">
      <t>ジッシ</t>
    </rPh>
    <phoneticPr fontId="3"/>
  </si>
  <si>
    <r>
      <t>女性のキャリアアップに向けた取組を実施している（下記いずれかの取組が必要）</t>
    </r>
    <r>
      <rPr>
        <b/>
        <sz val="8"/>
        <rFont val="Meiryo UI"/>
        <family val="3"/>
        <charset val="128"/>
      </rPr>
      <t>（過去3年間に実施したもの）</t>
    </r>
    <phoneticPr fontId="2"/>
  </si>
  <si>
    <r>
      <t>女性活躍に向けた職場の意識改革を実施している（下記いずれかの取組が必要）</t>
    </r>
    <r>
      <rPr>
        <b/>
        <sz val="8"/>
        <rFont val="Meiryo UI"/>
        <family val="3"/>
        <charset val="128"/>
      </rPr>
      <t>（過去3年間に実施したもの）</t>
    </r>
    <rPh sb="0" eb="2">
      <t>ジョセイ</t>
    </rPh>
    <rPh sb="2" eb="4">
      <t>カツヤク</t>
    </rPh>
    <rPh sb="5" eb="6">
      <t>ム</t>
    </rPh>
    <rPh sb="8" eb="10">
      <t>ショクバ</t>
    </rPh>
    <rPh sb="11" eb="13">
      <t>イシキ</t>
    </rPh>
    <rPh sb="13" eb="15">
      <t>カイカク</t>
    </rPh>
    <rPh sb="16" eb="18">
      <t>ジッシ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</si>
</sst>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Red]\(0.0\)"/>
    <numFmt numFmtId="177" formatCode="0.0_ "/>
    <numFmt numFmtId="178" formatCode="0.00_ "/>
    <numFmt numFmtId="179" formatCode="#,##0.0_ ;[Red]\-#,##0.0\ "/>
    <numFmt numFmtId="180" formatCode="0.0%"/>
    <numFmt numFmtId="181" formatCode="#,##0.0_ "/>
    <numFmt numFmtId="182" formatCode="0.0"/>
  </numFmts>
  <fonts count="38" x14ac:knownFonts="1">
    <font>
      <sz val="11"/>
      <color theme="1"/>
      <name val="游ゴシック"/>
      <family val="2"/>
      <scheme val="minor"/>
    </font>
    <font>
      <b/>
      <sz val="18"/>
      <color theme="1"/>
      <name val="Meiryo UI"/>
      <family val="3"/>
      <charset val="128"/>
    </font>
    <font>
      <sz val="6"/>
      <name val="游ゴシック"/>
      <family val="3"/>
      <charset val="128"/>
      <scheme val="minor"/>
    </font>
    <font>
      <sz val="6"/>
      <name val="ＭＳ 明朝"/>
      <family val="2"/>
      <charset val="128"/>
    </font>
    <font>
      <sz val="18"/>
      <color theme="1"/>
      <name val="Meiryo UI"/>
      <family val="3"/>
      <charset val="128"/>
    </font>
    <font>
      <sz val="12"/>
      <color theme="1"/>
      <name val="Meiryo UI"/>
      <family val="3"/>
      <charset val="128"/>
    </font>
    <font>
      <sz val="12"/>
      <color rgb="FFFF0000"/>
      <name val="Meiryo UI"/>
      <family val="3"/>
      <charset val="128"/>
    </font>
    <font>
      <sz val="10"/>
      <color theme="1"/>
      <name val="Meiryo UI"/>
      <family val="3"/>
      <charset val="128"/>
    </font>
    <font>
      <sz val="10"/>
      <name val="Meiryo UI"/>
      <family val="3"/>
      <charset val="128"/>
    </font>
    <font>
      <b/>
      <sz val="10"/>
      <name val="Meiryo UI"/>
      <family val="3"/>
      <charset val="128"/>
    </font>
    <font>
      <sz val="16"/>
      <name val="Meiryo UI"/>
      <family val="3"/>
      <charset val="128"/>
    </font>
    <font>
      <b/>
      <sz val="10"/>
      <color rgb="FFFF0000"/>
      <name val="Meiryo UI"/>
      <family val="3"/>
      <charset val="128"/>
    </font>
    <font>
      <b/>
      <sz val="12"/>
      <color theme="1"/>
      <name val="Meiryo UI"/>
      <family val="3"/>
      <charset val="128"/>
    </font>
    <font>
      <b/>
      <sz val="16"/>
      <color theme="1"/>
      <name val="Meiryo UI"/>
      <family val="3"/>
      <charset val="128"/>
    </font>
    <font>
      <sz val="14"/>
      <color theme="1"/>
      <name val="Meiryo UI"/>
      <family val="3"/>
      <charset val="128"/>
    </font>
    <font>
      <b/>
      <u/>
      <sz val="12"/>
      <color theme="1"/>
      <name val="Meiryo UI"/>
      <family val="3"/>
      <charset val="128"/>
    </font>
    <font>
      <sz val="12"/>
      <color theme="1"/>
      <name val="ＭＳ 明朝"/>
      <family val="2"/>
      <charset val="128"/>
    </font>
    <font>
      <b/>
      <sz val="9"/>
      <color theme="1"/>
      <name val="Meiryo UI"/>
      <family val="3"/>
      <charset val="128"/>
    </font>
    <font>
      <sz val="8"/>
      <color theme="1"/>
      <name val="Meiryo UI"/>
      <family val="3"/>
      <charset val="128"/>
    </font>
    <font>
      <b/>
      <sz val="14"/>
      <name val="游ゴシック"/>
      <family val="3"/>
      <charset val="128"/>
      <scheme val="minor"/>
    </font>
    <font>
      <sz val="11"/>
      <color theme="1"/>
      <name val="BIZ UDゴシック"/>
      <family val="3"/>
      <charset val="128"/>
    </font>
    <font>
      <sz val="10"/>
      <color theme="1"/>
      <name val="BIZ UDゴシック"/>
      <family val="3"/>
      <charset val="128"/>
    </font>
    <font>
      <sz val="10"/>
      <color rgb="FFFF0000"/>
      <name val="BIZ UDゴシック"/>
      <family val="3"/>
      <charset val="128"/>
    </font>
    <font>
      <sz val="11"/>
      <name val="Meiryo UI"/>
      <family val="3"/>
      <charset val="128"/>
    </font>
    <font>
      <sz val="11"/>
      <name val="游ゴシック"/>
      <family val="2"/>
      <scheme val="minor"/>
    </font>
    <font>
      <sz val="11"/>
      <name val="游ゴシック"/>
      <family val="3"/>
      <charset val="128"/>
      <scheme val="minor"/>
    </font>
    <font>
      <sz val="16"/>
      <color theme="1"/>
      <name val="BIZ UDゴシック"/>
      <family val="3"/>
      <charset val="128"/>
    </font>
    <font>
      <sz val="16"/>
      <color theme="1"/>
      <name val="游ゴシック"/>
      <family val="2"/>
      <scheme val="minor"/>
    </font>
    <font>
      <sz val="16"/>
      <name val="BIZ UDゴシック"/>
      <family val="3"/>
      <charset val="128"/>
    </font>
    <font>
      <sz val="12"/>
      <name val="游ゴシック"/>
      <family val="2"/>
      <scheme val="minor"/>
    </font>
    <font>
      <sz val="12"/>
      <color rgb="FFFF0000"/>
      <name val="ＭＳ 明朝"/>
      <family val="2"/>
      <charset val="128"/>
    </font>
    <font>
      <sz val="10"/>
      <name val="游ゴシック"/>
      <family val="2"/>
      <scheme val="minor"/>
    </font>
    <font>
      <sz val="10"/>
      <name val="游ゴシック"/>
      <family val="3"/>
      <charset val="128"/>
      <scheme val="minor"/>
    </font>
    <font>
      <sz val="10"/>
      <color rgb="FFFF0000"/>
      <name val="Meiryo UI"/>
      <family val="3"/>
      <charset val="128"/>
    </font>
    <font>
      <sz val="9"/>
      <name val="Meiryo UI"/>
      <family val="3"/>
      <charset val="128"/>
    </font>
    <font>
      <sz val="10"/>
      <color theme="4" tint="-0.249977111117893"/>
      <name val="BIZ UDゴシック"/>
      <family val="3"/>
      <charset val="128"/>
    </font>
    <font>
      <sz val="10"/>
      <color theme="4" tint="-0.249977111117893"/>
      <name val="Meiryo UI"/>
      <family val="3"/>
      <charset val="128"/>
    </font>
    <font>
      <b/>
      <sz val="8"/>
      <name val="Meiryo UI"/>
      <family val="3"/>
      <charset val="128"/>
    </font>
  </fonts>
  <fills count="10">
    <fill>
      <patternFill patternType="none"/>
    </fill>
    <fill>
      <patternFill patternType="gray125"/>
    </fill>
    <fill>
      <patternFill patternType="solid">
        <fgColor rgb="FFFFE699"/>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rgb="FFFFC000"/>
        <bgColor auto="1"/>
      </patternFill>
    </fill>
    <fill>
      <patternFill patternType="solid">
        <fgColor theme="8" tint="0.79998168889431442"/>
        <bgColor indexed="64"/>
      </patternFill>
    </fill>
    <fill>
      <patternFill patternType="solid">
        <fgColor theme="0"/>
        <bgColor indexed="64"/>
      </patternFill>
    </fill>
    <fill>
      <patternFill patternType="solid">
        <fgColor theme="5" tint="0.79998168889431442"/>
        <bgColor indexed="64"/>
      </patternFill>
    </fill>
  </fills>
  <borders count="83">
    <border>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left/>
      <right/>
      <top/>
      <bottom style="thin">
        <color indexed="64"/>
      </bottom>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xf numFmtId="38" fontId="16" fillId="0" borderId="0" applyFont="0" applyFill="0" applyBorder="0" applyAlignment="0" applyProtection="0">
      <alignment vertical="center"/>
    </xf>
    <xf numFmtId="0" fontId="16" fillId="0" borderId="0">
      <alignment vertical="center"/>
    </xf>
  </cellStyleXfs>
  <cellXfs count="347">
    <xf numFmtId="0" fontId="0" fillId="0" borderId="0" xfId="0"/>
    <xf numFmtId="0" fontId="0" fillId="0" borderId="4" xfId="0" applyBorder="1" applyAlignment="1">
      <alignment horizontal="center" vertical="center"/>
    </xf>
    <xf numFmtId="0" fontId="5" fillId="0" borderId="0" xfId="0" applyFont="1" applyAlignment="1">
      <alignment vertical="center"/>
    </xf>
    <xf numFmtId="0" fontId="7" fillId="4" borderId="5" xfId="0" applyFont="1" applyFill="1" applyBorder="1" applyAlignment="1">
      <alignment horizontal="center" vertical="center" wrapText="1"/>
    </xf>
    <xf numFmtId="0" fontId="13" fillId="0" borderId="17" xfId="0" applyFont="1" applyBorder="1" applyAlignment="1">
      <alignment horizontal="center" vertical="center" shrinkToFit="1"/>
    </xf>
    <xf numFmtId="177" fontId="5" fillId="0" borderId="5" xfId="0" applyNumberFormat="1" applyFont="1" applyBorder="1" applyAlignment="1">
      <alignment vertical="center"/>
    </xf>
    <xf numFmtId="177" fontId="15" fillId="5" borderId="5" xfId="0" applyNumberFormat="1" applyFont="1" applyFill="1" applyBorder="1" applyAlignment="1">
      <alignment vertical="center"/>
    </xf>
    <xf numFmtId="0" fontId="5" fillId="5" borderId="5" xfId="0" applyFont="1" applyFill="1" applyBorder="1" applyAlignment="1">
      <alignment vertical="center"/>
    </xf>
    <xf numFmtId="0" fontId="5" fillId="0" borderId="5" xfId="0" applyFont="1" applyBorder="1" applyAlignment="1">
      <alignment horizontal="center" vertical="center"/>
    </xf>
    <xf numFmtId="0" fontId="12" fillId="0" borderId="5" xfId="0" applyFont="1" applyBorder="1" applyAlignment="1">
      <alignment horizontal="center" vertical="center"/>
    </xf>
    <xf numFmtId="0" fontId="5" fillId="0" borderId="5" xfId="0" applyFont="1" applyBorder="1" applyAlignment="1">
      <alignment vertical="center"/>
    </xf>
    <xf numFmtId="177" fontId="5" fillId="0" borderId="0" xfId="0" applyNumberFormat="1" applyFont="1" applyAlignment="1">
      <alignment horizontal="right" vertical="center"/>
    </xf>
    <xf numFmtId="177" fontId="5" fillId="0" borderId="0" xfId="0" applyNumberFormat="1" applyFont="1" applyAlignment="1">
      <alignment vertical="center"/>
    </xf>
    <xf numFmtId="178" fontId="5" fillId="0" borderId="5" xfId="0" applyNumberFormat="1" applyFont="1" applyBorder="1" applyAlignment="1">
      <alignment horizontal="center" vertical="center"/>
    </xf>
    <xf numFmtId="0" fontId="15" fillId="0" borderId="0" xfId="0" applyFont="1" applyAlignment="1">
      <alignment vertical="center"/>
    </xf>
    <xf numFmtId="178" fontId="12" fillId="0" borderId="0" xfId="0" applyNumberFormat="1" applyFont="1" applyAlignment="1">
      <alignment vertical="center"/>
    </xf>
    <xf numFmtId="176" fontId="5" fillId="0" borderId="0" xfId="0" applyNumberFormat="1" applyFont="1" applyAlignment="1">
      <alignment vertical="center"/>
    </xf>
    <xf numFmtId="176" fontId="15" fillId="0" borderId="8" xfId="0" applyNumberFormat="1" applyFont="1" applyBorder="1" applyAlignment="1">
      <alignment vertical="center"/>
    </xf>
    <xf numFmtId="0" fontId="5" fillId="5" borderId="2" xfId="0" applyFont="1" applyFill="1" applyBorder="1" applyAlignment="1">
      <alignment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5" fillId="0" borderId="2" xfId="0" applyFont="1" applyBorder="1" applyAlignme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5" fillId="5" borderId="5" xfId="0" applyFont="1" applyFill="1" applyBorder="1" applyAlignment="1">
      <alignment vertical="center" shrinkToFit="1"/>
    </xf>
    <xf numFmtId="179" fontId="5" fillId="0" borderId="0" xfId="1" applyNumberFormat="1" applyFont="1" applyFill="1" applyBorder="1">
      <alignment vertical="center"/>
    </xf>
    <xf numFmtId="179" fontId="5" fillId="0" borderId="8" xfId="1" applyNumberFormat="1" applyFont="1" applyFill="1" applyBorder="1">
      <alignment vertical="center"/>
    </xf>
    <xf numFmtId="179" fontId="5" fillId="0" borderId="2" xfId="1" applyNumberFormat="1" applyFont="1" applyFill="1" applyBorder="1">
      <alignment vertical="center"/>
    </xf>
    <xf numFmtId="0" fontId="5" fillId="0" borderId="2" xfId="0" applyFont="1" applyBorder="1" applyAlignment="1">
      <alignment vertical="center" shrinkToFit="1"/>
    </xf>
    <xf numFmtId="180" fontId="5" fillId="0" borderId="0" xfId="0" applyNumberFormat="1" applyFont="1" applyAlignment="1">
      <alignment vertical="center"/>
    </xf>
    <xf numFmtId="177" fontId="15" fillId="0" borderId="8" xfId="0" applyNumberFormat="1" applyFont="1" applyBorder="1" applyAlignment="1">
      <alignment vertical="center"/>
    </xf>
    <xf numFmtId="177" fontId="15" fillId="5" borderId="2" xfId="0" applyNumberFormat="1" applyFont="1" applyFill="1" applyBorder="1" applyAlignment="1">
      <alignment vertical="center"/>
    </xf>
    <xf numFmtId="0" fontId="5" fillId="5" borderId="2" xfId="0" applyFont="1" applyFill="1" applyBorder="1" applyAlignment="1">
      <alignment vertical="center" shrinkToFit="1"/>
    </xf>
    <xf numFmtId="0" fontId="17" fillId="0" borderId="8" xfId="0" applyFont="1" applyBorder="1" applyAlignment="1">
      <alignment horizontal="center" vertical="center"/>
    </xf>
    <xf numFmtId="0" fontId="17" fillId="0" borderId="2" xfId="0" applyFont="1" applyBorder="1" applyAlignment="1">
      <alignment horizontal="center" vertical="center"/>
    </xf>
    <xf numFmtId="0" fontId="5" fillId="0" borderId="0" xfId="0" applyFont="1" applyAlignment="1">
      <alignment vertical="center" shrinkToFit="1"/>
    </xf>
    <xf numFmtId="181" fontId="5" fillId="5" borderId="5" xfId="0" applyNumberFormat="1" applyFont="1" applyFill="1" applyBorder="1" applyAlignment="1">
      <alignment vertical="center"/>
    </xf>
    <xf numFmtId="181" fontId="5" fillId="5" borderId="4" xfId="0" applyNumberFormat="1" applyFont="1" applyFill="1" applyBorder="1" applyAlignment="1">
      <alignment vertical="center"/>
    </xf>
    <xf numFmtId="176" fontId="15" fillId="5" borderId="18" xfId="0" applyNumberFormat="1" applyFont="1" applyFill="1" applyBorder="1" applyAlignment="1">
      <alignment vertical="center"/>
    </xf>
    <xf numFmtId="176" fontId="15" fillId="5" borderId="19" xfId="0" applyNumberFormat="1" applyFont="1" applyFill="1" applyBorder="1" applyAlignment="1">
      <alignment vertical="center"/>
    </xf>
    <xf numFmtId="0" fontId="18" fillId="0" borderId="0" xfId="0" applyFont="1" applyAlignment="1">
      <alignment vertical="center" wrapText="1"/>
    </xf>
    <xf numFmtId="176" fontId="15" fillId="5" borderId="20" xfId="0" applyNumberFormat="1" applyFont="1" applyFill="1" applyBorder="1" applyAlignment="1">
      <alignment vertical="center"/>
    </xf>
    <xf numFmtId="176" fontId="15" fillId="5" borderId="21" xfId="0" applyNumberFormat="1" applyFont="1" applyFill="1" applyBorder="1" applyAlignment="1">
      <alignment vertical="center"/>
    </xf>
    <xf numFmtId="0" fontId="12" fillId="0" borderId="0" xfId="0" applyFont="1" applyAlignment="1">
      <alignment vertical="center"/>
    </xf>
    <xf numFmtId="181" fontId="5" fillId="0" borderId="0" xfId="0" applyNumberFormat="1" applyFont="1" applyAlignment="1">
      <alignment vertical="center"/>
    </xf>
    <xf numFmtId="0" fontId="12" fillId="5" borderId="22" xfId="0" applyFont="1" applyFill="1" applyBorder="1" applyAlignment="1">
      <alignment vertical="center" shrinkToFit="1"/>
    </xf>
    <xf numFmtId="0" fontId="12" fillId="5" borderId="2" xfId="0" applyFont="1" applyFill="1" applyBorder="1" applyAlignment="1">
      <alignment vertical="center" shrinkToFit="1"/>
    </xf>
    <xf numFmtId="0" fontId="12" fillId="0" borderId="6" xfId="0" applyFont="1" applyBorder="1" applyAlignment="1">
      <alignment horizontal="center" vertical="center"/>
    </xf>
    <xf numFmtId="38" fontId="5" fillId="0" borderId="0" xfId="1" applyFont="1" applyBorder="1">
      <alignment vertical="center"/>
    </xf>
    <xf numFmtId="38" fontId="5" fillId="0" borderId="5" xfId="1" applyFont="1" applyBorder="1">
      <alignment vertical="center"/>
    </xf>
    <xf numFmtId="38" fontId="5" fillId="0" borderId="23" xfId="1" applyFont="1" applyBorder="1">
      <alignment vertical="center"/>
    </xf>
    <xf numFmtId="0" fontId="5" fillId="0" borderId="9" xfId="0" applyFont="1" applyBorder="1" applyAlignment="1">
      <alignment vertical="center"/>
    </xf>
    <xf numFmtId="38" fontId="5" fillId="0" borderId="24" xfId="1" applyFont="1" applyBorder="1">
      <alignment vertical="center"/>
    </xf>
    <xf numFmtId="0" fontId="5" fillId="0" borderId="7" xfId="0" applyFont="1" applyBorder="1" applyAlignment="1">
      <alignment vertical="center"/>
    </xf>
    <xf numFmtId="0" fontId="5" fillId="0" borderId="15" xfId="0" applyFont="1" applyBorder="1" applyAlignment="1">
      <alignment vertical="center"/>
    </xf>
    <xf numFmtId="180" fontId="5" fillId="5" borderId="5" xfId="0" applyNumberFormat="1" applyFont="1" applyFill="1" applyBorder="1" applyAlignment="1">
      <alignment vertical="center"/>
    </xf>
    <xf numFmtId="180" fontId="5" fillId="5" borderId="4" xfId="0" applyNumberFormat="1" applyFont="1" applyFill="1" applyBorder="1" applyAlignment="1">
      <alignment vertical="center"/>
    </xf>
    <xf numFmtId="180" fontId="15" fillId="5" borderId="16" xfId="0" applyNumberFormat="1" applyFont="1" applyFill="1" applyBorder="1" applyAlignment="1">
      <alignment vertical="center"/>
    </xf>
    <xf numFmtId="0" fontId="12" fillId="0" borderId="12" xfId="0" applyFont="1" applyBorder="1" applyAlignment="1">
      <alignment horizontal="center" vertical="center"/>
    </xf>
    <xf numFmtId="178" fontId="5" fillId="0" borderId="0" xfId="0" applyNumberFormat="1" applyFont="1" applyAlignment="1">
      <alignment vertical="center"/>
    </xf>
    <xf numFmtId="0" fontId="5" fillId="5" borderId="5" xfId="2" applyFont="1" applyFill="1" applyBorder="1">
      <alignment vertical="center"/>
    </xf>
    <xf numFmtId="0" fontId="5" fillId="5" borderId="4" xfId="2" applyFont="1" applyFill="1" applyBorder="1">
      <alignment vertical="center"/>
    </xf>
    <xf numFmtId="177" fontId="15" fillId="5" borderId="18" xfId="0" applyNumberFormat="1" applyFont="1" applyFill="1" applyBorder="1" applyAlignment="1">
      <alignment vertical="center"/>
    </xf>
    <xf numFmtId="177" fontId="15" fillId="5" borderId="19" xfId="0" applyNumberFormat="1" applyFont="1" applyFill="1" applyBorder="1" applyAlignment="1">
      <alignment vertical="center"/>
    </xf>
    <xf numFmtId="177" fontId="15" fillId="5" borderId="21" xfId="0" applyNumberFormat="1" applyFont="1" applyFill="1" applyBorder="1" applyAlignment="1">
      <alignment vertical="center"/>
    </xf>
    <xf numFmtId="0" fontId="6" fillId="0" borderId="23" xfId="0" applyFont="1" applyBorder="1" applyAlignment="1">
      <alignment vertical="center"/>
    </xf>
    <xf numFmtId="178" fontId="6" fillId="0" borderId="25" xfId="0" applyNumberFormat="1" applyFont="1" applyBorder="1" applyAlignment="1">
      <alignment vertical="center"/>
    </xf>
    <xf numFmtId="0" fontId="12" fillId="5" borderId="2" xfId="0" applyFont="1" applyFill="1" applyBorder="1" applyAlignment="1">
      <alignment vertical="center"/>
    </xf>
    <xf numFmtId="178" fontId="15" fillId="0" borderId="15" xfId="0" applyNumberFormat="1" applyFont="1" applyBorder="1" applyAlignment="1">
      <alignment vertical="center"/>
    </xf>
    <xf numFmtId="0" fontId="4" fillId="0" borderId="0" xfId="0" applyFont="1" applyAlignment="1">
      <alignment vertical="center"/>
    </xf>
    <xf numFmtId="0" fontId="0" fillId="0" borderId="0" xfId="0" applyAlignment="1">
      <alignment vertical="center" wrapText="1"/>
    </xf>
    <xf numFmtId="0" fontId="0" fillId="0" borderId="0" xfId="0" applyFill="1" applyBorder="1" applyAlignment="1" applyProtection="1">
      <alignment vertical="center" wrapText="1"/>
      <protection locked="0"/>
    </xf>
    <xf numFmtId="0" fontId="6" fillId="0" borderId="0" xfId="0" applyFont="1" applyFill="1" applyBorder="1" applyAlignment="1" applyProtection="1">
      <alignment horizontal="left" vertical="center" wrapText="1"/>
      <protection locked="0"/>
    </xf>
    <xf numFmtId="0" fontId="20" fillId="0" borderId="0" xfId="0" applyFont="1"/>
    <xf numFmtId="0" fontId="20" fillId="0" borderId="0" xfId="0" applyFont="1" applyAlignment="1">
      <alignment vertical="center" wrapText="1"/>
    </xf>
    <xf numFmtId="0" fontId="0" fillId="0" borderId="0" xfId="0" applyAlignment="1">
      <alignment horizontal="left" vertical="center"/>
    </xf>
    <xf numFmtId="0" fontId="8" fillId="5" borderId="5" xfId="0" applyFont="1" applyFill="1" applyBorder="1" applyAlignment="1">
      <alignment horizontal="center" vertical="center" wrapText="1"/>
    </xf>
    <xf numFmtId="182" fontId="20" fillId="0" borderId="7" xfId="0" applyNumberFormat="1" applyFont="1" applyBorder="1" applyAlignment="1">
      <alignment horizontal="center" vertical="center"/>
    </xf>
    <xf numFmtId="182" fontId="20" fillId="0" borderId="4" xfId="0" applyNumberFormat="1" applyFont="1" applyBorder="1" applyAlignment="1">
      <alignment horizontal="center" vertical="center"/>
    </xf>
    <xf numFmtId="182" fontId="20" fillId="0" borderId="4" xfId="0" applyNumberFormat="1" applyFont="1" applyBorder="1" applyAlignment="1">
      <alignment horizontal="center"/>
    </xf>
    <xf numFmtId="0" fontId="8" fillId="4" borderId="4" xfId="0" applyFont="1" applyFill="1" applyBorder="1" applyAlignment="1">
      <alignment horizontal="center" vertical="center"/>
    </xf>
    <xf numFmtId="0" fontId="9" fillId="0" borderId="28" xfId="0" applyFont="1" applyBorder="1" applyAlignment="1">
      <alignment horizontal="left" vertical="center" wrapText="1"/>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9" fillId="0" borderId="8" xfId="0" applyFont="1" applyBorder="1" applyAlignment="1">
      <alignment horizontal="justify" vertical="center" wrapText="1"/>
    </xf>
    <xf numFmtId="0" fontId="9" fillId="0" borderId="10" xfId="0" applyFont="1" applyBorder="1" applyAlignment="1">
      <alignment horizontal="justify" vertical="center" wrapText="1"/>
    </xf>
    <xf numFmtId="0" fontId="8" fillId="0" borderId="0" xfId="0" applyFont="1" applyBorder="1" applyAlignment="1">
      <alignment horizontal="justify" vertical="center" wrapText="1"/>
    </xf>
    <xf numFmtId="0" fontId="8" fillId="0" borderId="9" xfId="0" applyFont="1" applyBorder="1" applyAlignment="1">
      <alignment horizontal="justify" vertical="center" wrapText="1"/>
    </xf>
    <xf numFmtId="0" fontId="8" fillId="0" borderId="28" xfId="0" applyFont="1" applyBorder="1" applyAlignment="1">
      <alignment horizontal="justify" vertical="center" wrapText="1"/>
    </xf>
    <xf numFmtId="0" fontId="8" fillId="0" borderId="11" xfId="0" applyFont="1" applyBorder="1" applyAlignment="1">
      <alignment horizontal="justify" vertical="center" wrapText="1"/>
    </xf>
    <xf numFmtId="0" fontId="21" fillId="0" borderId="9" xfId="0" applyFont="1" applyBorder="1" applyAlignment="1">
      <alignment vertical="center" wrapText="1"/>
    </xf>
    <xf numFmtId="0" fontId="21" fillId="0" borderId="11" xfId="0" applyFont="1" applyBorder="1" applyAlignment="1">
      <alignment vertical="center" wrapText="1"/>
    </xf>
    <xf numFmtId="0" fontId="8" fillId="0" borderId="8" xfId="0" applyFont="1" applyBorder="1" applyAlignment="1">
      <alignment horizontal="justify" vertical="center" wrapText="1"/>
    </xf>
    <xf numFmtId="0" fontId="8" fillId="0" borderId="10" xfId="0" applyFont="1" applyBorder="1" applyAlignment="1">
      <alignment horizontal="justify" vertical="center" wrapText="1"/>
    </xf>
    <xf numFmtId="0" fontId="24" fillId="0" borderId="0" xfId="0" applyFont="1"/>
    <xf numFmtId="0" fontId="25" fillId="0" borderId="0" xfId="0" applyFont="1"/>
    <xf numFmtId="0" fontId="7" fillId="4" borderId="12"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21" fillId="0" borderId="9" xfId="0" applyFont="1" applyBorder="1" applyAlignment="1">
      <alignment vertical="center" wrapText="1"/>
    </xf>
    <xf numFmtId="0" fontId="8" fillId="0" borderId="0" xfId="0" applyFont="1" applyBorder="1" applyAlignment="1">
      <alignment horizontal="center" vertical="center" wrapText="1"/>
    </xf>
    <xf numFmtId="0" fontId="7" fillId="4" borderId="13" xfId="0" applyFont="1" applyFill="1" applyBorder="1" applyAlignment="1">
      <alignment horizontal="center" vertical="center" textRotation="255"/>
    </xf>
    <xf numFmtId="0" fontId="7" fillId="4" borderId="14" xfId="0" applyFont="1" applyFill="1" applyBorder="1" applyAlignment="1">
      <alignment horizontal="center" vertical="center" textRotation="255"/>
    </xf>
    <xf numFmtId="0" fontId="5" fillId="0" borderId="0" xfId="0" applyFont="1" applyFill="1" applyBorder="1" applyAlignment="1">
      <alignment vertical="center"/>
    </xf>
    <xf numFmtId="0" fontId="6" fillId="0" borderId="0" xfId="0" applyFont="1" applyFill="1" applyBorder="1" applyAlignment="1" applyProtection="1">
      <alignment vertical="center" wrapText="1"/>
      <protection locked="0"/>
    </xf>
    <xf numFmtId="0" fontId="5" fillId="0" borderId="40" xfId="0" applyFont="1" applyBorder="1" applyAlignment="1">
      <alignment vertical="center"/>
    </xf>
    <xf numFmtId="0" fontId="6" fillId="3" borderId="41" xfId="0" applyFont="1" applyFill="1" applyBorder="1" applyAlignment="1" applyProtection="1">
      <alignment vertical="center" wrapText="1"/>
      <protection locked="0"/>
    </xf>
    <xf numFmtId="0" fontId="10" fillId="0" borderId="2" xfId="0" applyFont="1" applyFill="1" applyBorder="1" applyAlignment="1">
      <alignment vertical="center"/>
    </xf>
    <xf numFmtId="0" fontId="10" fillId="0" borderId="4" xfId="0" applyFont="1" applyFill="1" applyBorder="1" applyAlignment="1">
      <alignment vertical="center"/>
    </xf>
    <xf numFmtId="182" fontId="26" fillId="0" borderId="2" xfId="0" applyNumberFormat="1" applyFont="1" applyBorder="1" applyAlignment="1">
      <alignment horizontal="center" vertical="center"/>
    </xf>
    <xf numFmtId="182" fontId="26" fillId="0" borderId="2" xfId="0" applyNumberFormat="1" applyFont="1" applyBorder="1" applyAlignment="1">
      <alignment vertical="center"/>
    </xf>
    <xf numFmtId="0" fontId="26" fillId="0" borderId="3" xfId="0" applyFont="1" applyBorder="1" applyAlignment="1">
      <alignment horizontal="center" vertical="center"/>
    </xf>
    <xf numFmtId="0" fontId="26" fillId="0" borderId="5" xfId="0" applyFont="1" applyBorder="1" applyAlignment="1">
      <alignment horizontal="center" vertical="center"/>
    </xf>
    <xf numFmtId="0" fontId="20" fillId="0" borderId="4" xfId="0" applyFont="1" applyBorder="1" applyAlignment="1">
      <alignment vertical="center"/>
    </xf>
    <xf numFmtId="0" fontId="20" fillId="0" borderId="4" xfId="0" applyFont="1" applyBorder="1" applyAlignment="1">
      <alignment horizontal="center" vertical="center"/>
    </xf>
    <xf numFmtId="0" fontId="21" fillId="0" borderId="0" xfId="0" applyFont="1" applyFill="1" applyBorder="1" applyAlignment="1">
      <alignment vertical="center" wrapText="1"/>
    </xf>
    <xf numFmtId="0" fontId="24" fillId="0" borderId="0" xfId="0" applyFont="1" applyProtection="1">
      <protection locked="0"/>
    </xf>
    <xf numFmtId="0" fontId="29"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6" fillId="0" borderId="0" xfId="0" applyFont="1" applyAlignment="1" applyProtection="1">
      <alignment horizontal="left" vertical="center" wrapText="1"/>
      <protection locked="0"/>
    </xf>
    <xf numFmtId="0" fontId="30" fillId="0" borderId="0" xfId="0" applyFont="1" applyAlignment="1" applyProtection="1">
      <alignment vertical="center" wrapText="1"/>
      <protection locked="0"/>
    </xf>
    <xf numFmtId="0" fontId="5" fillId="0" borderId="44" xfId="0" applyFont="1" applyBorder="1" applyAlignment="1" applyProtection="1">
      <alignment vertical="center"/>
      <protection locked="0"/>
    </xf>
    <xf numFmtId="0" fontId="5" fillId="0" borderId="45" xfId="0" applyFont="1" applyBorder="1" applyAlignment="1" applyProtection="1">
      <alignment vertical="center"/>
      <protection locked="0"/>
    </xf>
    <xf numFmtId="0" fontId="5" fillId="0" borderId="42" xfId="0" applyFont="1" applyBorder="1" applyAlignment="1" applyProtection="1">
      <alignment horizontal="centerContinuous" vertical="center"/>
      <protection locked="0"/>
    </xf>
    <xf numFmtId="0" fontId="5" fillId="0" borderId="43" xfId="0" applyFont="1" applyBorder="1" applyAlignment="1" applyProtection="1">
      <alignment horizontal="centerContinuous" vertical="center"/>
      <protection locked="0"/>
    </xf>
    <xf numFmtId="0" fontId="5" fillId="0" borderId="48" xfId="0" applyFont="1" applyBorder="1" applyAlignment="1">
      <alignment horizontal="center" vertical="center"/>
    </xf>
    <xf numFmtId="0" fontId="5" fillId="0" borderId="49" xfId="0" applyFont="1" applyBorder="1" applyAlignment="1" applyProtection="1">
      <alignment horizontal="center" vertical="center"/>
      <protection locked="0"/>
    </xf>
    <xf numFmtId="0" fontId="5" fillId="7" borderId="50" xfId="0" applyFont="1" applyFill="1" applyBorder="1" applyAlignment="1" applyProtection="1">
      <alignment vertical="center"/>
      <protection locked="0"/>
    </xf>
    <xf numFmtId="0" fontId="5" fillId="0" borderId="51" xfId="0" applyFont="1" applyBorder="1" applyAlignment="1" applyProtection="1">
      <alignment vertical="center"/>
      <protection locked="0"/>
    </xf>
    <xf numFmtId="0" fontId="5" fillId="0" borderId="35" xfId="0" applyFont="1" applyBorder="1" applyAlignment="1" applyProtection="1">
      <alignment vertical="center"/>
      <protection locked="0"/>
    </xf>
    <xf numFmtId="0" fontId="5" fillId="0" borderId="34" xfId="0" applyFont="1" applyBorder="1" applyAlignment="1">
      <alignment vertical="center"/>
    </xf>
    <xf numFmtId="0" fontId="5" fillId="0" borderId="52" xfId="0" applyFont="1" applyBorder="1" applyAlignment="1">
      <alignment vertical="center"/>
    </xf>
    <xf numFmtId="0" fontId="5" fillId="0" borderId="53" xfId="0" applyFont="1" applyBorder="1" applyAlignment="1">
      <alignment horizontal="center" vertical="center"/>
    </xf>
    <xf numFmtId="0" fontId="5" fillId="0" borderId="54" xfId="0" applyFont="1" applyBorder="1" applyAlignment="1" applyProtection="1">
      <alignment horizontal="center" vertical="center"/>
      <protection locked="0"/>
    </xf>
    <xf numFmtId="0" fontId="5" fillId="7" borderId="2" xfId="0" applyFont="1" applyFill="1" applyBorder="1" applyAlignment="1" applyProtection="1">
      <alignment vertical="center"/>
      <protection locked="0"/>
    </xf>
    <xf numFmtId="0" fontId="5" fillId="0" borderId="4" xfId="0" applyFont="1" applyBorder="1" applyAlignment="1" applyProtection="1">
      <alignment vertical="center"/>
      <protection locked="0"/>
    </xf>
    <xf numFmtId="0" fontId="5" fillId="0" borderId="3" xfId="0" applyFont="1" applyBorder="1" applyAlignment="1" applyProtection="1">
      <alignment vertical="center"/>
      <protection locked="0"/>
    </xf>
    <xf numFmtId="0" fontId="5" fillId="0" borderId="55" xfId="0" applyFont="1" applyBorder="1" applyAlignment="1">
      <alignment vertical="center"/>
    </xf>
    <xf numFmtId="0" fontId="5" fillId="0" borderId="56" xfId="0" applyFont="1" applyBorder="1" applyAlignment="1">
      <alignment vertical="center"/>
    </xf>
    <xf numFmtId="0" fontId="5" fillId="0" borderId="57" xfId="0" applyFont="1" applyBorder="1" applyAlignment="1" applyProtection="1">
      <alignment horizontal="center" vertical="center"/>
      <protection locked="0"/>
    </xf>
    <xf numFmtId="0" fontId="5" fillId="0" borderId="58" xfId="0" applyFont="1" applyBorder="1" applyAlignment="1">
      <alignment vertical="center"/>
    </xf>
    <xf numFmtId="0" fontId="5" fillId="0" borderId="59" xfId="0" applyFont="1" applyBorder="1" applyAlignment="1">
      <alignment vertical="center"/>
    </xf>
    <xf numFmtId="0" fontId="5" fillId="0" borderId="60" xfId="0" applyFont="1" applyBorder="1" applyAlignment="1">
      <alignment vertical="center"/>
    </xf>
    <xf numFmtId="0" fontId="5" fillId="0" borderId="61" xfId="0" applyFont="1" applyBorder="1" applyAlignment="1">
      <alignment vertical="center"/>
    </xf>
    <xf numFmtId="0" fontId="5" fillId="0" borderId="62" xfId="0" applyFont="1" applyBorder="1" applyAlignment="1">
      <alignment vertical="center"/>
    </xf>
    <xf numFmtId="0" fontId="5" fillId="0" borderId="63" xfId="0" applyFont="1" applyBorder="1" applyAlignment="1">
      <alignment horizontal="center" vertical="center"/>
    </xf>
    <xf numFmtId="0" fontId="5" fillId="0" borderId="64" xfId="0" applyFont="1" applyBorder="1" applyAlignment="1" applyProtection="1">
      <alignment horizontal="center" vertical="center"/>
      <protection locked="0"/>
    </xf>
    <xf numFmtId="177" fontId="5" fillId="0" borderId="65" xfId="0" applyNumberFormat="1" applyFont="1" applyBorder="1" applyAlignment="1">
      <alignment horizontal="center" vertical="center"/>
    </xf>
    <xf numFmtId="0" fontId="5" fillId="0" borderId="66" xfId="0" applyFont="1" applyBorder="1" applyAlignment="1">
      <alignment vertical="center"/>
    </xf>
    <xf numFmtId="0" fontId="5" fillId="0" borderId="67" xfId="0" applyFont="1" applyBorder="1" applyAlignment="1">
      <alignment vertical="center"/>
    </xf>
    <xf numFmtId="177" fontId="5" fillId="0" borderId="42" xfId="0" applyNumberFormat="1" applyFont="1" applyBorder="1" applyAlignment="1">
      <alignment horizontal="center" vertical="center"/>
    </xf>
    <xf numFmtId="0" fontId="5" fillId="0" borderId="68" xfId="0" applyFont="1" applyBorder="1" applyAlignment="1">
      <alignment vertical="center"/>
    </xf>
    <xf numFmtId="0" fontId="5" fillId="0" borderId="69" xfId="0" applyFont="1" applyBorder="1" applyAlignment="1" applyProtection="1">
      <alignment horizontal="center" vertical="center"/>
      <protection locked="0"/>
    </xf>
    <xf numFmtId="0" fontId="5" fillId="7" borderId="10" xfId="0" applyFont="1" applyFill="1" applyBorder="1" applyAlignment="1" applyProtection="1">
      <alignment vertical="center"/>
      <protection locked="0"/>
    </xf>
    <xf numFmtId="0" fontId="5" fillId="0" borderId="11" xfId="0" applyFont="1" applyBorder="1" applyAlignment="1" applyProtection="1">
      <alignment vertical="center"/>
      <protection locked="0"/>
    </xf>
    <xf numFmtId="0" fontId="5" fillId="0" borderId="28" xfId="0" applyFont="1" applyBorder="1" applyAlignment="1" applyProtection="1">
      <alignment vertical="center"/>
      <protection locked="0"/>
    </xf>
    <xf numFmtId="0" fontId="5" fillId="0" borderId="70" xfId="0" applyFont="1" applyBorder="1" applyAlignment="1">
      <alignment vertical="center"/>
    </xf>
    <xf numFmtId="0" fontId="5" fillId="0" borderId="71" xfId="0" applyFont="1" applyBorder="1" applyAlignment="1">
      <alignment vertical="center"/>
    </xf>
    <xf numFmtId="177" fontId="5" fillId="0" borderId="46" xfId="0" applyNumberFormat="1" applyFont="1" applyBorder="1" applyAlignment="1">
      <alignment horizontal="center" vertical="center"/>
    </xf>
    <xf numFmtId="0" fontId="5" fillId="0" borderId="72" xfId="0" applyFont="1" applyBorder="1" applyAlignment="1">
      <alignment vertical="center"/>
    </xf>
    <xf numFmtId="177" fontId="5" fillId="0" borderId="73" xfId="0" applyNumberFormat="1" applyFont="1" applyBorder="1" applyAlignment="1">
      <alignment horizontal="center" vertical="center"/>
    </xf>
    <xf numFmtId="0" fontId="5" fillId="0" borderId="63" xfId="0" applyFont="1" applyBorder="1" applyAlignment="1" applyProtection="1">
      <alignment horizontal="center" vertical="center"/>
      <protection locked="0"/>
    </xf>
    <xf numFmtId="0" fontId="5" fillId="0" borderId="53" xfId="0" applyFont="1" applyBorder="1" applyAlignment="1" applyProtection="1">
      <alignment horizontal="center" vertical="center"/>
      <protection locked="0"/>
    </xf>
    <xf numFmtId="0" fontId="5" fillId="0" borderId="10" xfId="0" applyFont="1" applyBorder="1" applyAlignment="1">
      <alignment vertical="center"/>
    </xf>
    <xf numFmtId="0" fontId="5" fillId="0" borderId="11" xfId="0" applyFont="1" applyBorder="1" applyAlignment="1">
      <alignment vertical="center"/>
    </xf>
    <xf numFmtId="0" fontId="5" fillId="0" borderId="28" xfId="0" applyFont="1" applyBorder="1" applyAlignment="1">
      <alignment vertical="center"/>
    </xf>
    <xf numFmtId="0" fontId="5" fillId="0" borderId="4" xfId="0" applyFont="1" applyBorder="1" applyAlignment="1">
      <alignment vertical="center"/>
    </xf>
    <xf numFmtId="0" fontId="5" fillId="0" borderId="3" xfId="0" applyFont="1" applyBorder="1" applyAlignment="1">
      <alignment vertical="center"/>
    </xf>
    <xf numFmtId="0" fontId="5" fillId="0" borderId="74" xfId="0" applyFont="1" applyBorder="1" applyAlignment="1" applyProtection="1">
      <alignment horizontal="center" vertical="center"/>
      <protection locked="0"/>
    </xf>
    <xf numFmtId="0" fontId="5" fillId="0" borderId="75" xfId="0" applyFont="1" applyBorder="1" applyAlignment="1">
      <alignment vertical="center"/>
    </xf>
    <xf numFmtId="0" fontId="5" fillId="0" borderId="76" xfId="0" applyFont="1" applyBorder="1" applyAlignment="1">
      <alignment vertical="center"/>
    </xf>
    <xf numFmtId="0" fontId="5" fillId="0" borderId="38" xfId="0" applyFont="1" applyBorder="1" applyAlignment="1">
      <alignment vertical="center"/>
    </xf>
    <xf numFmtId="0" fontId="5" fillId="0" borderId="37" xfId="0" applyFont="1" applyBorder="1" applyAlignment="1">
      <alignment vertical="center"/>
    </xf>
    <xf numFmtId="0" fontId="5" fillId="0" borderId="77" xfId="0" applyFont="1" applyBorder="1" applyAlignment="1">
      <alignment vertical="center"/>
    </xf>
    <xf numFmtId="0" fontId="5" fillId="0" borderId="63" xfId="0" applyFont="1" applyBorder="1" applyAlignment="1" applyProtection="1">
      <alignment horizontal="centerContinuous" vertical="center"/>
      <protection locked="0"/>
    </xf>
    <xf numFmtId="0" fontId="5" fillId="0" borderId="64" xfId="0" applyFont="1" applyBorder="1" applyAlignment="1" applyProtection="1">
      <alignment horizontal="centerContinuous" vertical="center"/>
      <protection locked="0"/>
    </xf>
    <xf numFmtId="177" fontId="15" fillId="5" borderId="1" xfId="0" applyNumberFormat="1" applyFont="1" applyFill="1" applyBorder="1" applyAlignment="1">
      <alignment horizontal="center" vertical="center"/>
    </xf>
    <xf numFmtId="177" fontId="15" fillId="0" borderId="1" xfId="0" applyNumberFormat="1" applyFont="1" applyBorder="1" applyAlignment="1">
      <alignment horizontal="center" vertical="center"/>
    </xf>
    <xf numFmtId="0" fontId="28" fillId="0" borderId="0" xfId="0" applyFont="1" applyProtection="1">
      <protection locked="0"/>
    </xf>
    <xf numFmtId="0" fontId="9" fillId="0" borderId="0" xfId="0" applyFont="1" applyBorder="1" applyAlignment="1">
      <alignment horizontal="justify" vertical="center" wrapText="1"/>
    </xf>
    <xf numFmtId="0" fontId="9" fillId="0" borderId="28" xfId="0" applyFont="1" applyBorder="1" applyAlignment="1">
      <alignment horizontal="justify" vertical="center" wrapText="1"/>
    </xf>
    <xf numFmtId="0" fontId="8" fillId="0" borderId="0" xfId="0" applyFont="1" applyFill="1" applyBorder="1" applyAlignment="1">
      <alignment horizontal="justify" vertical="center" wrapText="1"/>
    </xf>
    <xf numFmtId="0" fontId="21" fillId="0" borderId="0" xfId="0" applyFont="1" applyBorder="1" applyAlignment="1">
      <alignment vertical="center" wrapText="1"/>
    </xf>
    <xf numFmtId="0" fontId="0" fillId="0" borderId="0" xfId="0" applyBorder="1"/>
    <xf numFmtId="0" fontId="21" fillId="0" borderId="28" xfId="0" applyFont="1" applyBorder="1" applyAlignment="1">
      <alignment vertical="center" wrapText="1"/>
    </xf>
    <xf numFmtId="0" fontId="9" fillId="0" borderId="78" xfId="0" applyFont="1" applyBorder="1" applyAlignment="1">
      <alignment horizontal="justify" vertical="center" wrapText="1"/>
    </xf>
    <xf numFmtId="0" fontId="26" fillId="0" borderId="12" xfId="0" applyFont="1" applyBorder="1" applyAlignment="1">
      <alignment horizontal="center" vertical="center"/>
    </xf>
    <xf numFmtId="0" fontId="21" fillId="0" borderId="9" xfId="0" applyFont="1" applyBorder="1" applyAlignment="1">
      <alignment vertical="center" wrapText="1"/>
    </xf>
    <xf numFmtId="0" fontId="8" fillId="0" borderId="9" xfId="0" applyFont="1" applyFill="1" applyBorder="1" applyAlignment="1">
      <alignment horizontal="justify" vertical="center" wrapText="1"/>
    </xf>
    <xf numFmtId="0" fontId="8" fillId="0" borderId="28" xfId="0" applyFont="1" applyFill="1" applyBorder="1" applyAlignment="1">
      <alignment horizontal="justify" vertical="center" wrapText="1"/>
    </xf>
    <xf numFmtId="0" fontId="27" fillId="0" borderId="5" xfId="0" applyFont="1" applyBorder="1" applyAlignment="1">
      <alignment horizontal="center" vertical="center"/>
    </xf>
    <xf numFmtId="0" fontId="26" fillId="0" borderId="2" xfId="0" applyFont="1" applyBorder="1" applyAlignment="1">
      <alignment horizontal="center" vertical="center"/>
    </xf>
    <xf numFmtId="0" fontId="26" fillId="0" borderId="4" xfId="0" applyFont="1" applyBorder="1" applyAlignment="1">
      <alignment horizontal="center" vertical="center"/>
    </xf>
    <xf numFmtId="0" fontId="10" fillId="0" borderId="6" xfId="0" applyFont="1" applyFill="1" applyBorder="1" applyAlignment="1">
      <alignment horizontal="center" vertical="center"/>
    </xf>
    <xf numFmtId="0" fontId="8" fillId="0" borderId="7" xfId="0" applyFont="1" applyFill="1" applyBorder="1" applyAlignment="1">
      <alignment horizontal="center" vertical="center"/>
    </xf>
    <xf numFmtId="177" fontId="26" fillId="0" borderId="6" xfId="0" applyNumberFormat="1" applyFont="1" applyBorder="1" applyAlignment="1">
      <alignment vertical="center"/>
    </xf>
    <xf numFmtId="180" fontId="20" fillId="0" borderId="7" xfId="0" applyNumberFormat="1" applyFont="1" applyBorder="1" applyAlignment="1">
      <alignment vertical="center"/>
    </xf>
    <xf numFmtId="182" fontId="26" fillId="0" borderId="6" xfId="0" applyNumberFormat="1" applyFont="1" applyBorder="1" applyAlignment="1">
      <alignment horizontal="center" vertical="center"/>
    </xf>
    <xf numFmtId="0" fontId="9" fillId="9" borderId="28" xfId="0" applyFont="1" applyFill="1" applyBorder="1" applyAlignment="1">
      <alignment horizontal="left" vertical="center" wrapText="1"/>
    </xf>
    <xf numFmtId="0" fontId="26" fillId="9" borderId="10" xfId="0" applyFont="1" applyFill="1" applyBorder="1" applyAlignment="1">
      <alignment vertical="center"/>
    </xf>
    <xf numFmtId="0" fontId="20" fillId="9" borderId="11" xfId="0" applyFont="1" applyFill="1" applyBorder="1" applyAlignment="1">
      <alignment vertical="center"/>
    </xf>
    <xf numFmtId="182" fontId="26" fillId="9" borderId="10" xfId="0" applyNumberFormat="1" applyFont="1" applyFill="1" applyBorder="1" applyAlignment="1">
      <alignment horizontal="center" vertical="center"/>
    </xf>
    <xf numFmtId="0" fontId="23" fillId="9" borderId="11" xfId="0" applyFont="1" applyFill="1" applyBorder="1" applyAlignment="1">
      <alignment vertical="center"/>
    </xf>
    <xf numFmtId="0" fontId="26" fillId="9" borderId="14" xfId="0" applyFont="1" applyFill="1" applyBorder="1" applyAlignment="1">
      <alignment horizontal="center" vertical="center"/>
    </xf>
    <xf numFmtId="0" fontId="26" fillId="0" borderId="11" xfId="0" applyFont="1" applyBorder="1" applyAlignment="1">
      <alignment vertical="center"/>
    </xf>
    <xf numFmtId="182" fontId="5" fillId="0" borderId="0" xfId="0" applyNumberFormat="1" applyFont="1" applyAlignment="1">
      <alignment vertical="center"/>
    </xf>
    <xf numFmtId="0" fontId="13" fillId="6" borderId="34"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8" fillId="0" borderId="2" xfId="0" applyFont="1" applyFill="1" applyBorder="1" applyAlignment="1">
      <alignment vertical="center" wrapText="1"/>
    </xf>
    <xf numFmtId="0" fontId="8" fillId="0" borderId="3" xfId="0" applyFont="1" applyFill="1" applyBorder="1" applyAlignment="1">
      <alignment vertical="center" wrapText="1"/>
    </xf>
    <xf numFmtId="0" fontId="8" fillId="0" borderId="4" xfId="0" applyFont="1" applyFill="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8" fillId="0" borderId="79" xfId="0" applyFont="1" applyBorder="1" applyAlignment="1">
      <alignment vertical="center" wrapText="1"/>
    </xf>
    <xf numFmtId="0" fontId="8" fillId="0" borderId="80" xfId="0" applyFont="1" applyBorder="1" applyAlignment="1">
      <alignment vertical="center" wrapText="1"/>
    </xf>
    <xf numFmtId="0" fontId="8" fillId="0" borderId="28" xfId="0" applyFont="1" applyBorder="1" applyAlignment="1">
      <alignment vertical="center" wrapText="1"/>
    </xf>
    <xf numFmtId="0" fontId="8" fillId="0" borderId="11" xfId="0" applyFont="1" applyBorder="1" applyAlignment="1">
      <alignment vertical="center" wrapText="1"/>
    </xf>
    <xf numFmtId="0" fontId="21" fillId="0" borderId="6" xfId="0" applyFont="1" applyBorder="1" applyAlignment="1">
      <alignment vertical="center" wrapText="1"/>
    </xf>
    <xf numFmtId="0" fontId="21" fillId="0" borderId="15" xfId="0" applyFont="1" applyBorder="1" applyAlignment="1">
      <alignment vertical="center" wrapText="1"/>
    </xf>
    <xf numFmtId="0" fontId="21" fillId="0" borderId="7" xfId="0" applyFont="1" applyBorder="1" applyAlignment="1">
      <alignment vertical="center" wrapText="1"/>
    </xf>
    <xf numFmtId="0" fontId="8" fillId="9" borderId="10" xfId="0" applyFont="1" applyFill="1" applyBorder="1" applyAlignment="1">
      <alignment vertical="center" wrapText="1"/>
    </xf>
    <xf numFmtId="0" fontId="8" fillId="9" borderId="28" xfId="0" applyFont="1" applyFill="1" applyBorder="1" applyAlignment="1">
      <alignment vertical="center" wrapText="1"/>
    </xf>
    <xf numFmtId="0" fontId="8" fillId="9" borderId="11" xfId="0" applyFont="1" applyFill="1" applyBorder="1" applyAlignment="1">
      <alignment vertical="center" wrapText="1"/>
    </xf>
    <xf numFmtId="0" fontId="27" fillId="3" borderId="2" xfId="0" applyFont="1" applyFill="1" applyBorder="1" applyAlignment="1">
      <alignment horizontal="center" vertical="center"/>
    </xf>
    <xf numFmtId="0" fontId="27" fillId="3" borderId="4" xfId="0" applyFont="1" applyFill="1" applyBorder="1" applyAlignment="1">
      <alignment horizontal="center" vertical="center"/>
    </xf>
    <xf numFmtId="0" fontId="8" fillId="0" borderId="0" xfId="0" applyFont="1" applyBorder="1" applyAlignment="1">
      <alignment vertical="center" wrapText="1"/>
    </xf>
    <xf numFmtId="0" fontId="7" fillId="4" borderId="12"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8" fillId="0" borderId="81" xfId="0" applyFont="1" applyBorder="1" applyAlignment="1">
      <alignment vertical="center" wrapText="1"/>
    </xf>
    <xf numFmtId="0" fontId="8" fillId="0" borderId="82" xfId="0" applyFont="1" applyBorder="1" applyAlignment="1">
      <alignment vertical="center" wrapText="1"/>
    </xf>
    <xf numFmtId="0" fontId="21" fillId="0" borderId="2" xfId="0" applyFont="1"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6" fillId="3" borderId="2" xfId="0" applyFont="1" applyFill="1" applyBorder="1" applyAlignment="1">
      <alignment horizontal="center" vertical="center"/>
    </xf>
    <xf numFmtId="0" fontId="26" fillId="3" borderId="4" xfId="0" applyFont="1" applyFill="1" applyBorder="1" applyAlignment="1">
      <alignment horizontal="center" vertical="center"/>
    </xf>
    <xf numFmtId="0" fontId="26" fillId="3" borderId="6" xfId="0" applyFont="1" applyFill="1" applyBorder="1" applyAlignment="1">
      <alignment horizontal="center" vertical="center"/>
    </xf>
    <xf numFmtId="0" fontId="26" fillId="3" borderId="7" xfId="0" applyFont="1" applyFill="1" applyBorder="1" applyAlignment="1">
      <alignment horizontal="center" vertical="center"/>
    </xf>
    <xf numFmtId="0" fontId="26" fillId="3" borderId="8" xfId="0" applyFont="1" applyFill="1" applyBorder="1" applyAlignment="1">
      <alignment horizontal="center" vertical="center"/>
    </xf>
    <xf numFmtId="0" fontId="26" fillId="3" borderId="9" xfId="0" applyFont="1" applyFill="1" applyBorder="1" applyAlignment="1">
      <alignment horizontal="center" vertical="center"/>
    </xf>
    <xf numFmtId="0" fontId="26" fillId="3" borderId="10" xfId="0" applyFont="1" applyFill="1" applyBorder="1" applyAlignment="1">
      <alignment horizontal="center" vertical="center"/>
    </xf>
    <xf numFmtId="0" fontId="26" fillId="3" borderId="11" xfId="0" applyFont="1" applyFill="1" applyBorder="1" applyAlignment="1">
      <alignment horizontal="center" vertical="center"/>
    </xf>
    <xf numFmtId="0" fontId="8" fillId="0" borderId="6" xfId="0" applyFont="1" applyBorder="1" applyAlignment="1">
      <alignment vertical="center" wrapText="1"/>
    </xf>
    <xf numFmtId="0" fontId="8" fillId="0" borderId="15" xfId="0" applyFont="1" applyBorder="1" applyAlignment="1">
      <alignment vertical="center" wrapText="1"/>
    </xf>
    <xf numFmtId="0" fontId="8" fillId="0" borderId="7" xfId="0" applyFont="1" applyBorder="1" applyAlignment="1">
      <alignment vertical="center" wrapText="1"/>
    </xf>
    <xf numFmtId="0" fontId="9" fillId="0" borderId="6" xfId="0" applyFont="1" applyBorder="1" applyAlignment="1">
      <alignment vertical="center" wrapText="1"/>
    </xf>
    <xf numFmtId="0" fontId="7" fillId="4" borderId="6" xfId="0" applyFont="1" applyFill="1" applyBorder="1" applyAlignment="1">
      <alignment horizontal="center" vertical="center" textRotation="255"/>
    </xf>
    <xf numFmtId="0" fontId="7" fillId="4" borderId="7" xfId="0" applyFont="1" applyFill="1" applyBorder="1" applyAlignment="1">
      <alignment horizontal="center" vertical="center" textRotation="255"/>
    </xf>
    <xf numFmtId="0" fontId="7" fillId="4" borderId="8" xfId="0" applyFont="1" applyFill="1" applyBorder="1" applyAlignment="1">
      <alignment horizontal="center" vertical="center" textRotation="255"/>
    </xf>
    <xf numFmtId="0" fontId="7" fillId="4" borderId="9" xfId="0" applyFont="1" applyFill="1" applyBorder="1" applyAlignment="1">
      <alignment horizontal="center" vertical="center" textRotation="255"/>
    </xf>
    <xf numFmtId="0" fontId="7" fillId="4" borderId="10" xfId="0" applyFont="1" applyFill="1" applyBorder="1" applyAlignment="1">
      <alignment horizontal="center" vertical="center" textRotation="255"/>
    </xf>
    <xf numFmtId="0" fontId="7" fillId="4" borderId="11" xfId="0" applyFont="1" applyFill="1" applyBorder="1" applyAlignment="1">
      <alignment horizontal="center" vertical="center" textRotation="255"/>
    </xf>
    <xf numFmtId="0" fontId="9" fillId="0" borderId="15" xfId="0" applyFont="1" applyBorder="1" applyAlignment="1">
      <alignment vertical="center" wrapText="1"/>
    </xf>
    <xf numFmtId="0" fontId="9" fillId="0" borderId="7" xfId="0" applyFont="1" applyBorder="1" applyAlignment="1">
      <alignment vertical="center" wrapText="1"/>
    </xf>
    <xf numFmtId="0" fontId="7" fillId="4" borderId="12" xfId="0" applyFont="1" applyFill="1" applyBorder="1" applyAlignment="1">
      <alignment horizontal="center" vertical="center" textRotation="255"/>
    </xf>
    <xf numFmtId="0" fontId="7" fillId="4" borderId="13" xfId="0" applyFont="1" applyFill="1" applyBorder="1" applyAlignment="1">
      <alignment horizontal="center" vertical="center" textRotation="255"/>
    </xf>
    <xf numFmtId="0" fontId="7" fillId="4" borderId="14" xfId="0" applyFont="1" applyFill="1" applyBorder="1" applyAlignment="1">
      <alignment horizontal="center" vertical="center" textRotation="255"/>
    </xf>
    <xf numFmtId="0" fontId="0" fillId="0" borderId="14" xfId="0" applyBorder="1" applyAlignment="1">
      <alignment horizontal="center"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21" fillId="0" borderId="2" xfId="0" applyFont="1" applyBorder="1" applyAlignment="1">
      <alignment vertical="center" wrapText="1"/>
    </xf>
    <xf numFmtId="0" fontId="1" fillId="2" borderId="0" xfId="0" applyFont="1" applyFill="1" applyAlignment="1">
      <alignment horizontal="center" vertical="center" wrapText="1"/>
    </xf>
    <xf numFmtId="0" fontId="26" fillId="0" borderId="12" xfId="0" applyFont="1" applyBorder="1" applyAlignment="1">
      <alignment horizontal="center" vertical="center"/>
    </xf>
    <xf numFmtId="0" fontId="26" fillId="0" borderId="13" xfId="0" applyFont="1" applyBorder="1" applyAlignment="1">
      <alignment horizontal="center" vertical="center"/>
    </xf>
    <xf numFmtId="0" fontId="26" fillId="0" borderId="14" xfId="0" applyFont="1" applyBorder="1" applyAlignment="1">
      <alignment horizontal="center" vertical="center"/>
    </xf>
    <xf numFmtId="0" fontId="8" fillId="0" borderId="9" xfId="0" applyFont="1" applyBorder="1" applyAlignment="1">
      <alignment vertical="center" wrapText="1"/>
    </xf>
    <xf numFmtId="0" fontId="21" fillId="0" borderId="9" xfId="0" applyFont="1" applyBorder="1" applyAlignment="1">
      <alignment vertical="center" wrapText="1"/>
    </xf>
    <xf numFmtId="0" fontId="8" fillId="0" borderId="0" xfId="0" applyFont="1" applyBorder="1" applyAlignment="1">
      <alignment horizontal="center" vertical="center" wrapText="1"/>
    </xf>
    <xf numFmtId="0" fontId="7" fillId="4" borderId="6" xfId="0" applyFont="1" applyFill="1" applyBorder="1" applyAlignment="1">
      <alignment horizontal="center" vertical="center" textRotation="255" shrinkToFit="1"/>
    </xf>
    <xf numFmtId="0" fontId="7" fillId="4" borderId="7" xfId="0" applyFont="1" applyFill="1" applyBorder="1" applyAlignment="1">
      <alignment horizontal="center" vertical="center" textRotation="255" shrinkToFit="1"/>
    </xf>
    <xf numFmtId="0" fontId="7" fillId="4" borderId="8" xfId="0" applyFont="1" applyFill="1" applyBorder="1" applyAlignment="1">
      <alignment horizontal="center" vertical="center" textRotation="255" shrinkToFit="1"/>
    </xf>
    <xf numFmtId="0" fontId="7" fillId="4" borderId="9" xfId="0" applyFont="1" applyFill="1" applyBorder="1" applyAlignment="1">
      <alignment horizontal="center" vertical="center" textRotation="255" shrinkToFit="1"/>
    </xf>
    <xf numFmtId="0" fontId="7" fillId="4" borderId="10" xfId="0" applyFont="1" applyFill="1" applyBorder="1" applyAlignment="1">
      <alignment horizontal="center" vertical="center" textRotation="255" shrinkToFit="1"/>
    </xf>
    <xf numFmtId="0" fontId="7" fillId="4" borderId="11" xfId="0" applyFont="1" applyFill="1" applyBorder="1" applyAlignment="1">
      <alignment horizontal="center" vertical="center" textRotation="255" shrinkToFit="1"/>
    </xf>
    <xf numFmtId="0" fontId="20" fillId="0" borderId="0" xfId="0" applyFont="1" applyAlignment="1"/>
    <xf numFmtId="0" fontId="20" fillId="0" borderId="0" xfId="0" applyFont="1" applyAlignment="1">
      <alignment vertical="center" wrapText="1"/>
    </xf>
    <xf numFmtId="0" fontId="8" fillId="0" borderId="0" xfId="0" applyFont="1" applyBorder="1" applyAlignment="1">
      <alignment horizontal="center" vertical="top" wrapText="1"/>
    </xf>
    <xf numFmtId="0" fontId="8" fillId="0" borderId="28" xfId="0" applyFont="1" applyBorder="1" applyAlignment="1">
      <alignment horizontal="center" vertical="top" wrapText="1"/>
    </xf>
    <xf numFmtId="0" fontId="8" fillId="4"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8" fillId="8" borderId="6" xfId="0" applyFont="1" applyFill="1" applyBorder="1" applyAlignment="1">
      <alignment vertical="center" wrapText="1"/>
    </xf>
    <xf numFmtId="0" fontId="8" fillId="8" borderId="15" xfId="0" applyFont="1" applyFill="1" applyBorder="1" applyAlignment="1">
      <alignment vertical="center" wrapText="1"/>
    </xf>
    <xf numFmtId="0" fontId="8" fillId="8" borderId="7" xfId="0" applyFont="1" applyFill="1" applyBorder="1" applyAlignment="1">
      <alignment vertical="center" wrapText="1"/>
    </xf>
    <xf numFmtId="0" fontId="8" fillId="5" borderId="2"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28" fillId="3" borderId="6" xfId="0" applyFont="1" applyFill="1" applyBorder="1" applyAlignment="1">
      <alignment horizontal="center" vertical="center"/>
    </xf>
    <xf numFmtId="0" fontId="28" fillId="3" borderId="7" xfId="0" applyFont="1" applyFill="1" applyBorder="1" applyAlignment="1">
      <alignment horizontal="center" vertical="center"/>
    </xf>
    <xf numFmtId="0" fontId="28" fillId="3" borderId="8" xfId="0" applyFont="1" applyFill="1" applyBorder="1" applyAlignment="1">
      <alignment horizontal="center" vertical="center"/>
    </xf>
    <xf numFmtId="0" fontId="28" fillId="3" borderId="9" xfId="0" applyFont="1" applyFill="1" applyBorder="1" applyAlignment="1">
      <alignment horizontal="center" vertical="center"/>
    </xf>
    <xf numFmtId="0" fontId="28" fillId="3" borderId="10" xfId="0" applyFont="1" applyFill="1" applyBorder="1" applyAlignment="1">
      <alignment horizontal="center" vertical="center"/>
    </xf>
    <xf numFmtId="0" fontId="28" fillId="3" borderId="11" xfId="0" applyFont="1" applyFill="1" applyBorder="1" applyAlignment="1">
      <alignment horizontal="center" vertical="center"/>
    </xf>
    <xf numFmtId="0" fontId="27" fillId="3" borderId="6" xfId="0" applyFont="1" applyFill="1" applyBorder="1" applyAlignment="1">
      <alignment horizontal="center" vertical="center"/>
    </xf>
    <xf numFmtId="0" fontId="27" fillId="3" borderId="7" xfId="0" applyFont="1" applyFill="1" applyBorder="1" applyAlignment="1">
      <alignment horizontal="center" vertical="center"/>
    </xf>
    <xf numFmtId="0" fontId="27" fillId="3" borderId="8" xfId="0" applyFont="1" applyFill="1" applyBorder="1" applyAlignment="1">
      <alignment horizontal="center" vertical="center"/>
    </xf>
    <xf numFmtId="0" fontId="27" fillId="3" borderId="9" xfId="0" applyFont="1" applyFill="1" applyBorder="1" applyAlignment="1">
      <alignment horizontal="center" vertical="center"/>
    </xf>
    <xf numFmtId="0" fontId="27" fillId="3" borderId="10" xfId="0" applyFont="1" applyFill="1" applyBorder="1" applyAlignment="1">
      <alignment horizontal="center" vertical="center"/>
    </xf>
    <xf numFmtId="0" fontId="27" fillId="3" borderId="11" xfId="0" applyFont="1" applyFill="1" applyBorder="1" applyAlignment="1">
      <alignment horizontal="center" vertical="center"/>
    </xf>
    <xf numFmtId="0" fontId="28" fillId="0" borderId="26" xfId="0" applyFont="1" applyBorder="1" applyAlignment="1">
      <alignment horizontal="center" vertical="center"/>
    </xf>
    <xf numFmtId="0" fontId="28" fillId="0" borderId="29" xfId="0" applyFont="1" applyBorder="1" applyAlignment="1">
      <alignment horizontal="center" vertical="center"/>
    </xf>
    <xf numFmtId="0" fontId="28" fillId="0" borderId="30" xfId="0" applyFont="1" applyBorder="1" applyAlignment="1">
      <alignment horizontal="center" vertical="center"/>
    </xf>
    <xf numFmtId="0" fontId="28" fillId="0" borderId="31" xfId="0" applyFont="1" applyBorder="1" applyAlignment="1">
      <alignment horizontal="center" vertical="center"/>
    </xf>
    <xf numFmtId="0" fontId="28" fillId="0" borderId="32" xfId="0" applyFont="1" applyBorder="1" applyAlignment="1">
      <alignment horizontal="center" vertical="center"/>
    </xf>
    <xf numFmtId="0" fontId="28" fillId="0" borderId="33" xfId="0" applyFont="1" applyBorder="1" applyAlignment="1">
      <alignment horizontal="center" vertical="center"/>
    </xf>
    <xf numFmtId="0" fontId="7" fillId="4"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7" fillId="0" borderId="12" xfId="0" applyFont="1" applyBorder="1" applyAlignment="1">
      <alignment horizontal="center" vertical="center"/>
    </xf>
    <xf numFmtId="0" fontId="27" fillId="0" borderId="13" xfId="0" applyFont="1" applyBorder="1" applyAlignment="1">
      <alignment horizontal="center" vertical="center"/>
    </xf>
    <xf numFmtId="0" fontId="27" fillId="0" borderId="14" xfId="0" applyFont="1" applyBorder="1" applyAlignment="1">
      <alignment horizontal="center" vertical="center"/>
    </xf>
    <xf numFmtId="0" fontId="9" fillId="0" borderId="6" xfId="0" applyFont="1" applyBorder="1" applyAlignment="1">
      <alignment horizontal="justify" vertical="center" wrapText="1"/>
    </xf>
    <xf numFmtId="0" fontId="0" fillId="0" borderId="15" xfId="0" applyBorder="1" applyAlignment="1">
      <alignment horizontal="justify" vertical="center" wrapText="1"/>
    </xf>
    <xf numFmtId="0" fontId="0" fillId="0" borderId="7" xfId="0" applyBorder="1" applyAlignment="1">
      <alignment horizontal="justify" vertical="center" wrapText="1"/>
    </xf>
    <xf numFmtId="0" fontId="27" fillId="0" borderId="8" xfId="0" applyFont="1" applyBorder="1" applyAlignment="1">
      <alignment horizontal="center" vertical="center"/>
    </xf>
    <xf numFmtId="0" fontId="27" fillId="0" borderId="9" xfId="0" applyFont="1" applyBorder="1" applyAlignment="1">
      <alignment horizontal="center"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9" fillId="0" borderId="2" xfId="0" applyFont="1" applyBorder="1" applyAlignment="1">
      <alignment horizontal="justify" vertical="center" wrapText="1"/>
    </xf>
    <xf numFmtId="0" fontId="0" fillId="0" borderId="3" xfId="0" applyBorder="1" applyAlignment="1">
      <alignment horizontal="justify" vertical="center" wrapText="1"/>
    </xf>
    <xf numFmtId="0" fontId="0" fillId="0" borderId="4" xfId="0" applyBorder="1" applyAlignment="1">
      <alignment horizontal="justify" vertical="center" wrapText="1"/>
    </xf>
    <xf numFmtId="0" fontId="8" fillId="0" borderId="42" xfId="0" applyFont="1" applyBorder="1" applyAlignment="1" applyProtection="1">
      <alignment horizontal="center" vertical="center" wrapText="1"/>
      <protection locked="0"/>
    </xf>
    <xf numFmtId="0" fontId="8" fillId="0" borderId="47" xfId="0" applyFont="1" applyBorder="1" applyAlignment="1" applyProtection="1">
      <alignment horizontal="center" vertical="center" wrapText="1"/>
      <protection locked="0"/>
    </xf>
    <xf numFmtId="0" fontId="5" fillId="0" borderId="46" xfId="0" applyFont="1" applyBorder="1" applyAlignment="1" applyProtection="1">
      <alignment horizontal="center" vertical="center" wrapText="1"/>
      <protection locked="0"/>
    </xf>
    <xf numFmtId="0" fontId="5" fillId="0" borderId="43" xfId="0" applyFont="1" applyBorder="1" applyAlignment="1" applyProtection="1">
      <alignment horizontal="center" vertical="center" wrapText="1"/>
      <protection locked="0"/>
    </xf>
    <xf numFmtId="0" fontId="31" fillId="0" borderId="0" xfId="0" applyFont="1" applyAlignment="1">
      <alignment horizontal="center" wrapText="1"/>
    </xf>
    <xf numFmtId="0" fontId="32" fillId="0" borderId="0" xfId="0" applyFont="1" applyAlignment="1">
      <alignment horizontal="center" wrapText="1"/>
    </xf>
  </cellXfs>
  <cellStyles count="3">
    <cellStyle name="桁区切り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3</xdr:col>
      <xdr:colOff>327358</xdr:colOff>
      <xdr:row>22</xdr:row>
      <xdr:rowOff>49129</xdr:rowOff>
    </xdr:from>
    <xdr:to>
      <xdr:col>3</xdr:col>
      <xdr:colOff>727408</xdr:colOff>
      <xdr:row>22</xdr:row>
      <xdr:rowOff>172954</xdr:rowOff>
    </xdr:to>
    <xdr:sp macro="" textlink="">
      <xdr:nvSpPr>
        <xdr:cNvPr id="2" name="屈折矢印 1">
          <a:extLst>
            <a:ext uri="{FF2B5EF4-FFF2-40B4-BE49-F238E27FC236}">
              <a16:creationId xmlns:a16="http://schemas.microsoft.com/office/drawing/2014/main" id="{00000000-0008-0000-0800-000007000000}"/>
            </a:ext>
          </a:extLst>
        </xdr:cNvPr>
        <xdr:cNvSpPr/>
      </xdr:nvSpPr>
      <xdr:spPr>
        <a:xfrm flipH="1">
          <a:off x="2202279" y="5132471"/>
          <a:ext cx="400050" cy="123825"/>
        </a:xfrm>
        <a:prstGeom prst="bentUpArrow">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276226</xdr:colOff>
      <xdr:row>22</xdr:row>
      <xdr:rowOff>38601</xdr:rowOff>
    </xdr:from>
    <xdr:to>
      <xdr:col>6</xdr:col>
      <xdr:colOff>1</xdr:colOff>
      <xdr:row>22</xdr:row>
      <xdr:rowOff>162426</xdr:rowOff>
    </xdr:to>
    <xdr:sp macro="" textlink="">
      <xdr:nvSpPr>
        <xdr:cNvPr id="3" name="屈折矢印 2">
          <a:extLst>
            <a:ext uri="{FF2B5EF4-FFF2-40B4-BE49-F238E27FC236}">
              <a16:creationId xmlns:a16="http://schemas.microsoft.com/office/drawing/2014/main" id="{00000000-0008-0000-0800-000009000000}"/>
            </a:ext>
          </a:extLst>
        </xdr:cNvPr>
        <xdr:cNvSpPr/>
      </xdr:nvSpPr>
      <xdr:spPr>
        <a:xfrm flipH="1">
          <a:off x="3715252" y="5121943"/>
          <a:ext cx="395538" cy="123825"/>
        </a:xfrm>
        <a:prstGeom prst="bentUpArrow">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70351</xdr:colOff>
      <xdr:row>0</xdr:row>
      <xdr:rowOff>71854</xdr:rowOff>
    </xdr:from>
    <xdr:to>
      <xdr:col>2</xdr:col>
      <xdr:colOff>502152</xdr:colOff>
      <xdr:row>1</xdr:row>
      <xdr:rowOff>37598</xdr:rowOff>
    </xdr:to>
    <xdr:sp macro="" textlink="">
      <xdr:nvSpPr>
        <xdr:cNvPr id="4" name="四角形: 角を丸くする 2">
          <a:extLst>
            <a:ext uri="{FF2B5EF4-FFF2-40B4-BE49-F238E27FC236}">
              <a16:creationId xmlns:a16="http://schemas.microsoft.com/office/drawing/2014/main" id="{32D77D59-1760-4115-8D50-2F9AA0568A82}"/>
            </a:ext>
          </a:extLst>
        </xdr:cNvPr>
        <xdr:cNvSpPr/>
      </xdr:nvSpPr>
      <xdr:spPr>
        <a:xfrm>
          <a:off x="70351" y="71854"/>
          <a:ext cx="1634959" cy="186323"/>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b="1"/>
            <a:t>水色のセルの入力必須</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4_&#22320;&#22495;&#21332;&#20685;&#23616;/05_&#30007;&#22899;&#20849;&#21516;&#21442;&#30011;&#35506;/50_&#12511;&#12514;&#12470;&#20225;&#26989;&#35469;&#23450;/R7/01_&#12511;&#12514;&#12470;&#30003;&#35531;&#26041;&#27861;&#31561;&#30456;&#35527;/20250716_&#20853;&#24235;&#30476;&#12408;&#36820;&#20449;/(0716&#65289;jikohyouk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資料"/>
      <sheetName val="☆自己評価シート☆"/>
      <sheetName val="項目１"/>
      <sheetName val="項目２"/>
      <sheetName val="項目３ "/>
      <sheetName val="項目４"/>
      <sheetName val="項目５ "/>
      <sheetName val="項目６ "/>
      <sheetName val="項目7・8"/>
      <sheetName val="項目９"/>
      <sheetName val="項目10"/>
      <sheetName val="項目11"/>
      <sheetName val="項目12"/>
      <sheetName val="項目13"/>
      <sheetName val="項目14"/>
      <sheetName val="項目15"/>
      <sheetName val="項目16"/>
      <sheetName val="項目17"/>
      <sheetName val="項目18"/>
      <sheetName val="項目19"/>
      <sheetName val="項目20"/>
      <sheetName val="参照用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3"/>
  <sheetViews>
    <sheetView tabSelected="1" view="pageBreakPreview" topLeftCell="A31" zoomScale="70" zoomScaleNormal="100" zoomScaleSheetLayoutView="70" workbookViewId="0">
      <selection activeCell="G38" sqref="G38:I38"/>
    </sheetView>
  </sheetViews>
  <sheetFormatPr defaultRowHeight="18.75" x14ac:dyDescent="0.4"/>
  <cols>
    <col min="1" max="3" width="3.75" customWidth="1"/>
    <col min="4" max="4" width="2" customWidth="1"/>
    <col min="5" max="5" width="3" customWidth="1"/>
    <col min="6" max="6" width="70.875" customWidth="1"/>
    <col min="7" max="7" width="1.875" customWidth="1"/>
    <col min="8" max="8" width="3" customWidth="1"/>
    <col min="9" max="9" width="55.5" customWidth="1"/>
    <col min="10" max="10" width="10.125" customWidth="1"/>
    <col min="11" max="11" width="4.25" customWidth="1"/>
    <col min="12" max="12" width="9.875" customWidth="1"/>
    <col min="13" max="13" width="3.375" customWidth="1"/>
    <col min="14" max="14" width="9" customWidth="1"/>
  </cols>
  <sheetData>
    <row r="1" spans="1:16" ht="24" customHeight="1" x14ac:dyDescent="0.4">
      <c r="A1" s="272" t="s">
        <v>89</v>
      </c>
      <c r="B1" s="272"/>
      <c r="C1" s="272"/>
      <c r="D1" s="272"/>
      <c r="E1" s="272"/>
      <c r="F1" s="272"/>
      <c r="G1" s="272"/>
      <c r="H1" s="272"/>
      <c r="I1" s="272"/>
      <c r="J1" s="272"/>
      <c r="K1" s="272"/>
      <c r="L1" s="272"/>
      <c r="M1" s="272"/>
      <c r="N1" s="272"/>
    </row>
    <row r="3" spans="1:16" x14ac:dyDescent="0.4">
      <c r="B3" s="73" t="s">
        <v>156</v>
      </c>
      <c r="C3" s="285" t="s">
        <v>92</v>
      </c>
      <c r="D3" s="285"/>
      <c r="E3" s="285"/>
      <c r="F3" s="285"/>
      <c r="G3" s="285"/>
      <c r="H3" s="285"/>
      <c r="I3" s="285"/>
    </row>
    <row r="4" spans="1:16" ht="38.25" customHeight="1" x14ac:dyDescent="0.4">
      <c r="B4" s="74" t="s">
        <v>156</v>
      </c>
      <c r="C4" s="286" t="s">
        <v>155</v>
      </c>
      <c r="D4" s="286"/>
      <c r="E4" s="286"/>
      <c r="F4" s="286"/>
      <c r="G4" s="286"/>
      <c r="H4" s="286"/>
      <c r="I4" s="286"/>
    </row>
    <row r="5" spans="1:16" x14ac:dyDescent="0.4">
      <c r="B5" t="s">
        <v>156</v>
      </c>
      <c r="C5" s="286" t="s">
        <v>167</v>
      </c>
      <c r="D5" s="286"/>
      <c r="E5" s="286"/>
      <c r="F5" s="286"/>
      <c r="G5" s="286"/>
      <c r="H5" s="286"/>
      <c r="I5" s="286"/>
    </row>
    <row r="6" spans="1:16" x14ac:dyDescent="0.4">
      <c r="B6" t="s">
        <v>156</v>
      </c>
      <c r="C6" s="286" t="s">
        <v>168</v>
      </c>
      <c r="D6" s="286"/>
      <c r="E6" s="286"/>
      <c r="F6" s="286"/>
      <c r="G6" s="286"/>
      <c r="H6" s="286"/>
      <c r="I6" s="286"/>
    </row>
    <row r="7" spans="1:16" ht="14.25" customHeight="1" thickBot="1" x14ac:dyDescent="0.45"/>
    <row r="8" spans="1:16" x14ac:dyDescent="0.4">
      <c r="F8" s="105" t="s">
        <v>0</v>
      </c>
      <c r="J8" s="103"/>
      <c r="K8" s="103"/>
      <c r="L8" s="103"/>
      <c r="M8" s="103"/>
      <c r="N8" s="103"/>
    </row>
    <row r="9" spans="1:16" ht="28.5" customHeight="1" thickBot="1" x14ac:dyDescent="0.45">
      <c r="F9" s="106"/>
      <c r="J9" s="104"/>
      <c r="K9" s="104"/>
      <c r="L9" s="104"/>
      <c r="M9" s="104"/>
      <c r="N9" s="104"/>
    </row>
    <row r="10" spans="1:16" x14ac:dyDescent="0.4">
      <c r="I10" s="72"/>
      <c r="J10" s="71"/>
      <c r="K10" s="71"/>
    </row>
    <row r="11" spans="1:16" ht="30" customHeight="1" x14ac:dyDescent="0.4">
      <c r="A11" s="319" t="s">
        <v>1</v>
      </c>
      <c r="B11" s="320"/>
      <c r="C11" s="321"/>
      <c r="D11" s="82"/>
      <c r="E11" s="83"/>
      <c r="F11" s="80" t="s">
        <v>2</v>
      </c>
      <c r="G11" s="82"/>
      <c r="H11" s="83"/>
      <c r="I11" s="80" t="s">
        <v>88</v>
      </c>
      <c r="J11" s="299" t="s">
        <v>94</v>
      </c>
      <c r="K11" s="300"/>
      <c r="L11" s="289" t="s">
        <v>3</v>
      </c>
      <c r="M11" s="290"/>
      <c r="N11" s="76" t="s">
        <v>95</v>
      </c>
    </row>
    <row r="12" spans="1:16" ht="22.5" customHeight="1" x14ac:dyDescent="0.4">
      <c r="A12" s="279" t="s">
        <v>4</v>
      </c>
      <c r="B12" s="280"/>
      <c r="C12" s="236">
        <v>1</v>
      </c>
      <c r="D12" s="255" t="s">
        <v>107</v>
      </c>
      <c r="E12" s="262"/>
      <c r="F12" s="263"/>
      <c r="G12" s="252" t="s">
        <v>113</v>
      </c>
      <c r="H12" s="253"/>
      <c r="I12" s="254"/>
      <c r="J12" s="301"/>
      <c r="K12" s="302"/>
      <c r="L12" s="221"/>
      <c r="M12" s="291"/>
      <c r="N12" s="273" t="str">
        <f t="shared" ref="N12:N38" si="0">IF(J12="〇","〇","")</f>
        <v/>
      </c>
      <c r="P12" s="75"/>
    </row>
    <row r="13" spans="1:16" ht="15.75" customHeight="1" x14ac:dyDescent="0.4">
      <c r="A13" s="281"/>
      <c r="B13" s="282"/>
      <c r="C13" s="237"/>
      <c r="D13" s="84"/>
      <c r="E13" s="86" t="s">
        <v>96</v>
      </c>
      <c r="F13" s="87" t="s">
        <v>102</v>
      </c>
      <c r="G13" s="92"/>
      <c r="H13" s="86" t="s">
        <v>96</v>
      </c>
      <c r="I13" s="90" t="s">
        <v>108</v>
      </c>
      <c r="J13" s="303"/>
      <c r="K13" s="304"/>
      <c r="L13" s="292"/>
      <c r="M13" s="293"/>
      <c r="N13" s="274"/>
      <c r="P13" s="75"/>
    </row>
    <row r="14" spans="1:16" ht="15.75" customHeight="1" x14ac:dyDescent="0.4">
      <c r="A14" s="281"/>
      <c r="B14" s="282"/>
      <c r="C14" s="237"/>
      <c r="D14" s="84"/>
      <c r="E14" s="86" t="s">
        <v>98</v>
      </c>
      <c r="F14" s="87" t="s">
        <v>103</v>
      </c>
      <c r="G14" s="92"/>
      <c r="H14" s="86" t="s">
        <v>98</v>
      </c>
      <c r="I14" s="90" t="s">
        <v>109</v>
      </c>
      <c r="J14" s="303"/>
      <c r="K14" s="304"/>
      <c r="L14" s="292"/>
      <c r="M14" s="293"/>
      <c r="N14" s="274"/>
      <c r="P14" s="75"/>
    </row>
    <row r="15" spans="1:16" ht="15.75" customHeight="1" x14ac:dyDescent="0.4">
      <c r="A15" s="281"/>
      <c r="B15" s="282"/>
      <c r="C15" s="237"/>
      <c r="D15" s="84"/>
      <c r="E15" s="86" t="s">
        <v>99</v>
      </c>
      <c r="F15" s="87" t="s">
        <v>104</v>
      </c>
      <c r="G15" s="92"/>
      <c r="H15" s="86" t="s">
        <v>99</v>
      </c>
      <c r="I15" s="90" t="s">
        <v>110</v>
      </c>
      <c r="J15" s="303"/>
      <c r="K15" s="304"/>
      <c r="L15" s="292"/>
      <c r="M15" s="293"/>
      <c r="N15" s="274"/>
      <c r="P15" s="75"/>
    </row>
    <row r="16" spans="1:16" ht="15.75" customHeight="1" x14ac:dyDescent="0.4">
      <c r="A16" s="281"/>
      <c r="B16" s="282"/>
      <c r="C16" s="237"/>
      <c r="D16" s="84"/>
      <c r="E16" s="86" t="s">
        <v>100</v>
      </c>
      <c r="F16" s="87" t="s">
        <v>105</v>
      </c>
      <c r="G16" s="92"/>
      <c r="H16" s="86" t="s">
        <v>100</v>
      </c>
      <c r="I16" s="90" t="s">
        <v>111</v>
      </c>
      <c r="J16" s="303"/>
      <c r="K16" s="304"/>
      <c r="L16" s="292"/>
      <c r="M16" s="293"/>
      <c r="N16" s="274"/>
      <c r="P16" s="75"/>
    </row>
    <row r="17" spans="1:16" ht="15.75" customHeight="1" x14ac:dyDescent="0.4">
      <c r="A17" s="281"/>
      <c r="B17" s="282"/>
      <c r="C17" s="238"/>
      <c r="D17" s="85"/>
      <c r="E17" s="88" t="s">
        <v>101</v>
      </c>
      <c r="F17" s="89" t="s">
        <v>106</v>
      </c>
      <c r="G17" s="93"/>
      <c r="H17" s="88" t="s">
        <v>101</v>
      </c>
      <c r="I17" s="91" t="s">
        <v>112</v>
      </c>
      <c r="J17" s="305"/>
      <c r="K17" s="306"/>
      <c r="L17" s="294"/>
      <c r="M17" s="295"/>
      <c r="N17" s="275"/>
      <c r="P17" s="75"/>
    </row>
    <row r="18" spans="1:16" ht="22.5" customHeight="1" x14ac:dyDescent="0.4">
      <c r="A18" s="281"/>
      <c r="B18" s="282"/>
      <c r="C18" s="236">
        <v>2</v>
      </c>
      <c r="D18" s="255" t="s">
        <v>239</v>
      </c>
      <c r="E18" s="262"/>
      <c r="F18" s="263"/>
      <c r="G18" s="252" t="s">
        <v>122</v>
      </c>
      <c r="H18" s="253"/>
      <c r="I18" s="254"/>
      <c r="J18" s="301"/>
      <c r="K18" s="302"/>
      <c r="L18" s="221"/>
      <c r="M18" s="291"/>
      <c r="N18" s="273" t="str">
        <f>IF(J18="〇","〇","")</f>
        <v/>
      </c>
    </row>
    <row r="19" spans="1:16" ht="16.5" customHeight="1" x14ac:dyDescent="0.4">
      <c r="A19" s="281"/>
      <c r="B19" s="282"/>
      <c r="C19" s="237"/>
      <c r="D19" s="92"/>
      <c r="E19" s="235" t="s">
        <v>145</v>
      </c>
      <c r="F19" s="276"/>
      <c r="G19" s="92"/>
      <c r="H19" s="278" t="s">
        <v>123</v>
      </c>
      <c r="I19" s="277" t="s">
        <v>119</v>
      </c>
      <c r="J19" s="303"/>
      <c r="K19" s="304"/>
      <c r="L19" s="292"/>
      <c r="M19" s="293"/>
      <c r="N19" s="274"/>
    </row>
    <row r="20" spans="1:16" ht="16.5" customHeight="1" x14ac:dyDescent="0.4">
      <c r="A20" s="281"/>
      <c r="B20" s="282"/>
      <c r="C20" s="237"/>
      <c r="D20" s="92"/>
      <c r="E20" s="86" t="s">
        <v>96</v>
      </c>
      <c r="F20" s="86" t="s">
        <v>114</v>
      </c>
      <c r="G20" s="92"/>
      <c r="H20" s="278"/>
      <c r="I20" s="277"/>
      <c r="J20" s="303"/>
      <c r="K20" s="304"/>
      <c r="L20" s="292"/>
      <c r="M20" s="293"/>
      <c r="N20" s="274"/>
    </row>
    <row r="21" spans="1:16" ht="16.5" customHeight="1" x14ac:dyDescent="0.4">
      <c r="A21" s="281"/>
      <c r="B21" s="282"/>
      <c r="C21" s="237"/>
      <c r="D21" s="92"/>
      <c r="E21" s="86" t="s">
        <v>98</v>
      </c>
      <c r="F21" s="86" t="s">
        <v>115</v>
      </c>
      <c r="G21" s="92"/>
      <c r="H21" s="86" t="s">
        <v>124</v>
      </c>
      <c r="I21" s="90" t="s">
        <v>120</v>
      </c>
      <c r="J21" s="303"/>
      <c r="K21" s="304"/>
      <c r="L21" s="292"/>
      <c r="M21" s="293"/>
      <c r="N21" s="274"/>
    </row>
    <row r="22" spans="1:16" ht="16.5" customHeight="1" x14ac:dyDescent="0.4">
      <c r="A22" s="281"/>
      <c r="B22" s="282"/>
      <c r="C22" s="237"/>
      <c r="D22" s="92"/>
      <c r="E22" s="86" t="s">
        <v>99</v>
      </c>
      <c r="F22" s="86" t="s">
        <v>116</v>
      </c>
      <c r="G22" s="92"/>
      <c r="H22" s="86" t="s">
        <v>125</v>
      </c>
      <c r="I22" s="90" t="s">
        <v>121</v>
      </c>
      <c r="J22" s="303"/>
      <c r="K22" s="304"/>
      <c r="L22" s="292"/>
      <c r="M22" s="293"/>
      <c r="N22" s="274"/>
    </row>
    <row r="23" spans="1:16" ht="16.5" customHeight="1" x14ac:dyDescent="0.4">
      <c r="A23" s="281"/>
      <c r="B23" s="282"/>
      <c r="C23" s="237"/>
      <c r="D23" s="92"/>
      <c r="E23" s="235" t="s">
        <v>117</v>
      </c>
      <c r="F23" s="276"/>
      <c r="G23" s="92"/>
      <c r="H23" s="86"/>
      <c r="I23" s="90"/>
      <c r="J23" s="303"/>
      <c r="K23" s="304"/>
      <c r="L23" s="292"/>
      <c r="M23" s="293"/>
      <c r="N23" s="274"/>
    </row>
    <row r="24" spans="1:16" ht="16.5" customHeight="1" x14ac:dyDescent="0.4">
      <c r="A24" s="281"/>
      <c r="B24" s="282"/>
      <c r="C24" s="238"/>
      <c r="D24" s="92"/>
      <c r="F24" s="86" t="s">
        <v>118</v>
      </c>
      <c r="G24" s="92"/>
      <c r="H24" s="86"/>
      <c r="I24" s="90"/>
      <c r="J24" s="305"/>
      <c r="K24" s="306"/>
      <c r="L24" s="294"/>
      <c r="M24" s="295"/>
      <c r="N24" s="275"/>
    </row>
    <row r="25" spans="1:16" ht="47.25" customHeight="1" x14ac:dyDescent="0.4">
      <c r="A25" s="283"/>
      <c r="B25" s="284"/>
      <c r="C25" s="3">
        <v>3</v>
      </c>
      <c r="D25" s="215" t="s">
        <v>143</v>
      </c>
      <c r="E25" s="216"/>
      <c r="F25" s="217"/>
      <c r="G25" s="268" t="s">
        <v>153</v>
      </c>
      <c r="H25" s="269"/>
      <c r="I25" s="270"/>
      <c r="J25" s="244"/>
      <c r="K25" s="245"/>
      <c r="L25" s="221"/>
      <c r="M25" s="222"/>
      <c r="N25" s="112" t="str">
        <f t="shared" si="0"/>
        <v/>
      </c>
    </row>
    <row r="26" spans="1:16" ht="23.25" customHeight="1" x14ac:dyDescent="0.4">
      <c r="A26" s="279" t="s">
        <v>5</v>
      </c>
      <c r="B26" s="280"/>
      <c r="C26" s="236">
        <v>4</v>
      </c>
      <c r="D26" s="255" t="s">
        <v>240</v>
      </c>
      <c r="E26" s="262"/>
      <c r="F26" s="263"/>
      <c r="G26" s="252" t="s">
        <v>137</v>
      </c>
      <c r="H26" s="253"/>
      <c r="I26" s="254"/>
      <c r="J26" s="246"/>
      <c r="K26" s="247"/>
      <c r="L26" s="221"/>
      <c r="M26" s="291"/>
      <c r="N26" s="273" t="str">
        <f t="shared" si="0"/>
        <v/>
      </c>
      <c r="P26" s="70"/>
    </row>
    <row r="27" spans="1:16" ht="17.25" customHeight="1" x14ac:dyDescent="0.4">
      <c r="A27" s="281"/>
      <c r="B27" s="282"/>
      <c r="C27" s="237"/>
      <c r="D27" s="92"/>
      <c r="E27" s="235" t="s">
        <v>96</v>
      </c>
      <c r="F27" s="276" t="s">
        <v>126</v>
      </c>
      <c r="G27" s="92"/>
      <c r="H27" s="287" t="s">
        <v>130</v>
      </c>
      <c r="I27" s="90" t="s">
        <v>131</v>
      </c>
      <c r="J27" s="248"/>
      <c r="K27" s="249"/>
      <c r="L27" s="292"/>
      <c r="M27" s="293"/>
      <c r="N27" s="274"/>
      <c r="P27" s="70"/>
    </row>
    <row r="28" spans="1:16" ht="17.25" customHeight="1" x14ac:dyDescent="0.4">
      <c r="A28" s="281"/>
      <c r="B28" s="282"/>
      <c r="C28" s="237"/>
      <c r="D28" s="92"/>
      <c r="E28" s="235"/>
      <c r="F28" s="276"/>
      <c r="G28" s="92"/>
      <c r="H28" s="287"/>
      <c r="I28" s="90" t="s">
        <v>132</v>
      </c>
      <c r="J28" s="248"/>
      <c r="K28" s="249"/>
      <c r="L28" s="292"/>
      <c r="M28" s="293"/>
      <c r="N28" s="274"/>
      <c r="P28" s="70"/>
    </row>
    <row r="29" spans="1:16" ht="17.25" customHeight="1" x14ac:dyDescent="0.4">
      <c r="A29" s="281"/>
      <c r="B29" s="282"/>
      <c r="C29" s="237"/>
      <c r="D29" s="92"/>
      <c r="E29" s="235" t="s">
        <v>98</v>
      </c>
      <c r="F29" s="276" t="s">
        <v>127</v>
      </c>
      <c r="G29" s="92"/>
      <c r="H29" s="287" t="s">
        <v>98</v>
      </c>
      <c r="I29" s="90" t="s">
        <v>133</v>
      </c>
      <c r="J29" s="248"/>
      <c r="K29" s="249"/>
      <c r="L29" s="292"/>
      <c r="M29" s="293"/>
      <c r="N29" s="274"/>
      <c r="P29" s="70"/>
    </row>
    <row r="30" spans="1:16" ht="17.25" customHeight="1" x14ac:dyDescent="0.4">
      <c r="A30" s="281"/>
      <c r="B30" s="282"/>
      <c r="C30" s="237"/>
      <c r="D30" s="92"/>
      <c r="E30" s="235"/>
      <c r="F30" s="276"/>
      <c r="G30" s="92"/>
      <c r="H30" s="287"/>
      <c r="I30" s="90" t="s">
        <v>134</v>
      </c>
      <c r="J30" s="248"/>
      <c r="K30" s="249"/>
      <c r="L30" s="292"/>
      <c r="M30" s="293"/>
      <c r="N30" s="274"/>
      <c r="P30" s="70"/>
    </row>
    <row r="31" spans="1:16" ht="17.25" customHeight="1" x14ac:dyDescent="0.4">
      <c r="A31" s="281"/>
      <c r="B31" s="282"/>
      <c r="C31" s="237"/>
      <c r="D31" s="92"/>
      <c r="E31" s="235" t="s">
        <v>99</v>
      </c>
      <c r="F31" s="276" t="s">
        <v>128</v>
      </c>
      <c r="G31" s="92"/>
      <c r="H31" s="100" t="s">
        <v>99</v>
      </c>
      <c r="I31" s="90" t="s">
        <v>135</v>
      </c>
      <c r="J31" s="248"/>
      <c r="K31" s="249"/>
      <c r="L31" s="292"/>
      <c r="M31" s="293"/>
      <c r="N31" s="274"/>
      <c r="P31" s="70"/>
    </row>
    <row r="32" spans="1:16" ht="17.25" customHeight="1" x14ac:dyDescent="0.4">
      <c r="A32" s="281"/>
      <c r="B32" s="282"/>
      <c r="C32" s="237"/>
      <c r="D32" s="92"/>
      <c r="E32" s="235"/>
      <c r="F32" s="276"/>
      <c r="G32" s="92"/>
      <c r="H32" s="287" t="s">
        <v>100</v>
      </c>
      <c r="I32" s="90" t="s">
        <v>133</v>
      </c>
      <c r="J32" s="248"/>
      <c r="K32" s="249"/>
      <c r="L32" s="292"/>
      <c r="M32" s="293"/>
      <c r="N32" s="274"/>
      <c r="P32" s="70"/>
    </row>
    <row r="33" spans="1:16" ht="17.25" customHeight="1" x14ac:dyDescent="0.4">
      <c r="A33" s="281"/>
      <c r="B33" s="282"/>
      <c r="C33" s="238"/>
      <c r="D33" s="93"/>
      <c r="E33" s="86" t="s">
        <v>100</v>
      </c>
      <c r="F33" s="89" t="s">
        <v>129</v>
      </c>
      <c r="G33" s="93"/>
      <c r="H33" s="288"/>
      <c r="I33" s="91" t="s">
        <v>136</v>
      </c>
      <c r="J33" s="250"/>
      <c r="K33" s="251"/>
      <c r="L33" s="294"/>
      <c r="M33" s="295"/>
      <c r="N33" s="275"/>
      <c r="P33" s="70"/>
    </row>
    <row r="34" spans="1:16" ht="16.5" customHeight="1" x14ac:dyDescent="0.4">
      <c r="A34" s="281"/>
      <c r="B34" s="282"/>
      <c r="C34" s="236">
        <v>5</v>
      </c>
      <c r="D34" s="255" t="s">
        <v>241</v>
      </c>
      <c r="E34" s="262"/>
      <c r="F34" s="263"/>
      <c r="G34" s="252" t="s">
        <v>142</v>
      </c>
      <c r="H34" s="253"/>
      <c r="I34" s="254"/>
      <c r="J34" s="246"/>
      <c r="K34" s="247"/>
      <c r="L34" s="221"/>
      <c r="M34" s="291"/>
      <c r="N34" s="273" t="str">
        <f t="shared" si="0"/>
        <v/>
      </c>
    </row>
    <row r="35" spans="1:16" ht="16.5" customHeight="1" x14ac:dyDescent="0.4">
      <c r="A35" s="281"/>
      <c r="B35" s="282"/>
      <c r="C35" s="237"/>
      <c r="D35" s="92"/>
      <c r="E35" s="86" t="s">
        <v>130</v>
      </c>
      <c r="F35" s="86" t="s">
        <v>138</v>
      </c>
      <c r="G35" s="92"/>
      <c r="H35" s="86" t="s">
        <v>130</v>
      </c>
      <c r="I35" s="90" t="s">
        <v>140</v>
      </c>
      <c r="J35" s="248"/>
      <c r="K35" s="249"/>
      <c r="L35" s="292"/>
      <c r="M35" s="293"/>
      <c r="N35" s="274"/>
    </row>
    <row r="36" spans="1:16" ht="16.5" customHeight="1" x14ac:dyDescent="0.4">
      <c r="A36" s="281"/>
      <c r="B36" s="282"/>
      <c r="C36" s="237"/>
      <c r="D36" s="92"/>
      <c r="E36" s="86" t="s">
        <v>97</v>
      </c>
      <c r="F36" s="86" t="s">
        <v>139</v>
      </c>
      <c r="G36" s="92"/>
      <c r="H36" s="86"/>
      <c r="I36" s="90" t="s">
        <v>141</v>
      </c>
      <c r="J36" s="248"/>
      <c r="K36" s="249"/>
      <c r="L36" s="292"/>
      <c r="M36" s="293"/>
      <c r="N36" s="274"/>
    </row>
    <row r="37" spans="1:16" ht="16.5" customHeight="1" x14ac:dyDescent="0.4">
      <c r="A37" s="281"/>
      <c r="B37" s="282"/>
      <c r="C37" s="238"/>
      <c r="D37" s="93"/>
      <c r="E37" s="88"/>
      <c r="F37" s="88"/>
      <c r="G37" s="93"/>
      <c r="H37" s="88" t="s">
        <v>98</v>
      </c>
      <c r="I37" s="91" t="s">
        <v>144</v>
      </c>
      <c r="J37" s="250"/>
      <c r="K37" s="251"/>
      <c r="L37" s="294"/>
      <c r="M37" s="295"/>
      <c r="N37" s="275"/>
    </row>
    <row r="38" spans="1:16" ht="22.5" customHeight="1" x14ac:dyDescent="0.4">
      <c r="A38" s="281"/>
      <c r="B38" s="282"/>
      <c r="C38" s="236">
        <v>6</v>
      </c>
      <c r="D38" s="255" t="s">
        <v>238</v>
      </c>
      <c r="E38" s="262"/>
      <c r="F38" s="263"/>
      <c r="G38" s="296" t="s">
        <v>154</v>
      </c>
      <c r="H38" s="297"/>
      <c r="I38" s="298"/>
      <c r="J38" s="307"/>
      <c r="K38" s="308"/>
      <c r="L38" s="313"/>
      <c r="M38" s="314"/>
      <c r="N38" s="273" t="str">
        <f t="shared" si="0"/>
        <v/>
      </c>
    </row>
    <row r="39" spans="1:16" ht="16.5" customHeight="1" x14ac:dyDescent="0.4">
      <c r="A39" s="281"/>
      <c r="B39" s="282"/>
      <c r="C39" s="237"/>
      <c r="D39" s="92"/>
      <c r="E39" s="86" t="s">
        <v>130</v>
      </c>
      <c r="F39" s="86" t="s">
        <v>146</v>
      </c>
      <c r="G39" s="92"/>
      <c r="H39" s="86" t="s">
        <v>130</v>
      </c>
      <c r="I39" s="115" t="s">
        <v>159</v>
      </c>
      <c r="J39" s="309"/>
      <c r="K39" s="310"/>
      <c r="L39" s="315"/>
      <c r="M39" s="316"/>
      <c r="N39" s="274"/>
    </row>
    <row r="40" spans="1:16" ht="16.5" customHeight="1" x14ac:dyDescent="0.4">
      <c r="A40" s="281"/>
      <c r="B40" s="282"/>
      <c r="C40" s="237"/>
      <c r="D40" s="92"/>
      <c r="E40" s="86" t="s">
        <v>98</v>
      </c>
      <c r="F40" s="87" t="s">
        <v>147</v>
      </c>
      <c r="G40" s="92"/>
      <c r="H40" s="86"/>
      <c r="I40" s="115" t="s">
        <v>160</v>
      </c>
      <c r="J40" s="309"/>
      <c r="K40" s="310"/>
      <c r="L40" s="315"/>
      <c r="M40" s="316"/>
      <c r="N40" s="274"/>
    </row>
    <row r="41" spans="1:16" ht="16.5" customHeight="1" x14ac:dyDescent="0.4">
      <c r="A41" s="281"/>
      <c r="B41" s="282"/>
      <c r="C41" s="237"/>
      <c r="D41" s="92"/>
      <c r="E41" s="86"/>
      <c r="F41" s="86"/>
      <c r="G41" s="92"/>
      <c r="H41" s="86"/>
      <c r="I41" s="115" t="s">
        <v>161</v>
      </c>
      <c r="J41" s="309"/>
      <c r="K41" s="310"/>
      <c r="L41" s="315"/>
      <c r="M41" s="316"/>
      <c r="N41" s="274"/>
    </row>
    <row r="42" spans="1:16" ht="16.5" customHeight="1" x14ac:dyDescent="0.4">
      <c r="A42" s="281"/>
      <c r="B42" s="282"/>
      <c r="C42" s="237"/>
      <c r="D42" s="92"/>
      <c r="E42" s="86"/>
      <c r="F42" s="86"/>
      <c r="G42" s="92"/>
      <c r="H42" s="86"/>
      <c r="I42" s="90" t="s">
        <v>162</v>
      </c>
      <c r="J42" s="309"/>
      <c r="K42" s="310"/>
      <c r="L42" s="315"/>
      <c r="M42" s="316"/>
      <c r="N42" s="274"/>
    </row>
    <row r="43" spans="1:16" ht="16.5" customHeight="1" x14ac:dyDescent="0.4">
      <c r="A43" s="281"/>
      <c r="B43" s="282"/>
      <c r="C43" s="237"/>
      <c r="D43" s="92"/>
      <c r="E43" s="86"/>
      <c r="F43" s="86"/>
      <c r="G43" s="92"/>
      <c r="H43" s="86" t="s">
        <v>98</v>
      </c>
      <c r="I43" s="99" t="s">
        <v>163</v>
      </c>
      <c r="J43" s="309"/>
      <c r="K43" s="310"/>
      <c r="L43" s="315"/>
      <c r="M43" s="316"/>
      <c r="N43" s="274"/>
    </row>
    <row r="44" spans="1:16" ht="16.5" customHeight="1" x14ac:dyDescent="0.4">
      <c r="A44" s="281"/>
      <c r="B44" s="282"/>
      <c r="C44" s="237"/>
      <c r="D44" s="92"/>
      <c r="E44" s="86"/>
      <c r="F44" s="86"/>
      <c r="G44" s="92"/>
      <c r="H44" s="86"/>
      <c r="I44" s="99" t="s">
        <v>164</v>
      </c>
      <c r="J44" s="309"/>
      <c r="K44" s="310"/>
      <c r="L44" s="315"/>
      <c r="M44" s="316"/>
      <c r="N44" s="274"/>
    </row>
    <row r="45" spans="1:16" ht="16.5" customHeight="1" x14ac:dyDescent="0.4">
      <c r="A45" s="281"/>
      <c r="B45" s="282"/>
      <c r="C45" s="237"/>
      <c r="D45" s="92"/>
      <c r="E45" s="86"/>
      <c r="F45" s="86"/>
      <c r="G45" s="92"/>
      <c r="I45" s="99" t="s">
        <v>165</v>
      </c>
      <c r="J45" s="309"/>
      <c r="K45" s="310"/>
      <c r="L45" s="315"/>
      <c r="M45" s="316"/>
      <c r="N45" s="274"/>
    </row>
    <row r="46" spans="1:16" ht="16.5" customHeight="1" x14ac:dyDescent="0.4">
      <c r="A46" s="283"/>
      <c r="B46" s="284"/>
      <c r="C46" s="238"/>
      <c r="D46" s="93"/>
      <c r="E46" s="88"/>
      <c r="F46" s="88"/>
      <c r="G46" s="93"/>
      <c r="H46" s="88"/>
      <c r="I46" s="91" t="s">
        <v>166</v>
      </c>
      <c r="J46" s="311"/>
      <c r="K46" s="312"/>
      <c r="L46" s="317"/>
      <c r="M46" s="318"/>
      <c r="N46" s="275"/>
    </row>
    <row r="47" spans="1:16" ht="85.5" customHeight="1" x14ac:dyDescent="0.4">
      <c r="A47" s="256" t="s">
        <v>6</v>
      </c>
      <c r="B47" s="257"/>
      <c r="C47" s="3">
        <v>7</v>
      </c>
      <c r="D47" s="215" t="s">
        <v>150</v>
      </c>
      <c r="E47" s="216"/>
      <c r="F47" s="217"/>
      <c r="G47" s="212" t="s">
        <v>236</v>
      </c>
      <c r="H47" s="213"/>
      <c r="I47" s="214"/>
      <c r="J47" s="111"/>
      <c r="K47" s="77" t="s">
        <v>7</v>
      </c>
      <c r="L47" s="109" t="str">
        <f>IF($F$9="","",INDEX(参照用データ!$D$6:$D$21,MATCH($F$9,参照用データ!$C$6:$C$21,0)))</f>
        <v/>
      </c>
      <c r="M47" s="78" t="s">
        <v>7</v>
      </c>
      <c r="N47" s="112" t="str">
        <f>IF(J47="","",(IF(J47&gt;=L47,"〇","")))</f>
        <v/>
      </c>
    </row>
    <row r="48" spans="1:16" ht="87.75" customHeight="1" x14ac:dyDescent="0.4">
      <c r="A48" s="258"/>
      <c r="B48" s="259"/>
      <c r="C48" s="3">
        <v>8</v>
      </c>
      <c r="D48" s="215" t="s">
        <v>151</v>
      </c>
      <c r="E48" s="216"/>
      <c r="F48" s="217"/>
      <c r="G48" s="212" t="s">
        <v>237</v>
      </c>
      <c r="H48" s="213"/>
      <c r="I48" s="214"/>
      <c r="J48" s="111"/>
      <c r="K48" s="1" t="s">
        <v>7</v>
      </c>
      <c r="L48" s="109" t="str">
        <f>IF($F$9="","",INDEX(参照用データ!$D$27:$D$42,MATCH($F$9,参照用データ!$C$27:$C$42,0)))</f>
        <v/>
      </c>
      <c r="M48" s="78" t="s">
        <v>7</v>
      </c>
      <c r="N48" s="112" t="str">
        <f>IF(J48="","",(IF(J48&gt;=L48,"〇","")))</f>
        <v/>
      </c>
    </row>
    <row r="49" spans="1:14" ht="42.75" customHeight="1" x14ac:dyDescent="0.4">
      <c r="A49" s="258"/>
      <c r="B49" s="259"/>
      <c r="C49" s="3">
        <v>9</v>
      </c>
      <c r="D49" s="215" t="s">
        <v>152</v>
      </c>
      <c r="E49" s="216"/>
      <c r="F49" s="217"/>
      <c r="G49" s="212" t="s">
        <v>187</v>
      </c>
      <c r="H49" s="213"/>
      <c r="I49" s="214"/>
      <c r="J49" s="233"/>
      <c r="K49" s="234"/>
      <c r="L49" s="221"/>
      <c r="M49" s="222"/>
      <c r="N49" s="112" t="str">
        <f>IF(J49="〇","〇","")</f>
        <v/>
      </c>
    </row>
    <row r="50" spans="1:14" ht="19.5" customHeight="1" x14ac:dyDescent="0.4">
      <c r="A50" s="258"/>
      <c r="B50" s="259"/>
      <c r="C50" s="236">
        <v>10</v>
      </c>
      <c r="D50" s="255" t="s">
        <v>185</v>
      </c>
      <c r="E50" s="253"/>
      <c r="F50" s="254"/>
      <c r="G50" s="252" t="s">
        <v>113</v>
      </c>
      <c r="H50" s="253"/>
      <c r="I50" s="254"/>
      <c r="J50" s="246"/>
      <c r="K50" s="247"/>
      <c r="L50" s="221"/>
      <c r="M50" s="291"/>
      <c r="N50" s="273" t="str">
        <f>IF(J50="〇","〇","")</f>
        <v/>
      </c>
    </row>
    <row r="51" spans="1:14" ht="27" customHeight="1" x14ac:dyDescent="0.4">
      <c r="A51" s="258"/>
      <c r="B51" s="259"/>
      <c r="C51" s="237"/>
      <c r="D51" s="92"/>
      <c r="E51" s="86" t="s">
        <v>179</v>
      </c>
      <c r="F51" s="86" t="s">
        <v>178</v>
      </c>
      <c r="G51" s="92"/>
      <c r="H51" s="86" t="s">
        <v>179</v>
      </c>
      <c r="I51" s="187" t="s">
        <v>182</v>
      </c>
      <c r="J51" s="248"/>
      <c r="K51" s="249"/>
      <c r="L51" s="292"/>
      <c r="M51" s="293"/>
      <c r="N51" s="274"/>
    </row>
    <row r="52" spans="1:14" ht="27" customHeight="1" x14ac:dyDescent="0.4">
      <c r="A52" s="258"/>
      <c r="B52" s="259"/>
      <c r="C52" s="237"/>
      <c r="D52" s="92"/>
      <c r="E52" s="86" t="s">
        <v>98</v>
      </c>
      <c r="F52" s="86" t="s">
        <v>180</v>
      </c>
      <c r="G52" s="92"/>
      <c r="H52" s="86" t="s">
        <v>98</v>
      </c>
      <c r="I52" s="187" t="s">
        <v>183</v>
      </c>
      <c r="J52" s="248"/>
      <c r="K52" s="249"/>
      <c r="L52" s="292"/>
      <c r="M52" s="293"/>
      <c r="N52" s="274"/>
    </row>
    <row r="53" spans="1:14" ht="27" customHeight="1" x14ac:dyDescent="0.4">
      <c r="A53" s="260"/>
      <c r="B53" s="261"/>
      <c r="C53" s="238"/>
      <c r="D53" s="92"/>
      <c r="E53" s="86" t="s">
        <v>99</v>
      </c>
      <c r="F53" s="86" t="s">
        <v>181</v>
      </c>
      <c r="G53" s="92"/>
      <c r="H53" s="86" t="s">
        <v>99</v>
      </c>
      <c r="I53" s="91" t="s">
        <v>184</v>
      </c>
      <c r="J53" s="250"/>
      <c r="K53" s="251"/>
      <c r="L53" s="294"/>
      <c r="M53" s="295"/>
      <c r="N53" s="275"/>
    </row>
    <row r="54" spans="1:14" ht="56.25" customHeight="1" x14ac:dyDescent="0.4">
      <c r="A54" s="264" t="s">
        <v>8</v>
      </c>
      <c r="B54" s="264" t="s">
        <v>9</v>
      </c>
      <c r="C54" s="236">
        <v>11</v>
      </c>
      <c r="D54" s="262" t="s">
        <v>10</v>
      </c>
      <c r="E54" s="262"/>
      <c r="F54" s="263"/>
      <c r="G54" s="252" t="s">
        <v>222</v>
      </c>
      <c r="H54" s="253"/>
      <c r="I54" s="254"/>
      <c r="J54" s="195"/>
      <c r="K54" s="196" t="s">
        <v>7</v>
      </c>
      <c r="L54" s="197" t="str">
        <f>IF($F$9="","",INDEX(参照用データ!$D$54:$D$69,MATCH($F$9,参照用データ!$C$54:$C$69,0)))</f>
        <v/>
      </c>
      <c r="M54" s="77" t="s">
        <v>7</v>
      </c>
      <c r="N54" s="186" t="str">
        <f>IF(J54="","",IF(AND(J54&gt;=L54,J55=""),"〇",""))</f>
        <v/>
      </c>
    </row>
    <row r="55" spans="1:14" ht="29.25" customHeight="1" x14ac:dyDescent="0.4">
      <c r="A55" s="265"/>
      <c r="B55" s="265"/>
      <c r="C55" s="267"/>
      <c r="D55" s="81"/>
      <c r="E55" s="81"/>
      <c r="F55" s="198" t="s">
        <v>11</v>
      </c>
      <c r="G55" s="230" t="s">
        <v>223</v>
      </c>
      <c r="H55" s="231"/>
      <c r="I55" s="232"/>
      <c r="J55" s="199"/>
      <c r="K55" s="200" t="s">
        <v>12</v>
      </c>
      <c r="L55" s="201" t="str">
        <f>IF($F$9="","",INDEX(参照用データ!$F$54:$F$69,MATCH($F$9,参照用データ!$C$54:$C$69,0)))</f>
        <v/>
      </c>
      <c r="M55" s="202" t="s">
        <v>12</v>
      </c>
      <c r="N55" s="203" t="str">
        <f>IF(J55="","",IF(AND(J55&gt;=L55,J54=""),"〇",""))</f>
        <v/>
      </c>
    </row>
    <row r="56" spans="1:14" ht="59.25" customHeight="1" x14ac:dyDescent="0.4">
      <c r="A56" s="265"/>
      <c r="B56" s="265"/>
      <c r="C56" s="3">
        <v>12</v>
      </c>
      <c r="D56" s="215" t="s">
        <v>220</v>
      </c>
      <c r="E56" s="216"/>
      <c r="F56" s="217"/>
      <c r="G56" s="268" t="s">
        <v>221</v>
      </c>
      <c r="H56" s="269"/>
      <c r="I56" s="270"/>
      <c r="J56" s="110"/>
      <c r="K56" s="113" t="s">
        <v>7</v>
      </c>
      <c r="L56" s="109">
        <v>71</v>
      </c>
      <c r="M56" s="79" t="s">
        <v>7</v>
      </c>
      <c r="N56" s="190" t="str">
        <f>IF(J56="","",(IF(J56&gt;=L56,"〇","")))</f>
        <v/>
      </c>
    </row>
    <row r="57" spans="1:14" ht="48.75" customHeight="1" x14ac:dyDescent="0.4">
      <c r="A57" s="265"/>
      <c r="B57" s="265"/>
      <c r="C57" s="3">
        <v>13</v>
      </c>
      <c r="D57" s="215" t="s">
        <v>224</v>
      </c>
      <c r="E57" s="216"/>
      <c r="F57" s="217"/>
      <c r="G57" s="241" t="s">
        <v>233</v>
      </c>
      <c r="H57" s="242"/>
      <c r="I57" s="243"/>
      <c r="J57" s="244"/>
      <c r="K57" s="245"/>
      <c r="L57" s="221"/>
      <c r="M57" s="222"/>
      <c r="N57" s="190" t="str">
        <f>IF(J57="〇","〇","")</f>
        <v/>
      </c>
    </row>
    <row r="58" spans="1:14" ht="144.75" customHeight="1" x14ac:dyDescent="0.4">
      <c r="A58" s="265"/>
      <c r="B58" s="266"/>
      <c r="C58" s="3">
        <v>14</v>
      </c>
      <c r="D58" s="268" t="s">
        <v>225</v>
      </c>
      <c r="E58" s="269"/>
      <c r="F58" s="270"/>
      <c r="G58" s="271" t="s">
        <v>232</v>
      </c>
      <c r="H58" s="242"/>
      <c r="I58" s="243"/>
      <c r="J58" s="244"/>
      <c r="K58" s="245"/>
      <c r="L58" s="221"/>
      <c r="M58" s="222"/>
      <c r="N58" s="190" t="str">
        <f t="shared" ref="N58:N69" si="1">IF(J58="〇","〇","")</f>
        <v/>
      </c>
    </row>
    <row r="59" spans="1:14" ht="23.25" customHeight="1" x14ac:dyDescent="0.4">
      <c r="A59" s="265"/>
      <c r="B59" s="264" t="s">
        <v>13</v>
      </c>
      <c r="C59" s="236">
        <v>15</v>
      </c>
      <c r="D59" s="255" t="s">
        <v>226</v>
      </c>
      <c r="E59" s="262"/>
      <c r="F59" s="263"/>
      <c r="G59" s="227" t="s">
        <v>219</v>
      </c>
      <c r="H59" s="228"/>
      <c r="I59" s="229"/>
      <c r="J59" s="246"/>
      <c r="K59" s="247"/>
      <c r="L59" s="221"/>
      <c r="M59" s="291"/>
      <c r="N59" s="322" t="str">
        <f t="shared" si="1"/>
        <v/>
      </c>
    </row>
    <row r="60" spans="1:14" ht="56.25" customHeight="1" x14ac:dyDescent="0.4">
      <c r="A60" s="265"/>
      <c r="B60" s="265"/>
      <c r="C60" s="237"/>
      <c r="D60" s="185"/>
      <c r="E60" s="223" t="s">
        <v>227</v>
      </c>
      <c r="F60" s="224"/>
      <c r="G60" s="185"/>
      <c r="H60" s="223" t="s">
        <v>217</v>
      </c>
      <c r="I60" s="224"/>
      <c r="J60" s="248"/>
      <c r="K60" s="249"/>
      <c r="L60" s="292"/>
      <c r="M60" s="293"/>
      <c r="N60" s="323"/>
    </row>
    <row r="61" spans="1:14" ht="50.25" customHeight="1" x14ac:dyDescent="0.4">
      <c r="A61" s="265"/>
      <c r="B61" s="265"/>
      <c r="C61" s="238"/>
      <c r="D61" s="180"/>
      <c r="E61" s="239" t="s">
        <v>228</v>
      </c>
      <c r="F61" s="240"/>
      <c r="G61" s="85"/>
      <c r="H61" s="225" t="s">
        <v>218</v>
      </c>
      <c r="I61" s="226"/>
      <c r="J61" s="250"/>
      <c r="K61" s="251"/>
      <c r="L61" s="294"/>
      <c r="M61" s="295"/>
      <c r="N61" s="324"/>
    </row>
    <row r="62" spans="1:14" ht="72.75" customHeight="1" x14ac:dyDescent="0.4">
      <c r="A62" s="265"/>
      <c r="B62" s="265"/>
      <c r="C62" s="3">
        <v>16</v>
      </c>
      <c r="D62" s="215" t="s">
        <v>229</v>
      </c>
      <c r="E62" s="216"/>
      <c r="F62" s="217"/>
      <c r="G62" s="271" t="s">
        <v>234</v>
      </c>
      <c r="H62" s="242"/>
      <c r="I62" s="243"/>
      <c r="J62" s="244"/>
      <c r="K62" s="245"/>
      <c r="L62" s="221"/>
      <c r="M62" s="222"/>
      <c r="N62" s="190" t="str">
        <f t="shared" si="1"/>
        <v/>
      </c>
    </row>
    <row r="63" spans="1:14" ht="63" customHeight="1" x14ac:dyDescent="0.4">
      <c r="A63" s="265"/>
      <c r="B63" s="265"/>
      <c r="C63" s="3">
        <v>17</v>
      </c>
      <c r="D63" s="338" t="s">
        <v>231</v>
      </c>
      <c r="E63" s="339"/>
      <c r="F63" s="340"/>
      <c r="G63" s="271" t="s">
        <v>194</v>
      </c>
      <c r="H63" s="242"/>
      <c r="I63" s="243"/>
      <c r="J63" s="191"/>
      <c r="K63" s="114" t="s">
        <v>157</v>
      </c>
      <c r="L63" s="193">
        <v>45</v>
      </c>
      <c r="M63" s="194" t="s">
        <v>157</v>
      </c>
      <c r="N63" s="190" t="str">
        <f>IF(J63="","",(IF(J63&lt;L63,"〇","")))</f>
        <v/>
      </c>
    </row>
    <row r="64" spans="1:14" ht="23.25" customHeight="1" x14ac:dyDescent="0.4">
      <c r="A64" s="265"/>
      <c r="B64" s="265"/>
      <c r="C64" s="96">
        <v>18</v>
      </c>
      <c r="D64" s="262" t="s">
        <v>188</v>
      </c>
      <c r="E64" s="262"/>
      <c r="F64" s="263"/>
      <c r="G64" s="252" t="s">
        <v>186</v>
      </c>
      <c r="H64" s="253"/>
      <c r="I64" s="254"/>
      <c r="J64" s="246"/>
      <c r="K64" s="247"/>
      <c r="L64" s="332"/>
      <c r="M64" s="333"/>
      <c r="N64" s="322" t="str">
        <f t="shared" si="1"/>
        <v/>
      </c>
    </row>
    <row r="65" spans="1:15" ht="24.95" customHeight="1" x14ac:dyDescent="0.4">
      <c r="A65" s="265"/>
      <c r="B65" s="265"/>
      <c r="C65" s="97"/>
      <c r="D65" s="179"/>
      <c r="E65" s="86" t="s">
        <v>179</v>
      </c>
      <c r="F65" s="188" t="s">
        <v>230</v>
      </c>
      <c r="G65" s="84"/>
      <c r="H65" s="235" t="s">
        <v>191</v>
      </c>
      <c r="I65" s="276"/>
      <c r="J65" s="328"/>
      <c r="K65" s="329"/>
      <c r="L65" s="334"/>
      <c r="M65" s="335"/>
      <c r="N65" s="323"/>
    </row>
    <row r="66" spans="1:15" ht="17.25" customHeight="1" x14ac:dyDescent="0.4">
      <c r="A66" s="265"/>
      <c r="B66" s="265"/>
      <c r="C66" s="97"/>
      <c r="D66" s="179"/>
      <c r="E66" s="86" t="s">
        <v>98</v>
      </c>
      <c r="F66" s="188" t="s">
        <v>189</v>
      </c>
      <c r="G66" s="84"/>
      <c r="H66" s="235" t="s">
        <v>193</v>
      </c>
      <c r="I66" s="276"/>
      <c r="J66" s="328"/>
      <c r="K66" s="329"/>
      <c r="L66" s="334"/>
      <c r="M66" s="335"/>
      <c r="N66" s="323"/>
    </row>
    <row r="67" spans="1:15" ht="17.25" customHeight="1" x14ac:dyDescent="0.4">
      <c r="A67" s="265"/>
      <c r="B67" s="265"/>
      <c r="C67" s="98"/>
      <c r="D67" s="180"/>
      <c r="E67" s="88" t="s">
        <v>99</v>
      </c>
      <c r="F67" s="189" t="s">
        <v>190</v>
      </c>
      <c r="G67" s="85"/>
      <c r="H67" s="225" t="s">
        <v>192</v>
      </c>
      <c r="I67" s="226"/>
      <c r="J67" s="330"/>
      <c r="K67" s="331"/>
      <c r="L67" s="336"/>
      <c r="M67" s="337"/>
      <c r="N67" s="324"/>
    </row>
    <row r="68" spans="1:15" ht="63" customHeight="1" x14ac:dyDescent="0.4">
      <c r="A68" s="265"/>
      <c r="B68" s="265"/>
      <c r="C68" s="3">
        <v>19</v>
      </c>
      <c r="D68" s="215" t="s">
        <v>235</v>
      </c>
      <c r="E68" s="216"/>
      <c r="F68" s="217"/>
      <c r="G68" s="268" t="s">
        <v>216</v>
      </c>
      <c r="H68" s="269"/>
      <c r="I68" s="270"/>
      <c r="J68" s="191"/>
      <c r="K68" s="192" t="s">
        <v>7</v>
      </c>
      <c r="L68" s="107">
        <v>30.1</v>
      </c>
      <c r="M68" s="108" t="s">
        <v>158</v>
      </c>
      <c r="N68" s="190" t="str">
        <f>IF(J68="","",(IF(J68&gt;=L68,"〇","")))</f>
        <v/>
      </c>
    </row>
    <row r="69" spans="1:15" ht="23.25" customHeight="1" x14ac:dyDescent="0.4">
      <c r="A69" s="265"/>
      <c r="B69" s="265"/>
      <c r="C69" s="96">
        <v>20</v>
      </c>
      <c r="D69" s="325" t="s">
        <v>204</v>
      </c>
      <c r="E69" s="326"/>
      <c r="F69" s="327"/>
      <c r="G69" s="252" t="s">
        <v>215</v>
      </c>
      <c r="H69" s="253"/>
      <c r="I69" s="254"/>
      <c r="J69" s="246"/>
      <c r="K69" s="247"/>
      <c r="L69" s="221"/>
      <c r="M69" s="291"/>
      <c r="N69" s="322" t="str">
        <f t="shared" si="1"/>
        <v/>
      </c>
    </row>
    <row r="70" spans="1:15" ht="17.25" customHeight="1" x14ac:dyDescent="0.4">
      <c r="A70" s="101"/>
      <c r="B70" s="101"/>
      <c r="C70" s="97"/>
      <c r="D70" s="86"/>
      <c r="E70" s="86" t="s">
        <v>179</v>
      </c>
      <c r="F70" s="86" t="s">
        <v>195</v>
      </c>
      <c r="G70" s="92"/>
      <c r="H70" s="86" t="s">
        <v>179</v>
      </c>
      <c r="I70" s="182" t="s">
        <v>205</v>
      </c>
      <c r="J70" s="248"/>
      <c r="K70" s="249"/>
      <c r="L70" s="292"/>
      <c r="M70" s="293"/>
      <c r="N70" s="323"/>
    </row>
    <row r="71" spans="1:15" ht="17.25" customHeight="1" x14ac:dyDescent="0.4">
      <c r="A71" s="101"/>
      <c r="B71" s="101"/>
      <c r="C71" s="97"/>
      <c r="D71" s="86"/>
      <c r="E71" s="86" t="s">
        <v>98</v>
      </c>
      <c r="F71" s="86" t="s">
        <v>196</v>
      </c>
      <c r="G71" s="92"/>
      <c r="H71" s="86" t="s">
        <v>98</v>
      </c>
      <c r="I71" s="182" t="s">
        <v>206</v>
      </c>
      <c r="J71" s="248"/>
      <c r="K71" s="249"/>
      <c r="L71" s="292"/>
      <c r="M71" s="293"/>
      <c r="N71" s="323"/>
    </row>
    <row r="72" spans="1:15" ht="17.25" customHeight="1" x14ac:dyDescent="0.4">
      <c r="A72" s="101"/>
      <c r="B72" s="101"/>
      <c r="C72" s="97"/>
      <c r="D72" s="86"/>
      <c r="E72" s="86" t="s">
        <v>99</v>
      </c>
      <c r="F72" s="86" t="s">
        <v>200</v>
      </c>
      <c r="G72" s="92"/>
      <c r="H72" s="183"/>
      <c r="I72" s="183" t="s">
        <v>210</v>
      </c>
      <c r="J72" s="248"/>
      <c r="K72" s="249"/>
      <c r="L72" s="292"/>
      <c r="M72" s="293"/>
      <c r="N72" s="323"/>
    </row>
    <row r="73" spans="1:15" ht="17.25" customHeight="1" x14ac:dyDescent="0.4">
      <c r="A73" s="101"/>
      <c r="B73" s="101"/>
      <c r="C73" s="97"/>
      <c r="D73" s="86"/>
      <c r="E73" s="181" t="s">
        <v>100</v>
      </c>
      <c r="F73" s="183" t="s">
        <v>197</v>
      </c>
      <c r="G73" s="92"/>
      <c r="H73" s="235" t="s">
        <v>207</v>
      </c>
      <c r="I73" s="235"/>
      <c r="J73" s="248"/>
      <c r="K73" s="249"/>
      <c r="L73" s="292"/>
      <c r="M73" s="293"/>
      <c r="N73" s="323"/>
    </row>
    <row r="74" spans="1:15" ht="17.25" customHeight="1" x14ac:dyDescent="0.4">
      <c r="A74" s="101"/>
      <c r="B74" s="101"/>
      <c r="C74" s="97"/>
      <c r="D74" s="86"/>
      <c r="E74" s="86" t="s">
        <v>101</v>
      </c>
      <c r="F74" s="86" t="s">
        <v>198</v>
      </c>
      <c r="G74" s="92"/>
      <c r="H74" s="86" t="s">
        <v>202</v>
      </c>
      <c r="I74" s="182" t="s">
        <v>208</v>
      </c>
      <c r="J74" s="248"/>
      <c r="K74" s="249"/>
      <c r="L74" s="292"/>
      <c r="M74" s="293"/>
      <c r="N74" s="323"/>
    </row>
    <row r="75" spans="1:15" ht="17.25" customHeight="1" x14ac:dyDescent="0.4">
      <c r="A75" s="101"/>
      <c r="B75" s="101"/>
      <c r="C75" s="97"/>
      <c r="D75" s="86"/>
      <c r="E75" s="86" t="s">
        <v>202</v>
      </c>
      <c r="F75" s="86" t="s">
        <v>199</v>
      </c>
      <c r="G75" s="92"/>
      <c r="H75" s="86" t="s">
        <v>203</v>
      </c>
      <c r="I75" s="182" t="s">
        <v>209</v>
      </c>
      <c r="J75" s="248"/>
      <c r="K75" s="249"/>
      <c r="L75" s="292"/>
      <c r="M75" s="293"/>
      <c r="N75" s="323"/>
    </row>
    <row r="76" spans="1:15" ht="17.25" customHeight="1" x14ac:dyDescent="0.4">
      <c r="A76" s="101"/>
      <c r="B76" s="101"/>
      <c r="C76" s="97"/>
      <c r="D76" s="86"/>
      <c r="E76" s="86" t="s">
        <v>203</v>
      </c>
      <c r="F76" s="86" t="s">
        <v>201</v>
      </c>
      <c r="G76" s="92"/>
      <c r="H76" s="86"/>
      <c r="I76" s="182" t="s">
        <v>211</v>
      </c>
      <c r="J76" s="248"/>
      <c r="K76" s="249"/>
      <c r="L76" s="292"/>
      <c r="M76" s="293"/>
      <c r="N76" s="323"/>
    </row>
    <row r="77" spans="1:15" ht="17.25" customHeight="1" x14ac:dyDescent="0.4">
      <c r="A77" s="101"/>
      <c r="B77" s="101"/>
      <c r="C77" s="97"/>
      <c r="D77" s="86"/>
      <c r="E77" s="86"/>
      <c r="F77" s="86"/>
      <c r="G77" s="92"/>
      <c r="H77" s="86"/>
      <c r="I77" s="182" t="s">
        <v>212</v>
      </c>
      <c r="J77" s="248"/>
      <c r="K77" s="249"/>
      <c r="L77" s="292"/>
      <c r="M77" s="293"/>
      <c r="N77" s="323"/>
    </row>
    <row r="78" spans="1:15" ht="17.25" customHeight="1" x14ac:dyDescent="0.4">
      <c r="A78" s="101"/>
      <c r="B78" s="101"/>
      <c r="C78" s="97"/>
      <c r="D78" s="86"/>
      <c r="E78" s="86"/>
      <c r="F78" s="86"/>
      <c r="G78" s="92"/>
      <c r="H78" s="86"/>
      <c r="I78" s="182" t="s">
        <v>213</v>
      </c>
      <c r="J78" s="248"/>
      <c r="K78" s="249"/>
      <c r="L78" s="292"/>
      <c r="M78" s="293"/>
      <c r="N78" s="323"/>
    </row>
    <row r="79" spans="1:15" ht="17.25" customHeight="1" x14ac:dyDescent="0.4">
      <c r="A79" s="102"/>
      <c r="B79" s="102"/>
      <c r="C79" s="98"/>
      <c r="D79" s="88"/>
      <c r="E79" s="88"/>
      <c r="F79" s="88"/>
      <c r="G79" s="93"/>
      <c r="H79" s="88"/>
      <c r="I79" s="184" t="s">
        <v>214</v>
      </c>
      <c r="J79" s="250"/>
      <c r="K79" s="251"/>
      <c r="L79" s="294"/>
      <c r="M79" s="295"/>
      <c r="N79" s="324"/>
    </row>
    <row r="80" spans="1:15" ht="39.75" customHeight="1" x14ac:dyDescent="0.4">
      <c r="A80" s="218" t="s">
        <v>93</v>
      </c>
      <c r="B80" s="219"/>
      <c r="C80" s="219"/>
      <c r="D80" s="219"/>
      <c r="E80" s="219"/>
      <c r="F80" s="219"/>
      <c r="G80" s="219"/>
      <c r="H80" s="219"/>
      <c r="I80" s="219"/>
      <c r="J80" s="219"/>
      <c r="K80" s="219"/>
      <c r="L80" s="219"/>
      <c r="M80" s="220"/>
      <c r="N80" s="204">
        <f>COUNTIF(N12:N79,"〇")</f>
        <v>0</v>
      </c>
      <c r="O80">
        <f>COUNTIF(N12:N79,"〇")</f>
        <v>0</v>
      </c>
    </row>
    <row r="81" spans="1:14" ht="19.5" thickBot="1" x14ac:dyDescent="0.45"/>
    <row r="82" spans="1:14" ht="22.5" thickTop="1" thickBot="1" x14ac:dyDescent="0.45">
      <c r="A82" s="206" t="s">
        <v>148</v>
      </c>
      <c r="B82" s="207"/>
      <c r="C82" s="207"/>
      <c r="D82" s="207"/>
      <c r="E82" s="207"/>
      <c r="F82" s="207"/>
      <c r="G82" s="207"/>
      <c r="H82" s="207"/>
      <c r="I82" s="207"/>
      <c r="J82" s="207"/>
      <c r="K82" s="207"/>
      <c r="L82" s="207"/>
      <c r="M82" s="208"/>
      <c r="N82" s="4" t="str">
        <f>IF(AND(K80&gt;=8,K80&lt;=13),"可","－")</f>
        <v>－</v>
      </c>
    </row>
    <row r="83" spans="1:14" ht="22.5" thickTop="1" thickBot="1" x14ac:dyDescent="0.45">
      <c r="A83" s="209" t="s">
        <v>149</v>
      </c>
      <c r="B83" s="210"/>
      <c r="C83" s="210"/>
      <c r="D83" s="210"/>
      <c r="E83" s="210"/>
      <c r="F83" s="210"/>
      <c r="G83" s="210"/>
      <c r="H83" s="210"/>
      <c r="I83" s="210"/>
      <c r="J83" s="210"/>
      <c r="K83" s="210"/>
      <c r="L83" s="210"/>
      <c r="M83" s="211"/>
      <c r="N83" s="4" t="str">
        <f>IF(AND(N80&gt;=13),"可","－")</f>
        <v>－</v>
      </c>
    </row>
    <row r="85" spans="1:14" x14ac:dyDescent="0.4">
      <c r="J85" s="94" t="s">
        <v>14</v>
      </c>
    </row>
    <row r="86" spans="1:14" x14ac:dyDescent="0.4">
      <c r="J86" s="95" t="s">
        <v>15</v>
      </c>
    </row>
    <row r="87" spans="1:14" x14ac:dyDescent="0.4">
      <c r="J87" s="95" t="s">
        <v>16</v>
      </c>
    </row>
    <row r="88" spans="1:14" x14ac:dyDescent="0.4">
      <c r="J88" s="95" t="s">
        <v>17</v>
      </c>
    </row>
    <row r="89" spans="1:14" x14ac:dyDescent="0.4">
      <c r="J89" s="95" t="s">
        <v>18</v>
      </c>
    </row>
    <row r="90" spans="1:14" x14ac:dyDescent="0.4">
      <c r="J90" s="95" t="s">
        <v>19</v>
      </c>
    </row>
    <row r="91" spans="1:14" x14ac:dyDescent="0.4">
      <c r="J91" s="95" t="s">
        <v>20</v>
      </c>
    </row>
    <row r="92" spans="1:14" x14ac:dyDescent="0.4">
      <c r="J92" s="95" t="s">
        <v>21</v>
      </c>
    </row>
    <row r="93" spans="1:14" x14ac:dyDescent="0.4">
      <c r="J93" s="95" t="s">
        <v>22</v>
      </c>
    </row>
    <row r="94" spans="1:14" x14ac:dyDescent="0.4">
      <c r="J94" s="95" t="s">
        <v>23</v>
      </c>
    </row>
    <row r="95" spans="1:14" x14ac:dyDescent="0.4">
      <c r="J95" s="95" t="s">
        <v>24</v>
      </c>
    </row>
    <row r="96" spans="1:14" x14ac:dyDescent="0.4">
      <c r="J96" s="95" t="s">
        <v>25</v>
      </c>
    </row>
    <row r="97" spans="10:10" x14ac:dyDescent="0.4">
      <c r="J97" s="95" t="s">
        <v>26</v>
      </c>
    </row>
    <row r="98" spans="10:10" x14ac:dyDescent="0.4">
      <c r="J98" s="95" t="s">
        <v>27</v>
      </c>
    </row>
    <row r="99" spans="10:10" x14ac:dyDescent="0.4">
      <c r="J99" s="95" t="s">
        <v>28</v>
      </c>
    </row>
    <row r="100" spans="10:10" x14ac:dyDescent="0.4">
      <c r="J100" s="95" t="s">
        <v>29</v>
      </c>
    </row>
    <row r="101" spans="10:10" x14ac:dyDescent="0.4">
      <c r="J101" s="95"/>
    </row>
    <row r="102" spans="10:10" x14ac:dyDescent="0.4">
      <c r="J102" s="95" t="s">
        <v>90</v>
      </c>
    </row>
    <row r="103" spans="10:10" x14ac:dyDescent="0.4">
      <c r="J103" s="95" t="s">
        <v>91</v>
      </c>
    </row>
  </sheetData>
  <mergeCells count="124">
    <mergeCell ref="N59:N61"/>
    <mergeCell ref="L50:M53"/>
    <mergeCell ref="N69:N79"/>
    <mergeCell ref="G69:I69"/>
    <mergeCell ref="D64:F64"/>
    <mergeCell ref="G64:I64"/>
    <mergeCell ref="H65:I65"/>
    <mergeCell ref="H66:I66"/>
    <mergeCell ref="H67:I67"/>
    <mergeCell ref="D69:F69"/>
    <mergeCell ref="J64:K67"/>
    <mergeCell ref="L64:M67"/>
    <mergeCell ref="N64:N67"/>
    <mergeCell ref="J69:K79"/>
    <mergeCell ref="L69:M79"/>
    <mergeCell ref="D63:F63"/>
    <mergeCell ref="D59:F59"/>
    <mergeCell ref="E60:F60"/>
    <mergeCell ref="J62:K62"/>
    <mergeCell ref="D68:F68"/>
    <mergeCell ref="G62:I62"/>
    <mergeCell ref="G63:I63"/>
    <mergeCell ref="N50:N53"/>
    <mergeCell ref="C12:C17"/>
    <mergeCell ref="C18:C24"/>
    <mergeCell ref="D12:F12"/>
    <mergeCell ref="G12:I12"/>
    <mergeCell ref="F31:F32"/>
    <mergeCell ref="E27:E28"/>
    <mergeCell ref="E29:E30"/>
    <mergeCell ref="E31:E32"/>
    <mergeCell ref="L59:M61"/>
    <mergeCell ref="C6:I6"/>
    <mergeCell ref="H27:H28"/>
    <mergeCell ref="H29:H30"/>
    <mergeCell ref="H32:H33"/>
    <mergeCell ref="L11:M11"/>
    <mergeCell ref="N38:N46"/>
    <mergeCell ref="N34:N37"/>
    <mergeCell ref="J34:K37"/>
    <mergeCell ref="L34:M37"/>
    <mergeCell ref="D38:F38"/>
    <mergeCell ref="G38:I38"/>
    <mergeCell ref="G34:I34"/>
    <mergeCell ref="D34:F34"/>
    <mergeCell ref="J11:K11"/>
    <mergeCell ref="J18:K24"/>
    <mergeCell ref="L18:M24"/>
    <mergeCell ref="L26:M33"/>
    <mergeCell ref="J12:K17"/>
    <mergeCell ref="L12:M17"/>
    <mergeCell ref="J38:K46"/>
    <mergeCell ref="L38:M46"/>
    <mergeCell ref="C38:C46"/>
    <mergeCell ref="A11:C11"/>
    <mergeCell ref="A12:B25"/>
    <mergeCell ref="A1:N1"/>
    <mergeCell ref="N12:N17"/>
    <mergeCell ref="N18:N24"/>
    <mergeCell ref="G25:I25"/>
    <mergeCell ref="D26:F26"/>
    <mergeCell ref="D25:F25"/>
    <mergeCell ref="G26:I26"/>
    <mergeCell ref="E19:F19"/>
    <mergeCell ref="E23:F23"/>
    <mergeCell ref="D18:F18"/>
    <mergeCell ref="I19:I20"/>
    <mergeCell ref="H19:H20"/>
    <mergeCell ref="G18:I18"/>
    <mergeCell ref="N26:N33"/>
    <mergeCell ref="F27:F28"/>
    <mergeCell ref="F29:F30"/>
    <mergeCell ref="J25:K25"/>
    <mergeCell ref="A26:B46"/>
    <mergeCell ref="C26:C33"/>
    <mergeCell ref="C34:C37"/>
    <mergeCell ref="L25:M25"/>
    <mergeCell ref="C3:I3"/>
    <mergeCell ref="C4:I4"/>
    <mergeCell ref="C5:I5"/>
    <mergeCell ref="L58:M58"/>
    <mergeCell ref="L49:M49"/>
    <mergeCell ref="L57:M57"/>
    <mergeCell ref="J26:K33"/>
    <mergeCell ref="G50:I50"/>
    <mergeCell ref="D50:F50"/>
    <mergeCell ref="C50:C53"/>
    <mergeCell ref="A47:B53"/>
    <mergeCell ref="D54:F54"/>
    <mergeCell ref="A54:A69"/>
    <mergeCell ref="B54:B58"/>
    <mergeCell ref="C54:C55"/>
    <mergeCell ref="B59:B69"/>
    <mergeCell ref="G68:I68"/>
    <mergeCell ref="G54:I54"/>
    <mergeCell ref="G56:I56"/>
    <mergeCell ref="G58:I58"/>
    <mergeCell ref="D57:F57"/>
    <mergeCell ref="D58:F58"/>
    <mergeCell ref="J50:K53"/>
    <mergeCell ref="A82:M82"/>
    <mergeCell ref="A83:M83"/>
    <mergeCell ref="G47:I47"/>
    <mergeCell ref="D47:F47"/>
    <mergeCell ref="G48:I48"/>
    <mergeCell ref="D48:F48"/>
    <mergeCell ref="D49:F49"/>
    <mergeCell ref="G49:I49"/>
    <mergeCell ref="A80:M80"/>
    <mergeCell ref="L62:M62"/>
    <mergeCell ref="H60:I60"/>
    <mergeCell ref="H61:I61"/>
    <mergeCell ref="G59:I59"/>
    <mergeCell ref="D56:F56"/>
    <mergeCell ref="G55:I55"/>
    <mergeCell ref="J49:K49"/>
    <mergeCell ref="H73:I73"/>
    <mergeCell ref="C59:C61"/>
    <mergeCell ref="E61:F61"/>
    <mergeCell ref="D62:F62"/>
    <mergeCell ref="G57:I57"/>
    <mergeCell ref="J57:K57"/>
    <mergeCell ref="J58:K58"/>
    <mergeCell ref="J59:K61"/>
  </mergeCells>
  <phoneticPr fontId="2"/>
  <dataValidations xWindow="830" yWindow="822" count="7">
    <dataValidation allowBlank="1" showInputMessage="1" showErrorMessage="1" prompt="兵庫県HP「『わたし』からアクション宣言」にリンクしています" sqref="D25 G25"/>
    <dataValidation type="list" allowBlank="1" showInputMessage="1" showErrorMessage="1" prompt="プルダウンから選択してください" sqref="F9">
      <formula1>$J$85:$J$100</formula1>
    </dataValidation>
    <dataValidation allowBlank="1" showInputMessage="1" showErrorMessage="1" prompt="プルダウンから選択してください" sqref="I10"/>
    <dataValidation type="list" allowBlank="1" showInputMessage="1" showErrorMessage="1" sqref="J38 J69 J12 J18 J25:J26 J34 J49:J50 J64 J62 J57:J59">
      <formula1>$J$102:$J$103</formula1>
    </dataValidation>
    <dataValidation type="list" allowBlank="1" showInputMessage="1" showErrorMessage="1" prompt="プルダウンから選択してください" sqref="J10:K10">
      <formula1>#REF!</formula1>
    </dataValidation>
    <dataValidation allowBlank="1" showInputMessage="1" showErrorMessage="1" prompt="最後まで入力が完了しなければ表示されません" sqref="N82:N83"/>
    <dataValidation type="decimal" allowBlank="1" showInputMessage="1" showErrorMessage="1" sqref="J63">
      <formula1>1</formula1>
      <formula2>999999</formula2>
    </dataValidation>
  </dataValidations>
  <pageMargins left="0.31496062992125984" right="0.31496062992125984" top="0.35433070866141736" bottom="0.35433070866141736" header="0.19685039370078741" footer="0.19685039370078741"/>
  <pageSetup paperSize="9" scale="3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41"/>
  <sheetViews>
    <sheetView view="pageBreakPreview" zoomScale="95" zoomScaleNormal="100" zoomScaleSheetLayoutView="95" workbookViewId="0">
      <selection activeCell="F15" sqref="F15:F16"/>
    </sheetView>
  </sheetViews>
  <sheetFormatPr defaultColWidth="8.875" defaultRowHeight="18.75" x14ac:dyDescent="0.4"/>
  <cols>
    <col min="1" max="1" width="7" style="116" customWidth="1"/>
    <col min="2" max="2" width="8.875" style="116"/>
    <col min="3" max="3" width="8.875" style="116" customWidth="1"/>
    <col min="4" max="4" width="10.875" style="116" bestFit="1" customWidth="1"/>
    <col min="5" max="5" width="9.625" style="116" customWidth="1"/>
    <col min="6" max="7" width="8.875" style="116" customWidth="1"/>
    <col min="8" max="16384" width="8.875" style="116"/>
  </cols>
  <sheetData>
    <row r="1" spans="1:11" ht="17.25" customHeight="1" x14ac:dyDescent="0.4">
      <c r="B1" s="117"/>
      <c r="C1" s="117"/>
      <c r="D1" s="117"/>
      <c r="E1" s="117"/>
      <c r="F1" s="117"/>
      <c r="G1" s="117"/>
      <c r="H1" s="117"/>
      <c r="I1" s="117"/>
    </row>
    <row r="2" spans="1:11" ht="17.25" customHeight="1" x14ac:dyDescent="0.4">
      <c r="B2" s="117"/>
      <c r="C2" s="117"/>
      <c r="D2" s="117"/>
      <c r="E2" s="117"/>
      <c r="F2" s="117"/>
      <c r="G2" s="117"/>
      <c r="H2" s="117"/>
      <c r="I2" s="117"/>
    </row>
    <row r="3" spans="1:11" ht="24" customHeight="1" x14ac:dyDescent="0.4">
      <c r="A3" s="178" t="s">
        <v>177</v>
      </c>
      <c r="B3" s="117"/>
      <c r="C3" s="117"/>
      <c r="D3" s="117"/>
      <c r="E3" s="117"/>
      <c r="F3" s="117"/>
      <c r="G3" s="117"/>
      <c r="H3" s="117"/>
      <c r="I3" s="117"/>
    </row>
    <row r="4" spans="1:11" ht="7.5" customHeight="1" x14ac:dyDescent="0.4">
      <c r="B4" s="117"/>
      <c r="C4" s="117"/>
      <c r="D4" s="117"/>
      <c r="E4" s="117"/>
      <c r="F4" s="117"/>
      <c r="G4" s="117"/>
      <c r="H4" s="117"/>
      <c r="I4" s="117"/>
    </row>
    <row r="5" spans="1:11" ht="9.9499999999999993" customHeight="1" thickBot="1" x14ac:dyDescent="0.45">
      <c r="A5" s="119"/>
      <c r="B5" s="120"/>
      <c r="C5" s="120"/>
      <c r="D5" s="120"/>
      <c r="E5" s="120"/>
      <c r="F5" s="120"/>
      <c r="G5" s="120"/>
      <c r="H5" s="120"/>
      <c r="I5" s="117"/>
      <c r="J5" s="118"/>
      <c r="K5" s="118"/>
    </row>
    <row r="6" spans="1:11" ht="33.75" customHeight="1" thickBot="1" x14ac:dyDescent="0.45">
      <c r="B6" s="121"/>
      <c r="C6" s="122"/>
      <c r="D6" s="341" t="s">
        <v>175</v>
      </c>
      <c r="E6" s="342"/>
      <c r="F6" s="343" t="s">
        <v>176</v>
      </c>
      <c r="G6" s="344"/>
      <c r="H6" s="123" t="s">
        <v>169</v>
      </c>
      <c r="I6" s="124"/>
    </row>
    <row r="7" spans="1:11" ht="18.600000000000001" customHeight="1" thickBot="1" x14ac:dyDescent="0.45">
      <c r="B7" s="125" t="s">
        <v>74</v>
      </c>
      <c r="C7" s="126" t="s">
        <v>73</v>
      </c>
      <c r="D7" s="127"/>
      <c r="E7" s="128" t="s">
        <v>170</v>
      </c>
      <c r="F7" s="127"/>
      <c r="G7" s="129" t="s">
        <v>170</v>
      </c>
      <c r="H7" s="130">
        <f>D7+F7</f>
        <v>0</v>
      </c>
      <c r="I7" s="131" t="s">
        <v>170</v>
      </c>
    </row>
    <row r="8" spans="1:11" ht="18.600000000000001" customHeight="1" x14ac:dyDescent="0.4">
      <c r="B8" s="132"/>
      <c r="C8" s="133" t="s">
        <v>72</v>
      </c>
      <c r="D8" s="134"/>
      <c r="E8" s="135" t="s">
        <v>170</v>
      </c>
      <c r="F8" s="134"/>
      <c r="G8" s="136" t="s">
        <v>170</v>
      </c>
      <c r="H8" s="130">
        <f>D8+F8</f>
        <v>0</v>
      </c>
      <c r="I8" s="138" t="s">
        <v>170</v>
      </c>
    </row>
    <row r="9" spans="1:11" ht="18.600000000000001" customHeight="1" thickBot="1" x14ac:dyDescent="0.45">
      <c r="B9" s="132"/>
      <c r="C9" s="139" t="s">
        <v>169</v>
      </c>
      <c r="D9" s="140">
        <f>SUM(D7:D8)</f>
        <v>0</v>
      </c>
      <c r="E9" s="141" t="s">
        <v>170</v>
      </c>
      <c r="F9" s="140">
        <f>SUM(F7:F8)</f>
        <v>0</v>
      </c>
      <c r="G9" s="142" t="s">
        <v>170</v>
      </c>
      <c r="H9" s="143">
        <f>SUM(H7:H8)</f>
        <v>0</v>
      </c>
      <c r="I9" s="144" t="s">
        <v>170</v>
      </c>
    </row>
    <row r="10" spans="1:11" ht="18.600000000000001" customHeight="1" thickTop="1" thickBot="1" x14ac:dyDescent="0.45">
      <c r="B10" s="145"/>
      <c r="C10" s="146" t="s">
        <v>171</v>
      </c>
      <c r="D10" s="147" t="str">
        <f>IFERROR(D8/D9*100, "-")</f>
        <v>-</v>
      </c>
      <c r="E10" s="148" t="s">
        <v>7</v>
      </c>
      <c r="F10" s="147" t="str">
        <f>IFERROR(F8/F9*100, "-")</f>
        <v>-</v>
      </c>
      <c r="G10" s="149" t="s">
        <v>7</v>
      </c>
      <c r="H10" s="150" t="str">
        <f>IFERROR(H8/H9*100, "-")</f>
        <v>-</v>
      </c>
      <c r="I10" s="151" t="s">
        <v>7</v>
      </c>
    </row>
    <row r="11" spans="1:11" ht="18.600000000000001" customHeight="1" x14ac:dyDescent="0.4">
      <c r="B11" s="132" t="s">
        <v>42</v>
      </c>
      <c r="C11" s="152" t="s">
        <v>73</v>
      </c>
      <c r="D11" s="153"/>
      <c r="E11" s="154" t="s">
        <v>170</v>
      </c>
      <c r="F11" s="153"/>
      <c r="G11" s="155" t="s">
        <v>170</v>
      </c>
      <c r="H11" s="156">
        <f>D11+F11</f>
        <v>0</v>
      </c>
      <c r="I11" s="157" t="s">
        <v>170</v>
      </c>
    </row>
    <row r="12" spans="1:11" ht="18.600000000000001" customHeight="1" x14ac:dyDescent="0.4">
      <c r="B12" s="132"/>
      <c r="C12" s="133" t="s">
        <v>72</v>
      </c>
      <c r="D12" s="134"/>
      <c r="E12" s="135" t="s">
        <v>170</v>
      </c>
      <c r="F12" s="134"/>
      <c r="G12" s="136" t="s">
        <v>170</v>
      </c>
      <c r="H12" s="156">
        <f t="shared" ref="H12:H13" si="0">D12+F12</f>
        <v>0</v>
      </c>
      <c r="I12" s="138" t="s">
        <v>170</v>
      </c>
    </row>
    <row r="13" spans="1:11" ht="18.600000000000001" customHeight="1" thickBot="1" x14ac:dyDescent="0.45">
      <c r="B13" s="132"/>
      <c r="C13" s="139" t="s">
        <v>169</v>
      </c>
      <c r="D13" s="140">
        <f>SUM(D11:D12)</f>
        <v>0</v>
      </c>
      <c r="E13" s="141" t="s">
        <v>170</v>
      </c>
      <c r="F13" s="140">
        <f>SUM(F11:F12)</f>
        <v>0</v>
      </c>
      <c r="G13" s="142" t="s">
        <v>170</v>
      </c>
      <c r="H13" s="156">
        <f t="shared" si="0"/>
        <v>0</v>
      </c>
      <c r="I13" s="144" t="s">
        <v>170</v>
      </c>
    </row>
    <row r="14" spans="1:11" ht="18.600000000000001" customHeight="1" thickTop="1" thickBot="1" x14ac:dyDescent="0.45">
      <c r="B14" s="145"/>
      <c r="C14" s="146" t="s">
        <v>171</v>
      </c>
      <c r="D14" s="158" t="str">
        <f>IFERROR(D12/D13*100, "-")</f>
        <v>-</v>
      </c>
      <c r="E14" s="159" t="s">
        <v>7</v>
      </c>
      <c r="F14" s="158" t="str">
        <f>IFERROR(F12/F13*100, "-")</f>
        <v>-</v>
      </c>
      <c r="G14" s="149" t="s">
        <v>7</v>
      </c>
      <c r="H14" s="160" t="str">
        <f>IFERROR(H12/H13*100, "-")</f>
        <v>-</v>
      </c>
      <c r="I14" s="151" t="s">
        <v>7</v>
      </c>
    </row>
    <row r="15" spans="1:11" ht="18.600000000000001" customHeight="1" x14ac:dyDescent="0.4">
      <c r="B15" s="132" t="s">
        <v>84</v>
      </c>
      <c r="C15" s="126" t="s">
        <v>73</v>
      </c>
      <c r="D15" s="127"/>
      <c r="E15" s="128" t="s">
        <v>170</v>
      </c>
      <c r="F15" s="127"/>
      <c r="G15" s="129" t="s">
        <v>170</v>
      </c>
      <c r="H15" s="130">
        <f>D15+F15</f>
        <v>0</v>
      </c>
      <c r="I15" s="131" t="s">
        <v>170</v>
      </c>
    </row>
    <row r="16" spans="1:11" ht="18.600000000000001" customHeight="1" x14ac:dyDescent="0.4">
      <c r="B16" s="132"/>
      <c r="C16" s="133" t="s">
        <v>72</v>
      </c>
      <c r="D16" s="134"/>
      <c r="E16" s="135" t="s">
        <v>170</v>
      </c>
      <c r="F16" s="134"/>
      <c r="G16" s="136" t="s">
        <v>170</v>
      </c>
      <c r="H16" s="137">
        <f>D16+F16</f>
        <v>0</v>
      </c>
      <c r="I16" s="138" t="s">
        <v>170</v>
      </c>
    </row>
    <row r="17" spans="2:10" ht="18.600000000000001" customHeight="1" thickBot="1" x14ac:dyDescent="0.45">
      <c r="B17" s="132"/>
      <c r="C17" s="139" t="s">
        <v>169</v>
      </c>
      <c r="D17" s="140">
        <f>SUM(D15:D16)</f>
        <v>0</v>
      </c>
      <c r="E17" s="141" t="s">
        <v>170</v>
      </c>
      <c r="F17" s="140">
        <f>SUM(F15:F16)</f>
        <v>0</v>
      </c>
      <c r="G17" s="142" t="s">
        <v>170</v>
      </c>
      <c r="H17" s="143">
        <f>SUM(H15:H16)</f>
        <v>0</v>
      </c>
      <c r="I17" s="144" t="s">
        <v>170</v>
      </c>
    </row>
    <row r="18" spans="2:10" ht="18.600000000000001" customHeight="1" thickTop="1" thickBot="1" x14ac:dyDescent="0.45">
      <c r="B18" s="161"/>
      <c r="C18" s="146" t="s">
        <v>171</v>
      </c>
      <c r="D18" s="158" t="str">
        <f>IFERROR(D16/D17*100, "-")</f>
        <v>-</v>
      </c>
      <c r="E18" s="159" t="s">
        <v>7</v>
      </c>
      <c r="F18" s="158" t="str">
        <f>IFERROR(F16/F17*100, "-")</f>
        <v>-</v>
      </c>
      <c r="G18" s="149" t="s">
        <v>7</v>
      </c>
      <c r="H18" s="150" t="str">
        <f>IFERROR(H16/H17*100, "-")</f>
        <v>-</v>
      </c>
      <c r="I18" s="151" t="s">
        <v>7</v>
      </c>
    </row>
    <row r="19" spans="2:10" ht="18.600000000000001" customHeight="1" x14ac:dyDescent="0.4">
      <c r="B19" s="162" t="s">
        <v>169</v>
      </c>
      <c r="C19" s="152" t="s">
        <v>73</v>
      </c>
      <c r="D19" s="163">
        <f>D7+D11+D15</f>
        <v>0</v>
      </c>
      <c r="E19" s="164" t="s">
        <v>170</v>
      </c>
      <c r="F19" s="163">
        <f>F7+F11+F15</f>
        <v>0</v>
      </c>
      <c r="G19" s="165" t="s">
        <v>170</v>
      </c>
      <c r="H19" s="156">
        <f>D19+F19</f>
        <v>0</v>
      </c>
      <c r="I19" s="157" t="s">
        <v>170</v>
      </c>
    </row>
    <row r="20" spans="2:10" ht="18.600000000000001" customHeight="1" x14ac:dyDescent="0.4">
      <c r="B20" s="162"/>
      <c r="C20" s="133" t="s">
        <v>72</v>
      </c>
      <c r="D20" s="21">
        <f>D8+D12+D16</f>
        <v>0</v>
      </c>
      <c r="E20" s="166" t="s">
        <v>170</v>
      </c>
      <c r="F20" s="21">
        <f>F8+F12+F16</f>
        <v>0</v>
      </c>
      <c r="G20" s="167" t="s">
        <v>170</v>
      </c>
      <c r="H20" s="137">
        <f>D20+F20</f>
        <v>0</v>
      </c>
      <c r="I20" s="138" t="s">
        <v>170</v>
      </c>
    </row>
    <row r="21" spans="2:10" ht="18.600000000000001" customHeight="1" thickBot="1" x14ac:dyDescent="0.45">
      <c r="B21" s="161"/>
      <c r="C21" s="168" t="s">
        <v>169</v>
      </c>
      <c r="D21" s="169">
        <f>SUM(D19:D20)</f>
        <v>0</v>
      </c>
      <c r="E21" s="170" t="s">
        <v>170</v>
      </c>
      <c r="F21" s="169">
        <f>SUM(F19:F20)</f>
        <v>0</v>
      </c>
      <c r="G21" s="171" t="s">
        <v>170</v>
      </c>
      <c r="H21" s="172">
        <f>SUM(H19:H20)</f>
        <v>0</v>
      </c>
      <c r="I21" s="173" t="s">
        <v>170</v>
      </c>
    </row>
    <row r="22" spans="2:10" ht="18.600000000000001" customHeight="1" thickBot="1" x14ac:dyDescent="0.45">
      <c r="B22" s="174" t="s">
        <v>172</v>
      </c>
      <c r="C22" s="175"/>
      <c r="D22" s="176" t="str">
        <f>IFERROR(AVERAGE(D10,D14,D18),"-")</f>
        <v>-</v>
      </c>
      <c r="E22" s="151" t="s">
        <v>7</v>
      </c>
      <c r="F22" s="176" t="str">
        <f>IFERROR(AVERAGE(F10,F14,F18),"-")</f>
        <v>-</v>
      </c>
      <c r="G22" s="151" t="s">
        <v>7</v>
      </c>
      <c r="H22" s="177" t="str">
        <f>IFERROR(AVERAGE(H10,H14,H18), "-")</f>
        <v>-</v>
      </c>
      <c r="I22" s="151" t="s">
        <v>7</v>
      </c>
    </row>
    <row r="23" spans="2:10" ht="18.600000000000001" customHeight="1" x14ac:dyDescent="0.4">
      <c r="E23" s="116" t="s">
        <v>173</v>
      </c>
      <c r="G23" s="116" t="s">
        <v>174</v>
      </c>
    </row>
    <row r="24" spans="2:10" ht="8.1" customHeight="1" x14ac:dyDescent="0.4"/>
    <row r="25" spans="2:10" ht="17.100000000000001" customHeight="1" x14ac:dyDescent="0.4">
      <c r="I25" s="345"/>
      <c r="J25" s="346"/>
    </row>
    <row r="26" spans="2:10" ht="9" customHeight="1" x14ac:dyDescent="0.4">
      <c r="I26" s="346"/>
      <c r="J26" s="346"/>
    </row>
    <row r="27" spans="2:10" ht="12.95" customHeight="1" x14ac:dyDescent="0.4"/>
    <row r="28" spans="2:10" ht="21" customHeight="1" x14ac:dyDescent="0.4"/>
    <row r="38" ht="6" customHeight="1" x14ac:dyDescent="0.4"/>
    <row r="39" ht="6" customHeight="1" x14ac:dyDescent="0.4"/>
    <row r="40" ht="6" customHeight="1" x14ac:dyDescent="0.4"/>
    <row r="41" ht="6" customHeight="1" x14ac:dyDescent="0.4"/>
  </sheetData>
  <mergeCells count="3">
    <mergeCell ref="D6:E6"/>
    <mergeCell ref="F6:G6"/>
    <mergeCell ref="I25:J26"/>
  </mergeCells>
  <phoneticPr fontId="2"/>
  <dataValidations count="1">
    <dataValidation type="list" allowBlank="1" showInputMessage="1" showErrorMessage="1" prompt="【業種】から製造業を選択した場合のみ、プルダウンから選択してください" sqref="A5:H5">
      <formula1>$L$43:$L$54</formula1>
    </dataValidation>
  </dataValidations>
  <pageMargins left="0.7" right="0.7" top="0.64" bottom="0.3" header="0.3" footer="0.19"/>
  <pageSetup paperSize="9" scale="9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プルダウンから選択してください">
          <x14:formula1>
            <xm:f>'\\fs1.kobe.local\work1\34_地域協働局\05_男女共同参画課\50_ミモザ企業認定\R7\01_ミモザ申請方法等相談\20250716_兵庫県へ返信\[(0716）jikohyouka.xlsx]☆自己評価シート☆'!#REF!</xm:f>
          </x14:formula1>
          <xm:sqref>J5:K5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4"/>
  <sheetViews>
    <sheetView topLeftCell="A61" zoomScale="71" zoomScaleNormal="71" workbookViewId="0">
      <selection activeCell="D99" sqref="D99"/>
    </sheetView>
  </sheetViews>
  <sheetFormatPr defaultColWidth="9.875" defaultRowHeight="18.75" x14ac:dyDescent="0.4"/>
  <cols>
    <col min="1" max="1" width="9.875" bestFit="1" customWidth="1"/>
    <col min="2" max="2" width="37.875" customWidth="1"/>
    <col min="3" max="3" width="43.5" customWidth="1"/>
    <col min="4" max="4" width="10.875" customWidth="1"/>
    <col min="5" max="7" width="10.75" customWidth="1"/>
    <col min="8" max="8" width="31.375" customWidth="1"/>
    <col min="9" max="9" width="12.75" bestFit="1" customWidth="1"/>
  </cols>
  <sheetData>
    <row r="1" spans="1:7" s="2" customFormat="1" ht="21.75" customHeight="1" x14ac:dyDescent="0.4">
      <c r="A1" s="69" t="s">
        <v>87</v>
      </c>
      <c r="C1" s="2" t="s">
        <v>86</v>
      </c>
    </row>
    <row r="2" spans="1:7" s="2" customFormat="1" ht="21.75" customHeight="1" x14ac:dyDescent="0.4">
      <c r="D2" s="59"/>
    </row>
    <row r="3" spans="1:7" s="2" customFormat="1" ht="21.75" customHeight="1" x14ac:dyDescent="0.4">
      <c r="D3" s="13" t="s">
        <v>39</v>
      </c>
      <c r="G3" s="22" t="s">
        <v>43</v>
      </c>
    </row>
    <row r="4" spans="1:7" s="2" customFormat="1" ht="21.75" customHeight="1" x14ac:dyDescent="0.4">
      <c r="A4" s="10" t="s">
        <v>37</v>
      </c>
      <c r="B4" s="10"/>
      <c r="C4" s="21" t="s">
        <v>36</v>
      </c>
      <c r="D4" s="9" t="s">
        <v>35</v>
      </c>
      <c r="E4" s="8" t="s">
        <v>42</v>
      </c>
      <c r="F4" s="8" t="s">
        <v>84</v>
      </c>
      <c r="G4" s="8" t="s">
        <v>34</v>
      </c>
    </row>
    <row r="5" spans="1:7" s="2" customFormat="1" ht="21.75" customHeight="1" thickBot="1" x14ac:dyDescent="0.45">
      <c r="A5" s="7">
        <v>7</v>
      </c>
      <c r="B5" s="24" t="s">
        <v>85</v>
      </c>
      <c r="C5" s="67" t="s">
        <v>40</v>
      </c>
      <c r="D5" s="66"/>
      <c r="E5" s="65"/>
      <c r="F5" s="65"/>
      <c r="G5" s="65"/>
    </row>
    <row r="6" spans="1:7" s="2" customFormat="1" ht="21.75" customHeight="1" x14ac:dyDescent="0.4">
      <c r="B6" s="35"/>
      <c r="C6" s="32" t="s">
        <v>14</v>
      </c>
      <c r="D6" s="64">
        <f t="shared" ref="D6:D21" si="0">AVERAGE(E6,F6,G6)</f>
        <v>11.1</v>
      </c>
      <c r="E6" s="61">
        <v>8.8000000000000007</v>
      </c>
      <c r="F6" s="61">
        <v>8</v>
      </c>
      <c r="G6" s="61">
        <v>16.5</v>
      </c>
    </row>
    <row r="7" spans="1:7" s="2" customFormat="1" ht="21.75" customHeight="1" x14ac:dyDescent="0.4">
      <c r="B7" s="35"/>
      <c r="C7" s="32" t="s">
        <v>15</v>
      </c>
      <c r="D7" s="63">
        <f t="shared" si="0"/>
        <v>9.1</v>
      </c>
      <c r="E7" s="61">
        <v>9.9</v>
      </c>
      <c r="F7" s="61">
        <v>8.6999999999999993</v>
      </c>
      <c r="G7" s="61">
        <v>8.6999999999999993</v>
      </c>
    </row>
    <row r="8" spans="1:7" s="2" customFormat="1" ht="21.75" customHeight="1" x14ac:dyDescent="0.4">
      <c r="B8" s="35"/>
      <c r="C8" s="32" t="s">
        <v>16</v>
      </c>
      <c r="D8" s="63">
        <f t="shared" si="0"/>
        <v>8.2666666666666675</v>
      </c>
      <c r="E8" s="61">
        <v>8.5</v>
      </c>
      <c r="F8" s="61">
        <v>8</v>
      </c>
      <c r="G8" s="61">
        <v>8.3000000000000007</v>
      </c>
    </row>
    <row r="9" spans="1:7" s="2" customFormat="1" ht="21.75" customHeight="1" x14ac:dyDescent="0.4">
      <c r="B9" s="35"/>
      <c r="C9" s="32" t="s">
        <v>17</v>
      </c>
      <c r="D9" s="63">
        <f t="shared" si="0"/>
        <v>3.9333333333333336</v>
      </c>
      <c r="E9" s="61">
        <v>4.4000000000000004</v>
      </c>
      <c r="F9" s="61">
        <v>4.0999999999999996</v>
      </c>
      <c r="G9" s="61">
        <v>3.3</v>
      </c>
    </row>
    <row r="10" spans="1:7" s="2" customFormat="1" ht="21.75" customHeight="1" x14ac:dyDescent="0.4">
      <c r="B10" s="35"/>
      <c r="C10" s="32" t="s">
        <v>18</v>
      </c>
      <c r="D10" s="63">
        <f t="shared" si="0"/>
        <v>11.433333333333332</v>
      </c>
      <c r="E10" s="61">
        <v>12.2</v>
      </c>
      <c r="F10" s="61">
        <v>11.5</v>
      </c>
      <c r="G10" s="61">
        <v>10.6</v>
      </c>
    </row>
    <row r="11" spans="1:7" s="2" customFormat="1" ht="21.75" customHeight="1" x14ac:dyDescent="0.4">
      <c r="B11" s="35"/>
      <c r="C11" s="32" t="s">
        <v>69</v>
      </c>
      <c r="D11" s="63">
        <f t="shared" si="0"/>
        <v>10.966666666666669</v>
      </c>
      <c r="E11" s="61">
        <v>10.4</v>
      </c>
      <c r="F11" s="61">
        <v>11.3</v>
      </c>
      <c r="G11" s="61">
        <v>11.2</v>
      </c>
    </row>
    <row r="12" spans="1:7" s="2" customFormat="1" ht="21.75" customHeight="1" x14ac:dyDescent="0.4">
      <c r="B12" s="35"/>
      <c r="C12" s="32" t="s">
        <v>20</v>
      </c>
      <c r="D12" s="63">
        <f t="shared" si="0"/>
        <v>13.366666666666665</v>
      </c>
      <c r="E12" s="61">
        <v>14</v>
      </c>
      <c r="F12" s="61">
        <v>13.9</v>
      </c>
      <c r="G12" s="61">
        <v>12.2</v>
      </c>
    </row>
    <row r="13" spans="1:7" s="2" customFormat="1" ht="21.75" customHeight="1" x14ac:dyDescent="0.4">
      <c r="B13" s="35"/>
      <c r="C13" s="32" t="s">
        <v>21</v>
      </c>
      <c r="D13" s="63">
        <f t="shared" si="0"/>
        <v>14.666666666666666</v>
      </c>
      <c r="E13" s="61">
        <v>16</v>
      </c>
      <c r="F13" s="61">
        <v>15</v>
      </c>
      <c r="G13" s="61">
        <v>13</v>
      </c>
    </row>
    <row r="14" spans="1:7" s="2" customFormat="1" ht="21.75" customHeight="1" x14ac:dyDescent="0.4">
      <c r="B14" s="35"/>
      <c r="C14" s="32" t="s">
        <v>22</v>
      </c>
      <c r="D14" s="63">
        <f t="shared" si="0"/>
        <v>12.5</v>
      </c>
      <c r="E14" s="61">
        <v>12.6</v>
      </c>
      <c r="F14" s="61">
        <v>12.4</v>
      </c>
      <c r="G14" s="61">
        <v>12.5</v>
      </c>
    </row>
    <row r="15" spans="1:7" s="2" customFormat="1" ht="21.75" customHeight="1" x14ac:dyDescent="0.4">
      <c r="B15" s="35"/>
      <c r="C15" s="32" t="s">
        <v>23</v>
      </c>
      <c r="D15" s="63">
        <f t="shared" si="0"/>
        <v>10.799999999999999</v>
      </c>
      <c r="E15" s="61">
        <v>10.8</v>
      </c>
      <c r="F15" s="61">
        <v>11</v>
      </c>
      <c r="G15" s="61">
        <v>10.6</v>
      </c>
    </row>
    <row r="16" spans="1:7" s="2" customFormat="1" ht="21.75" customHeight="1" x14ac:dyDescent="0.4">
      <c r="B16" s="35"/>
      <c r="C16" s="32" t="s">
        <v>24</v>
      </c>
      <c r="D16" s="63">
        <f t="shared" si="0"/>
        <v>19.733333333333334</v>
      </c>
      <c r="E16" s="61">
        <v>19.399999999999999</v>
      </c>
      <c r="F16" s="61">
        <v>17.5</v>
      </c>
      <c r="G16" s="61">
        <v>22.3</v>
      </c>
    </row>
    <row r="17" spans="1:9" s="2" customFormat="1" ht="21.75" customHeight="1" x14ac:dyDescent="0.4">
      <c r="B17" s="35"/>
      <c r="C17" s="32" t="s">
        <v>25</v>
      </c>
      <c r="D17" s="63">
        <f t="shared" si="0"/>
        <v>23</v>
      </c>
      <c r="E17" s="61">
        <v>20.100000000000001</v>
      </c>
      <c r="F17" s="61">
        <v>24.6</v>
      </c>
      <c r="G17" s="61">
        <v>24.3</v>
      </c>
    </row>
    <row r="18" spans="1:9" s="2" customFormat="1" ht="21.75" customHeight="1" x14ac:dyDescent="0.4">
      <c r="B18" s="35"/>
      <c r="C18" s="32" t="s">
        <v>26</v>
      </c>
      <c r="D18" s="63">
        <f t="shared" si="0"/>
        <v>20.599999999999998</v>
      </c>
      <c r="E18" s="61">
        <v>24.8</v>
      </c>
      <c r="F18" s="61">
        <v>17.2</v>
      </c>
      <c r="G18" s="61">
        <v>19.8</v>
      </c>
    </row>
    <row r="19" spans="1:9" s="2" customFormat="1" ht="21.75" customHeight="1" x14ac:dyDescent="0.4">
      <c r="B19" s="35"/>
      <c r="C19" s="32" t="s">
        <v>27</v>
      </c>
      <c r="D19" s="63">
        <f t="shared" si="0"/>
        <v>51.300000000000004</v>
      </c>
      <c r="E19" s="61">
        <v>52.7</v>
      </c>
      <c r="F19" s="61">
        <v>53</v>
      </c>
      <c r="G19" s="61">
        <v>48.2</v>
      </c>
    </row>
    <row r="20" spans="1:9" s="2" customFormat="1" ht="21.75" customHeight="1" x14ac:dyDescent="0.4">
      <c r="B20" s="35"/>
      <c r="C20" s="32" t="s">
        <v>28</v>
      </c>
      <c r="D20" s="63">
        <f t="shared" si="0"/>
        <v>8.6999999999999993</v>
      </c>
      <c r="E20" s="61"/>
      <c r="F20" s="61">
        <v>8.6999999999999993</v>
      </c>
      <c r="G20" s="61"/>
    </row>
    <row r="21" spans="1:9" s="2" customFormat="1" ht="21.75" customHeight="1" thickBot="1" x14ac:dyDescent="0.45">
      <c r="B21" s="35"/>
      <c r="C21" s="32" t="s">
        <v>29</v>
      </c>
      <c r="D21" s="62">
        <f t="shared" si="0"/>
        <v>14.6</v>
      </c>
      <c r="E21" s="61">
        <v>12.8</v>
      </c>
      <c r="F21" s="61">
        <v>15.2</v>
      </c>
      <c r="G21" s="61">
        <v>15.8</v>
      </c>
    </row>
    <row r="22" spans="1:9" s="2" customFormat="1" ht="21.75" customHeight="1" x14ac:dyDescent="0.4">
      <c r="B22" s="35"/>
      <c r="C22" s="35"/>
      <c r="D22" s="68"/>
    </row>
    <row r="23" spans="1:9" s="2" customFormat="1" ht="21.75" customHeight="1" x14ac:dyDescent="0.4">
      <c r="C23" s="35"/>
      <c r="D23" s="16"/>
    </row>
    <row r="24" spans="1:9" s="2" customFormat="1" ht="21.75" customHeight="1" x14ac:dyDescent="0.4">
      <c r="D24" s="13" t="s">
        <v>39</v>
      </c>
      <c r="G24" s="22" t="s">
        <v>43</v>
      </c>
    </row>
    <row r="25" spans="1:9" s="2" customFormat="1" ht="21.75" customHeight="1" x14ac:dyDescent="0.4">
      <c r="A25" s="10" t="s">
        <v>37</v>
      </c>
      <c r="B25" s="10"/>
      <c r="C25" s="21" t="s">
        <v>36</v>
      </c>
      <c r="D25" s="9" t="s">
        <v>35</v>
      </c>
      <c r="E25" s="8" t="s">
        <v>42</v>
      </c>
      <c r="F25" s="8" t="s">
        <v>84</v>
      </c>
      <c r="G25" s="8" t="s">
        <v>34</v>
      </c>
    </row>
    <row r="26" spans="1:9" s="2" customFormat="1" ht="21.75" customHeight="1" thickBot="1" x14ac:dyDescent="0.45">
      <c r="A26" s="7">
        <v>8</v>
      </c>
      <c r="B26" s="24" t="s">
        <v>83</v>
      </c>
      <c r="C26" s="67" t="s">
        <v>40</v>
      </c>
      <c r="D26" s="66"/>
      <c r="E26" s="65"/>
      <c r="F26" s="65"/>
      <c r="G26" s="65"/>
    </row>
    <row r="27" spans="1:9" s="2" customFormat="1" ht="21.75" customHeight="1" x14ac:dyDescent="0.4">
      <c r="B27" s="35"/>
      <c r="C27" s="32" t="s">
        <v>14</v>
      </c>
      <c r="D27" s="64">
        <f>ROUND(AVERAGE(E27,F27,G27),1)</f>
        <v>12.3</v>
      </c>
      <c r="E27" s="61">
        <v>16.5</v>
      </c>
      <c r="F27" s="61">
        <v>17.2</v>
      </c>
      <c r="G27" s="60">
        <v>3.3</v>
      </c>
      <c r="I27" s="205"/>
    </row>
    <row r="28" spans="1:9" s="2" customFormat="1" ht="21.75" customHeight="1" x14ac:dyDescent="0.4">
      <c r="B28" s="35"/>
      <c r="C28" s="32" t="s">
        <v>15</v>
      </c>
      <c r="D28" s="63">
        <f>ROUND(AVERAGE(E28,F28,G28),1)</f>
        <v>12.5</v>
      </c>
      <c r="E28" s="61">
        <v>12.7</v>
      </c>
      <c r="F28" s="61">
        <v>13.6</v>
      </c>
      <c r="G28" s="60">
        <v>11.3</v>
      </c>
    </row>
    <row r="29" spans="1:9" s="2" customFormat="1" ht="21.75" customHeight="1" x14ac:dyDescent="0.4">
      <c r="B29" s="35"/>
      <c r="C29" s="32" t="s">
        <v>16</v>
      </c>
      <c r="D29" s="63">
        <f t="shared" ref="D29:D42" si="1">ROUND(AVERAGE(E29,F29,G29),1)</f>
        <v>12.9</v>
      </c>
      <c r="E29" s="61">
        <v>12.3</v>
      </c>
      <c r="F29" s="61">
        <v>12.2</v>
      </c>
      <c r="G29" s="60">
        <v>14.1</v>
      </c>
    </row>
    <row r="30" spans="1:9" s="2" customFormat="1" ht="21.75" customHeight="1" x14ac:dyDescent="0.4">
      <c r="B30" s="35"/>
      <c r="C30" s="32" t="s">
        <v>17</v>
      </c>
      <c r="D30" s="63">
        <f t="shared" si="1"/>
        <v>7</v>
      </c>
      <c r="E30" s="61">
        <v>7.4</v>
      </c>
      <c r="F30" s="61">
        <v>7.4</v>
      </c>
      <c r="G30" s="60">
        <v>6.3</v>
      </c>
    </row>
    <row r="31" spans="1:9" s="2" customFormat="1" ht="21.75" customHeight="1" x14ac:dyDescent="0.4">
      <c r="B31" s="35"/>
      <c r="C31" s="32" t="s">
        <v>18</v>
      </c>
      <c r="D31" s="63">
        <f t="shared" si="1"/>
        <v>17.5</v>
      </c>
      <c r="E31" s="61">
        <v>18</v>
      </c>
      <c r="F31" s="61">
        <v>18.2</v>
      </c>
      <c r="G31" s="60">
        <v>16.2</v>
      </c>
    </row>
    <row r="32" spans="1:9" s="2" customFormat="1" ht="21.75" customHeight="1" x14ac:dyDescent="0.4">
      <c r="B32" s="35"/>
      <c r="C32" s="32" t="s">
        <v>69</v>
      </c>
      <c r="D32" s="63">
        <f t="shared" si="1"/>
        <v>13.3</v>
      </c>
      <c r="E32" s="61">
        <v>15.5</v>
      </c>
      <c r="F32" s="61">
        <v>12</v>
      </c>
      <c r="G32" s="60">
        <v>12.3</v>
      </c>
    </row>
    <row r="33" spans="1:7" s="2" customFormat="1" ht="21.75" customHeight="1" x14ac:dyDescent="0.4">
      <c r="B33" s="35"/>
      <c r="C33" s="32" t="s">
        <v>20</v>
      </c>
      <c r="D33" s="63">
        <f t="shared" si="1"/>
        <v>22.8</v>
      </c>
      <c r="E33" s="61">
        <v>24.7</v>
      </c>
      <c r="F33" s="61">
        <v>22.2</v>
      </c>
      <c r="G33" s="60">
        <v>21.4</v>
      </c>
    </row>
    <row r="34" spans="1:7" s="2" customFormat="1" ht="21.75" customHeight="1" x14ac:dyDescent="0.4">
      <c r="B34" s="35"/>
      <c r="C34" s="32" t="s">
        <v>21</v>
      </c>
      <c r="D34" s="63">
        <f t="shared" si="1"/>
        <v>36.6</v>
      </c>
      <c r="E34" s="61">
        <v>37.299999999999997</v>
      </c>
      <c r="F34" s="61">
        <v>36.299999999999997</v>
      </c>
      <c r="G34" s="60">
        <v>36.299999999999997</v>
      </c>
    </row>
    <row r="35" spans="1:7" s="2" customFormat="1" ht="21.75" customHeight="1" x14ac:dyDescent="0.4">
      <c r="B35" s="35"/>
      <c r="C35" s="32" t="s">
        <v>22</v>
      </c>
      <c r="D35" s="63">
        <f t="shared" si="1"/>
        <v>23</v>
      </c>
      <c r="E35" s="61">
        <v>25</v>
      </c>
      <c r="F35" s="61">
        <v>20</v>
      </c>
      <c r="G35" s="60">
        <v>23.9</v>
      </c>
    </row>
    <row r="36" spans="1:7" s="2" customFormat="1" ht="21.75" customHeight="1" x14ac:dyDescent="0.4">
      <c r="B36" s="35"/>
      <c r="C36" s="32" t="s">
        <v>23</v>
      </c>
      <c r="D36" s="63">
        <f t="shared" si="1"/>
        <v>17.600000000000001</v>
      </c>
      <c r="E36" s="61">
        <v>19.899999999999999</v>
      </c>
      <c r="F36" s="61">
        <v>19.3</v>
      </c>
      <c r="G36" s="60">
        <v>13.7</v>
      </c>
    </row>
    <row r="37" spans="1:7" s="2" customFormat="1" ht="21.75" customHeight="1" x14ac:dyDescent="0.4">
      <c r="B37" s="35"/>
      <c r="C37" s="32" t="s">
        <v>24</v>
      </c>
      <c r="D37" s="63">
        <f t="shared" si="1"/>
        <v>25.4</v>
      </c>
      <c r="E37" s="61">
        <v>24.4</v>
      </c>
      <c r="F37" s="61">
        <v>21.8</v>
      </c>
      <c r="G37" s="60">
        <v>29.9</v>
      </c>
    </row>
    <row r="38" spans="1:7" s="2" customFormat="1" ht="21.75" customHeight="1" x14ac:dyDescent="0.4">
      <c r="B38" s="35"/>
      <c r="C38" s="32" t="s">
        <v>25</v>
      </c>
      <c r="D38" s="63">
        <f t="shared" si="1"/>
        <v>31.8</v>
      </c>
      <c r="E38" s="61">
        <v>30.7</v>
      </c>
      <c r="F38" s="61">
        <v>35.200000000000003</v>
      </c>
      <c r="G38" s="60">
        <v>29.6</v>
      </c>
    </row>
    <row r="39" spans="1:7" s="2" customFormat="1" ht="21.75" customHeight="1" x14ac:dyDescent="0.4">
      <c r="B39" s="35"/>
      <c r="C39" s="32" t="s">
        <v>26</v>
      </c>
      <c r="D39" s="63">
        <f t="shared" si="1"/>
        <v>27.4</v>
      </c>
      <c r="E39" s="61">
        <v>23.8</v>
      </c>
      <c r="F39" s="61">
        <v>32.5</v>
      </c>
      <c r="G39" s="60">
        <v>25.8</v>
      </c>
    </row>
    <row r="40" spans="1:7" s="2" customFormat="1" ht="21.75" customHeight="1" x14ac:dyDescent="0.4">
      <c r="B40" s="35"/>
      <c r="C40" s="32" t="s">
        <v>27</v>
      </c>
      <c r="D40" s="63">
        <f t="shared" si="1"/>
        <v>63.1</v>
      </c>
      <c r="E40" s="61">
        <v>67.5</v>
      </c>
      <c r="F40" s="61">
        <v>62.5</v>
      </c>
      <c r="G40" s="60">
        <v>59.4</v>
      </c>
    </row>
    <row r="41" spans="1:7" s="2" customFormat="1" ht="21.75" customHeight="1" x14ac:dyDescent="0.4">
      <c r="B41" s="35"/>
      <c r="C41" s="32" t="s">
        <v>28</v>
      </c>
      <c r="D41" s="63">
        <f t="shared" si="1"/>
        <v>9.1</v>
      </c>
      <c r="E41" s="61"/>
      <c r="F41" s="61">
        <v>9.1</v>
      </c>
      <c r="G41" s="60"/>
    </row>
    <row r="42" spans="1:7" s="2" customFormat="1" ht="21.75" customHeight="1" thickBot="1" x14ac:dyDescent="0.45">
      <c r="B42" s="35"/>
      <c r="C42" s="32" t="s">
        <v>29</v>
      </c>
      <c r="D42" s="62">
        <f t="shared" si="1"/>
        <v>21.1</v>
      </c>
      <c r="E42" s="61">
        <v>24.5</v>
      </c>
      <c r="F42" s="61">
        <v>16.899999999999999</v>
      </c>
      <c r="G42" s="60">
        <v>21.8</v>
      </c>
    </row>
    <row r="43" spans="1:7" s="2" customFormat="1" ht="21.75" customHeight="1" x14ac:dyDescent="0.4">
      <c r="B43" s="35"/>
      <c r="C43" s="35"/>
      <c r="D43" s="59"/>
    </row>
    <row r="44" spans="1:7" s="2" customFormat="1" ht="21.75" hidden="1" customHeight="1" x14ac:dyDescent="0.4">
      <c r="B44" s="35"/>
      <c r="C44" s="35"/>
      <c r="D44" s="13" t="s">
        <v>39</v>
      </c>
    </row>
    <row r="45" spans="1:7" s="2" customFormat="1" ht="21.75" hidden="1" customHeight="1" x14ac:dyDescent="0.4">
      <c r="A45" s="10" t="s">
        <v>37</v>
      </c>
      <c r="B45" s="10"/>
      <c r="C45" s="21" t="s">
        <v>36</v>
      </c>
      <c r="D45" s="58" t="s">
        <v>35</v>
      </c>
      <c r="E45" s="8" t="s">
        <v>82</v>
      </c>
      <c r="F45" s="8" t="s">
        <v>81</v>
      </c>
      <c r="G45" s="8" t="s">
        <v>80</v>
      </c>
    </row>
    <row r="46" spans="1:7" s="2" customFormat="1" ht="21.75" hidden="1" customHeight="1" x14ac:dyDescent="0.4">
      <c r="A46" s="7">
        <v>9</v>
      </c>
      <c r="B46" s="7" t="s">
        <v>79</v>
      </c>
      <c r="C46" s="32" t="s">
        <v>78</v>
      </c>
      <c r="D46" s="57">
        <f>AVERAGE(E46,F46,G46)</f>
        <v>0.57630083581965297</v>
      </c>
      <c r="E46" s="56">
        <f>E49/E47</f>
        <v>0.66525960320810473</v>
      </c>
      <c r="F46" s="55">
        <f>F49/F47</f>
        <v>0.46153846153846156</v>
      </c>
      <c r="G46" s="55">
        <f>G49/G47</f>
        <v>0.60210444271239283</v>
      </c>
    </row>
    <row r="47" spans="1:7" s="2" customFormat="1" ht="21.75" hidden="1" customHeight="1" x14ac:dyDescent="0.4">
      <c r="A47" s="54"/>
      <c r="B47" s="53"/>
      <c r="C47" s="28" t="s">
        <v>77</v>
      </c>
      <c r="D47" s="52"/>
      <c r="E47" s="49">
        <v>236900</v>
      </c>
      <c r="F47" s="49">
        <v>328900</v>
      </c>
      <c r="G47" s="49">
        <v>256600</v>
      </c>
    </row>
    <row r="48" spans="1:7" s="2" customFormat="1" ht="21.75" hidden="1" customHeight="1" x14ac:dyDescent="0.4">
      <c r="B48" s="51"/>
      <c r="C48" s="28" t="s">
        <v>76</v>
      </c>
      <c r="D48" s="50"/>
      <c r="E48" s="49">
        <v>79300</v>
      </c>
      <c r="F48" s="49">
        <v>177000</v>
      </c>
      <c r="G48" s="49">
        <v>102100</v>
      </c>
    </row>
    <row r="49" spans="1:9" s="2" customFormat="1" ht="21.75" hidden="1" customHeight="1" x14ac:dyDescent="0.4">
      <c r="B49" s="51"/>
      <c r="C49" s="28" t="s">
        <v>75</v>
      </c>
      <c r="D49" s="50"/>
      <c r="E49" s="49">
        <v>157600</v>
      </c>
      <c r="F49" s="49">
        <v>151800</v>
      </c>
      <c r="G49" s="49">
        <v>154500</v>
      </c>
    </row>
    <row r="50" spans="1:9" s="2" customFormat="1" ht="21.75" hidden="1" customHeight="1" x14ac:dyDescent="0.4">
      <c r="C50" s="35"/>
      <c r="D50" s="48"/>
      <c r="E50" s="48"/>
      <c r="F50" s="48"/>
      <c r="G50" s="48"/>
    </row>
    <row r="51" spans="1:9" s="2" customFormat="1" ht="21.75" customHeight="1" x14ac:dyDescent="0.4">
      <c r="C51" s="35"/>
      <c r="D51" s="13" t="s">
        <v>44</v>
      </c>
      <c r="E51" s="48"/>
      <c r="F51" s="22" t="s">
        <v>43</v>
      </c>
      <c r="G51" s="48"/>
    </row>
    <row r="52" spans="1:9" s="2" customFormat="1" ht="21.75" customHeight="1" x14ac:dyDescent="0.4">
      <c r="A52" s="10" t="s">
        <v>37</v>
      </c>
      <c r="B52" s="10"/>
      <c r="C52" s="21" t="s">
        <v>36</v>
      </c>
      <c r="D52" s="47" t="s">
        <v>74</v>
      </c>
      <c r="E52" s="8" t="s">
        <v>73</v>
      </c>
      <c r="F52" s="8" t="s">
        <v>72</v>
      </c>
    </row>
    <row r="53" spans="1:9" s="2" customFormat="1" ht="21.75" customHeight="1" thickBot="1" x14ac:dyDescent="0.45">
      <c r="A53" s="7">
        <v>11</v>
      </c>
      <c r="B53" s="7" t="s">
        <v>71</v>
      </c>
      <c r="C53" s="46" t="s">
        <v>70</v>
      </c>
      <c r="D53" s="45"/>
      <c r="E53" s="44"/>
      <c r="F53" s="44"/>
      <c r="H53" s="43"/>
    </row>
    <row r="54" spans="1:9" s="2" customFormat="1" ht="21.75" customHeight="1" x14ac:dyDescent="0.4">
      <c r="C54" s="32" t="s">
        <v>14</v>
      </c>
      <c r="D54" s="42">
        <f t="shared" ref="D54:D69" si="2">ROUND(F54*100/E54,1)</f>
        <v>86.1</v>
      </c>
      <c r="E54" s="37">
        <v>14.4</v>
      </c>
      <c r="F54" s="36">
        <v>12.4</v>
      </c>
      <c r="H54" s="35"/>
      <c r="I54" s="14"/>
    </row>
    <row r="55" spans="1:9" s="2" customFormat="1" ht="21.75" customHeight="1" x14ac:dyDescent="0.4">
      <c r="C55" s="32" t="s">
        <v>15</v>
      </c>
      <c r="D55" s="39">
        <f t="shared" si="2"/>
        <v>78.3</v>
      </c>
      <c r="E55" s="37">
        <v>13.8</v>
      </c>
      <c r="F55" s="36">
        <v>10.8</v>
      </c>
      <c r="H55" s="35"/>
      <c r="I55" s="14"/>
    </row>
    <row r="56" spans="1:9" s="2" customFormat="1" ht="21.75" customHeight="1" x14ac:dyDescent="0.4">
      <c r="C56" s="32" t="s">
        <v>16</v>
      </c>
      <c r="D56" s="39">
        <f t="shared" si="2"/>
        <v>74.8</v>
      </c>
      <c r="E56" s="37">
        <v>15.9</v>
      </c>
      <c r="F56" s="36">
        <v>11.9</v>
      </c>
      <c r="H56" s="35"/>
      <c r="I56" s="14"/>
    </row>
    <row r="57" spans="1:9" s="2" customFormat="1" ht="21.75" customHeight="1" x14ac:dyDescent="0.4">
      <c r="C57" s="32" t="s">
        <v>17</v>
      </c>
      <c r="D57" s="41">
        <f t="shared" si="2"/>
        <v>74.099999999999994</v>
      </c>
      <c r="E57" s="37">
        <v>18.899999999999999</v>
      </c>
      <c r="F57" s="36">
        <v>14</v>
      </c>
      <c r="H57" s="35"/>
      <c r="I57" s="14"/>
    </row>
    <row r="58" spans="1:9" s="2" customFormat="1" ht="21.75" customHeight="1" x14ac:dyDescent="0.4">
      <c r="C58" s="32" t="s">
        <v>18</v>
      </c>
      <c r="D58" s="39">
        <f t="shared" si="2"/>
        <v>70.5</v>
      </c>
      <c r="E58" s="37">
        <v>12.9</v>
      </c>
      <c r="F58" s="36">
        <v>9.1</v>
      </c>
      <c r="H58" s="35"/>
      <c r="I58" s="14"/>
    </row>
    <row r="59" spans="1:9" s="2" customFormat="1" ht="21.75" customHeight="1" x14ac:dyDescent="0.4">
      <c r="C59" s="32" t="s">
        <v>69</v>
      </c>
      <c r="D59" s="39">
        <f t="shared" si="2"/>
        <v>80</v>
      </c>
      <c r="E59" s="37">
        <v>14</v>
      </c>
      <c r="F59" s="36">
        <v>11.2</v>
      </c>
      <c r="H59" s="35"/>
      <c r="I59" s="14"/>
    </row>
    <row r="60" spans="1:9" s="2" customFormat="1" ht="21.75" customHeight="1" x14ac:dyDescent="0.4">
      <c r="C60" s="32" t="s">
        <v>20</v>
      </c>
      <c r="D60" s="39">
        <f t="shared" si="2"/>
        <v>70.400000000000006</v>
      </c>
      <c r="E60" s="37">
        <v>15.2</v>
      </c>
      <c r="F60" s="36">
        <v>10.7</v>
      </c>
      <c r="H60" s="35"/>
      <c r="I60" s="14"/>
    </row>
    <row r="61" spans="1:9" s="2" customFormat="1" ht="21.75" customHeight="1" x14ac:dyDescent="0.4">
      <c r="C61" s="32" t="s">
        <v>21</v>
      </c>
      <c r="D61" s="39">
        <f t="shared" si="2"/>
        <v>79</v>
      </c>
      <c r="E61" s="37">
        <v>15.7</v>
      </c>
      <c r="F61" s="36">
        <v>12.4</v>
      </c>
      <c r="H61" s="40"/>
      <c r="I61" s="14"/>
    </row>
    <row r="62" spans="1:9" s="2" customFormat="1" ht="21.75" customHeight="1" x14ac:dyDescent="0.4">
      <c r="C62" s="32" t="s">
        <v>22</v>
      </c>
      <c r="D62" s="39">
        <f t="shared" si="2"/>
        <v>77.2</v>
      </c>
      <c r="E62" s="37">
        <v>11.4</v>
      </c>
      <c r="F62" s="36">
        <v>8.8000000000000007</v>
      </c>
      <c r="H62" s="40"/>
      <c r="I62" s="14"/>
    </row>
    <row r="63" spans="1:9" s="2" customFormat="1" ht="21.75" customHeight="1" x14ac:dyDescent="0.4">
      <c r="C63" s="32" t="s">
        <v>23</v>
      </c>
      <c r="D63" s="39">
        <f t="shared" si="2"/>
        <v>69.3</v>
      </c>
      <c r="E63" s="37">
        <v>14</v>
      </c>
      <c r="F63" s="36">
        <v>9.6999999999999993</v>
      </c>
      <c r="H63" s="35"/>
      <c r="I63" s="14"/>
    </row>
    <row r="64" spans="1:9" s="2" customFormat="1" ht="21.75" customHeight="1" x14ac:dyDescent="0.4">
      <c r="C64" s="32" t="s">
        <v>24</v>
      </c>
      <c r="D64" s="39">
        <f t="shared" si="2"/>
        <v>81.599999999999994</v>
      </c>
      <c r="E64" s="37">
        <v>10.3</v>
      </c>
      <c r="F64" s="36">
        <v>8.4</v>
      </c>
      <c r="H64" s="35"/>
      <c r="I64" s="14"/>
    </row>
    <row r="65" spans="1:7" s="2" customFormat="1" ht="21.75" customHeight="1" x14ac:dyDescent="0.4">
      <c r="C65" s="32" t="s">
        <v>25</v>
      </c>
      <c r="D65" s="39">
        <f t="shared" si="2"/>
        <v>76.2</v>
      </c>
      <c r="E65" s="37">
        <v>12.2</v>
      </c>
      <c r="F65" s="36">
        <v>9.3000000000000007</v>
      </c>
    </row>
    <row r="66" spans="1:7" s="2" customFormat="1" ht="21.75" customHeight="1" x14ac:dyDescent="0.4">
      <c r="C66" s="32" t="s">
        <v>26</v>
      </c>
      <c r="D66" s="39">
        <f t="shared" si="2"/>
        <v>75.900000000000006</v>
      </c>
      <c r="E66" s="37">
        <v>14.1</v>
      </c>
      <c r="F66" s="36">
        <v>10.7</v>
      </c>
    </row>
    <row r="67" spans="1:7" s="2" customFormat="1" ht="21.75" customHeight="1" x14ac:dyDescent="0.4">
      <c r="C67" s="32" t="s">
        <v>27</v>
      </c>
      <c r="D67" s="39">
        <f t="shared" si="2"/>
        <v>95.9</v>
      </c>
      <c r="E67" s="37">
        <v>9.6999999999999993</v>
      </c>
      <c r="F67" s="36">
        <v>9.3000000000000007</v>
      </c>
    </row>
    <row r="68" spans="1:7" s="2" customFormat="1" ht="21.75" customHeight="1" x14ac:dyDescent="0.4">
      <c r="C68" s="32" t="s">
        <v>28</v>
      </c>
      <c r="D68" s="39">
        <f t="shared" si="2"/>
        <v>78.099999999999994</v>
      </c>
      <c r="E68" s="37">
        <v>17.8</v>
      </c>
      <c r="F68" s="36">
        <v>13.9</v>
      </c>
    </row>
    <row r="69" spans="1:7" s="2" customFormat="1" ht="21.75" customHeight="1" thickBot="1" x14ac:dyDescent="0.45">
      <c r="C69" s="32" t="s">
        <v>29</v>
      </c>
      <c r="D69" s="38">
        <f t="shared" si="2"/>
        <v>66.3</v>
      </c>
      <c r="E69" s="37">
        <v>10.4</v>
      </c>
      <c r="F69" s="36">
        <v>6.9</v>
      </c>
    </row>
    <row r="70" spans="1:7" s="2" customFormat="1" ht="21.75" customHeight="1" x14ac:dyDescent="0.4">
      <c r="C70" s="35"/>
      <c r="D70" s="16"/>
    </row>
    <row r="71" spans="1:7" s="2" customFormat="1" ht="21.75" customHeight="1" x14ac:dyDescent="0.4">
      <c r="C71" s="35"/>
      <c r="D71" s="13" t="s">
        <v>44</v>
      </c>
      <c r="E71" s="23" t="s">
        <v>43</v>
      </c>
    </row>
    <row r="72" spans="1:7" s="2" customFormat="1" ht="21.75" customHeight="1" x14ac:dyDescent="0.4">
      <c r="A72" s="10" t="s">
        <v>37</v>
      </c>
      <c r="B72" s="10"/>
      <c r="C72" s="21" t="s">
        <v>36</v>
      </c>
      <c r="D72" s="34" t="s">
        <v>68</v>
      </c>
      <c r="E72" s="33"/>
      <c r="F72" s="19"/>
      <c r="G72" s="19"/>
    </row>
    <row r="73" spans="1:7" s="2" customFormat="1" ht="21.75" customHeight="1" x14ac:dyDescent="0.4">
      <c r="A73" s="7">
        <v>12</v>
      </c>
      <c r="B73" s="7" t="s">
        <v>67</v>
      </c>
      <c r="C73" s="32" t="s">
        <v>66</v>
      </c>
      <c r="D73" s="31">
        <f>ROUND((D75/D74)*100,1)</f>
        <v>71</v>
      </c>
      <c r="E73" s="30"/>
      <c r="F73" s="29"/>
      <c r="G73" s="29"/>
    </row>
    <row r="74" spans="1:7" s="2" customFormat="1" ht="21.75" customHeight="1" x14ac:dyDescent="0.4">
      <c r="C74" s="28" t="s">
        <v>65</v>
      </c>
      <c r="D74" s="27">
        <v>492.3</v>
      </c>
      <c r="E74" s="26"/>
      <c r="F74" s="25"/>
      <c r="G74" s="25"/>
    </row>
    <row r="75" spans="1:7" s="2" customFormat="1" ht="21.75" customHeight="1" x14ac:dyDescent="0.4">
      <c r="C75" s="28" t="s">
        <v>64</v>
      </c>
      <c r="D75" s="27">
        <v>349.5</v>
      </c>
      <c r="E75" s="26"/>
      <c r="F75" s="25"/>
      <c r="G75" s="25"/>
    </row>
    <row r="76" spans="1:7" s="2" customFormat="1" ht="21.75" customHeight="1" x14ac:dyDescent="0.4"/>
    <row r="77" spans="1:7" s="2" customFormat="1" ht="21.75" hidden="1" customHeight="1" x14ac:dyDescent="0.4">
      <c r="D77" s="13" t="s">
        <v>39</v>
      </c>
      <c r="G77" s="2" t="s">
        <v>63</v>
      </c>
    </row>
    <row r="78" spans="1:7" s="2" customFormat="1" ht="21.75" hidden="1" customHeight="1" x14ac:dyDescent="0.4">
      <c r="A78" s="10" t="s">
        <v>37</v>
      </c>
      <c r="B78" s="10"/>
      <c r="C78" s="10" t="s">
        <v>36</v>
      </c>
      <c r="D78" s="9" t="s">
        <v>35</v>
      </c>
      <c r="E78" s="8" t="s">
        <v>34</v>
      </c>
      <c r="F78" s="8" t="s">
        <v>33</v>
      </c>
      <c r="G78" s="8" t="s">
        <v>32</v>
      </c>
    </row>
    <row r="79" spans="1:7" s="2" customFormat="1" ht="21.75" hidden="1" customHeight="1" x14ac:dyDescent="0.4">
      <c r="A79" s="7">
        <v>17</v>
      </c>
      <c r="B79" s="7" t="s">
        <v>62</v>
      </c>
      <c r="C79" s="7" t="s">
        <v>61</v>
      </c>
      <c r="D79" s="6">
        <f t="shared" ref="D79:D95" si="3">AVERAGE(E79,F79,G79)</f>
        <v>13.300000000000002</v>
      </c>
      <c r="E79" s="5">
        <v>13.2</v>
      </c>
      <c r="F79" s="5">
        <v>12.4</v>
      </c>
      <c r="G79" s="5">
        <v>14.3</v>
      </c>
    </row>
    <row r="80" spans="1:7" s="2" customFormat="1" ht="21.75" hidden="1" customHeight="1" x14ac:dyDescent="0.4">
      <c r="C80" s="24" t="s">
        <v>60</v>
      </c>
      <c r="D80" s="6">
        <f t="shared" si="3"/>
        <v>14.5</v>
      </c>
      <c r="E80" s="5">
        <v>11.6</v>
      </c>
      <c r="F80" s="5">
        <v>16</v>
      </c>
      <c r="G80" s="5">
        <v>15.9</v>
      </c>
    </row>
    <row r="81" spans="3:7" s="2" customFormat="1" ht="21.75" hidden="1" customHeight="1" x14ac:dyDescent="0.4">
      <c r="C81" s="24" t="s">
        <v>59</v>
      </c>
      <c r="D81" s="6">
        <f t="shared" si="3"/>
        <v>14.700000000000001</v>
      </c>
      <c r="E81" s="5">
        <v>14.5</v>
      </c>
      <c r="F81" s="5">
        <v>14.1</v>
      </c>
      <c r="G81" s="5">
        <v>15.5</v>
      </c>
    </row>
    <row r="82" spans="3:7" s="2" customFormat="1" ht="21.75" hidden="1" customHeight="1" x14ac:dyDescent="0.4">
      <c r="C82" s="24" t="s">
        <v>58</v>
      </c>
      <c r="D82" s="6">
        <f t="shared" si="3"/>
        <v>14.966666666666667</v>
      </c>
      <c r="E82" s="5">
        <v>15</v>
      </c>
      <c r="F82" s="5">
        <v>13.2</v>
      </c>
      <c r="G82" s="5">
        <v>16.7</v>
      </c>
    </row>
    <row r="83" spans="3:7" s="2" customFormat="1" ht="21.75" hidden="1" customHeight="1" x14ac:dyDescent="0.4">
      <c r="C83" s="24" t="s">
        <v>57</v>
      </c>
      <c r="D83" s="6">
        <f t="shared" si="3"/>
        <v>15.5</v>
      </c>
      <c r="E83" s="5">
        <v>15.1</v>
      </c>
      <c r="F83" s="5">
        <v>16</v>
      </c>
      <c r="G83" s="5">
        <v>15.4</v>
      </c>
    </row>
    <row r="84" spans="3:7" s="2" customFormat="1" ht="21.75" hidden="1" customHeight="1" x14ac:dyDescent="0.4">
      <c r="C84" s="24" t="s">
        <v>56</v>
      </c>
      <c r="D84" s="6">
        <f t="shared" si="3"/>
        <v>15.906666666666666</v>
      </c>
      <c r="E84" s="5">
        <v>16.52</v>
      </c>
      <c r="F84" s="5">
        <v>15.5</v>
      </c>
      <c r="G84" s="5">
        <v>15.7</v>
      </c>
    </row>
    <row r="85" spans="3:7" s="2" customFormat="1" ht="21.75" hidden="1" customHeight="1" x14ac:dyDescent="0.4">
      <c r="C85" s="24" t="s">
        <v>55</v>
      </c>
      <c r="D85" s="6">
        <f t="shared" si="3"/>
        <v>25.5</v>
      </c>
      <c r="E85" s="5">
        <v>25.3</v>
      </c>
      <c r="F85" s="5">
        <v>24.3</v>
      </c>
      <c r="G85" s="5">
        <v>26.9</v>
      </c>
    </row>
    <row r="86" spans="3:7" s="2" customFormat="1" ht="21.75" hidden="1" customHeight="1" x14ac:dyDescent="0.4">
      <c r="C86" s="24" t="s">
        <v>54</v>
      </c>
      <c r="D86" s="6">
        <f t="shared" si="3"/>
        <v>10.966666666666669</v>
      </c>
      <c r="E86" s="5">
        <v>10.8</v>
      </c>
      <c r="F86" s="5">
        <v>10.4</v>
      </c>
      <c r="G86" s="5">
        <v>11.7</v>
      </c>
    </row>
    <row r="87" spans="3:7" s="2" customFormat="1" ht="21.75" hidden="1" customHeight="1" x14ac:dyDescent="0.4">
      <c r="C87" s="24" t="s">
        <v>53</v>
      </c>
      <c r="D87" s="6">
        <f t="shared" si="3"/>
        <v>12.833333333333334</v>
      </c>
      <c r="E87" s="5">
        <v>12.9</v>
      </c>
      <c r="F87" s="5">
        <v>13</v>
      </c>
      <c r="G87" s="5">
        <v>12.6</v>
      </c>
    </row>
    <row r="88" spans="3:7" s="2" customFormat="1" ht="21.75" hidden="1" customHeight="1" x14ac:dyDescent="0.4">
      <c r="C88" s="24" t="s">
        <v>52</v>
      </c>
      <c r="D88" s="6">
        <f t="shared" si="3"/>
        <v>13.4</v>
      </c>
      <c r="E88" s="5">
        <v>14.1</v>
      </c>
      <c r="F88" s="5">
        <v>12.3</v>
      </c>
      <c r="G88" s="5">
        <v>13.8</v>
      </c>
    </row>
    <row r="89" spans="3:7" s="2" customFormat="1" ht="21.75" hidden="1" customHeight="1" x14ac:dyDescent="0.4">
      <c r="C89" s="24" t="s">
        <v>51</v>
      </c>
      <c r="D89" s="6">
        <f t="shared" si="3"/>
        <v>14.9</v>
      </c>
      <c r="E89" s="5">
        <v>15.1</v>
      </c>
      <c r="F89" s="5">
        <v>14.3</v>
      </c>
      <c r="G89" s="5">
        <v>15.3</v>
      </c>
    </row>
    <row r="90" spans="3:7" s="2" customFormat="1" ht="21.75" hidden="1" customHeight="1" x14ac:dyDescent="0.4">
      <c r="C90" s="24" t="s">
        <v>50</v>
      </c>
      <c r="D90" s="6">
        <f t="shared" si="3"/>
        <v>12.733333333333334</v>
      </c>
      <c r="E90" s="5">
        <v>9.6999999999999993</v>
      </c>
      <c r="F90" s="5">
        <v>12</v>
      </c>
      <c r="G90" s="5">
        <v>16.5</v>
      </c>
    </row>
    <row r="91" spans="3:7" s="2" customFormat="1" ht="21.75" hidden="1" customHeight="1" x14ac:dyDescent="0.4">
      <c r="C91" s="24" t="s">
        <v>49</v>
      </c>
      <c r="D91" s="6">
        <f t="shared" si="3"/>
        <v>8.8666666666666671</v>
      </c>
      <c r="E91" s="5">
        <v>8.3000000000000007</v>
      </c>
      <c r="F91" s="5">
        <v>7.5</v>
      </c>
      <c r="G91" s="5">
        <v>10.8</v>
      </c>
    </row>
    <row r="92" spans="3:7" s="2" customFormat="1" ht="21.75" hidden="1" customHeight="1" x14ac:dyDescent="0.4">
      <c r="C92" s="24" t="s">
        <v>48</v>
      </c>
      <c r="D92" s="6">
        <f t="shared" si="3"/>
        <v>13.233333333333334</v>
      </c>
      <c r="E92" s="5">
        <v>13.8</v>
      </c>
      <c r="F92" s="5">
        <v>12.2</v>
      </c>
      <c r="G92" s="5">
        <v>13.7</v>
      </c>
    </row>
    <row r="93" spans="3:7" s="2" customFormat="1" ht="21.75" hidden="1" customHeight="1" x14ac:dyDescent="0.4">
      <c r="C93" s="24" t="s">
        <v>47</v>
      </c>
      <c r="D93" s="6">
        <f t="shared" si="3"/>
        <v>6.5666666666666664</v>
      </c>
      <c r="E93" s="5">
        <v>6.3</v>
      </c>
      <c r="F93" s="5">
        <v>6.2</v>
      </c>
      <c r="G93" s="5">
        <v>7.2</v>
      </c>
    </row>
    <row r="94" spans="3:7" s="2" customFormat="1" ht="21.75" hidden="1" customHeight="1" x14ac:dyDescent="0.4">
      <c r="C94" s="24" t="s">
        <v>46</v>
      </c>
      <c r="D94" s="6">
        <f t="shared" si="3"/>
        <v>9.1666666666666661</v>
      </c>
      <c r="E94" s="5">
        <v>8.9</v>
      </c>
      <c r="F94" s="5">
        <v>8.6999999999999993</v>
      </c>
      <c r="G94" s="5">
        <v>9.9</v>
      </c>
    </row>
    <row r="95" spans="3:7" s="2" customFormat="1" ht="21.75" hidden="1" customHeight="1" x14ac:dyDescent="0.4">
      <c r="C95" s="24" t="s">
        <v>45</v>
      </c>
      <c r="D95" s="6">
        <f t="shared" si="3"/>
        <v>13.133333333333333</v>
      </c>
      <c r="E95" s="5">
        <v>13.3</v>
      </c>
      <c r="F95" s="5">
        <v>12.2</v>
      </c>
      <c r="G95" s="5">
        <v>13.9</v>
      </c>
    </row>
    <row r="96" spans="3:7" s="2" customFormat="1" ht="21.75" customHeight="1" x14ac:dyDescent="0.4">
      <c r="D96" s="12"/>
      <c r="E96" s="12"/>
      <c r="F96" s="12"/>
      <c r="G96" s="12"/>
    </row>
    <row r="97" spans="1:7" s="2" customFormat="1" ht="21.75" customHeight="1" x14ac:dyDescent="0.4">
      <c r="D97" s="13" t="s">
        <v>44</v>
      </c>
      <c r="E97" s="23" t="s">
        <v>43</v>
      </c>
      <c r="G97" s="22"/>
    </row>
    <row r="98" spans="1:7" s="2" customFormat="1" ht="21.75" customHeight="1" x14ac:dyDescent="0.4">
      <c r="A98" s="10" t="s">
        <v>37</v>
      </c>
      <c r="B98" s="10"/>
      <c r="C98" s="21" t="s">
        <v>36</v>
      </c>
      <c r="D98" s="9" t="s">
        <v>42</v>
      </c>
      <c r="E98" s="20"/>
      <c r="F98" s="19"/>
      <c r="G98" s="19"/>
    </row>
    <row r="99" spans="1:7" s="2" customFormat="1" ht="21.75" customHeight="1" x14ac:dyDescent="0.4">
      <c r="A99" s="7">
        <v>19</v>
      </c>
      <c r="B99" s="7" t="s">
        <v>41</v>
      </c>
      <c r="C99" s="18" t="s">
        <v>40</v>
      </c>
      <c r="D99" s="6">
        <v>30.1</v>
      </c>
      <c r="E99" s="17"/>
      <c r="F99" s="16"/>
      <c r="G99" s="16"/>
    </row>
    <row r="100" spans="1:7" s="2" customFormat="1" ht="21.75" customHeight="1" x14ac:dyDescent="0.4">
      <c r="D100" s="15"/>
      <c r="E100" s="14"/>
    </row>
    <row r="101" spans="1:7" s="2" customFormat="1" ht="21.75" hidden="1" customHeight="1" x14ac:dyDescent="0.4">
      <c r="D101" s="13" t="s">
        <v>39</v>
      </c>
      <c r="E101" s="12"/>
      <c r="F101" s="12"/>
      <c r="G101" s="11" t="s">
        <v>38</v>
      </c>
    </row>
    <row r="102" spans="1:7" s="2" customFormat="1" ht="21.75" hidden="1" customHeight="1" x14ac:dyDescent="0.4">
      <c r="A102" s="10" t="s">
        <v>37</v>
      </c>
      <c r="B102" s="10"/>
      <c r="C102" s="10" t="s">
        <v>36</v>
      </c>
      <c r="D102" s="9" t="s">
        <v>35</v>
      </c>
      <c r="E102" s="8" t="s">
        <v>34</v>
      </c>
      <c r="F102" s="8" t="s">
        <v>33</v>
      </c>
      <c r="G102" s="8" t="s">
        <v>32</v>
      </c>
    </row>
    <row r="103" spans="1:7" s="2" customFormat="1" ht="21.75" hidden="1" customHeight="1" x14ac:dyDescent="0.4">
      <c r="A103" s="7">
        <v>19</v>
      </c>
      <c r="B103" s="7" t="s">
        <v>31</v>
      </c>
      <c r="C103" s="7" t="s">
        <v>30</v>
      </c>
      <c r="D103" s="6">
        <f>AVERAGE(E103,F103,G103)</f>
        <v>55.1</v>
      </c>
      <c r="E103" s="5">
        <v>56.6</v>
      </c>
      <c r="F103" s="5">
        <v>56.3</v>
      </c>
      <c r="G103" s="5">
        <v>52.4</v>
      </c>
    </row>
    <row r="104" spans="1:7" s="2" customFormat="1" ht="16.5" x14ac:dyDescent="0.4"/>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事前チェックシート</vt:lpstr>
      <vt:lpstr>計算シート(項目7・8）</vt:lpstr>
      <vt:lpstr>参照用データ</vt:lpstr>
      <vt:lpstr>'計算シート(項目7・8）'!Print_Area</vt:lpstr>
      <vt:lpstr>事前チェックシート!Print_Area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門間</dc:creator>
  <cp:lastModifiedBy>門間</cp:lastModifiedBy>
  <cp:lastPrinted>2025-07-18T10:13:00Z</cp:lastPrinted>
  <dcterms:created xsi:type="dcterms:W3CDTF">2025-07-14T05:34:08Z</dcterms:created>
  <dcterms:modified xsi:type="dcterms:W3CDTF">2025-08-06T02:43:01Z</dcterms:modified>
</cp:coreProperties>
</file>