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nimoto\作業文書\02_02調査・計画\10_基本計画等見直し\16_パンフ・様式\眺望景観\"/>
    </mc:Choice>
  </mc:AlternateContent>
  <bookViews>
    <workbookView xWindow="-12" yWindow="0" windowWidth="14400" windowHeight="12912"/>
  </bookViews>
  <sheets>
    <sheet name="入力シート" sheetId="11" r:id="rId1"/>
    <sheet name="結果シート" sheetId="13" r:id="rId2"/>
  </sheets>
  <definedNames>
    <definedName name="_xlnm.Print_Area" localSheetId="1">結果シート!$A$1:$J$47</definedName>
    <definedName name="_xlnm.Print_Area" localSheetId="0">入力シート!$A$1:$K$49</definedName>
  </definedNames>
  <calcPr calcId="162913"/>
</workbook>
</file>

<file path=xl/calcChain.xml><?xml version="1.0" encoding="utf-8"?>
<calcChain xmlns="http://schemas.openxmlformats.org/spreadsheetml/2006/main">
  <c r="H12" i="13" l="1"/>
  <c r="H18" i="13" l="1"/>
  <c r="H16" i="13"/>
  <c r="H14" i="13"/>
  <c r="H42" i="13" l="1"/>
  <c r="H44" i="13" s="1"/>
  <c r="H36" i="13"/>
  <c r="H30" i="13"/>
  <c r="H24" i="13"/>
  <c r="H20" i="13"/>
  <c r="H46" i="13" l="1"/>
  <c r="H38" i="13"/>
  <c r="H32" i="13"/>
  <c r="H26" i="13"/>
</calcChain>
</file>

<file path=xl/sharedStrings.xml><?xml version="1.0" encoding="utf-8"?>
<sst xmlns="http://schemas.openxmlformats.org/spreadsheetml/2006/main" count="103" uniqueCount="59">
  <si>
    <t>ｍ</t>
    <phoneticPr fontId="1"/>
  </si>
  <si>
    <t>ｍ</t>
    <phoneticPr fontId="1"/>
  </si>
  <si>
    <t>m</t>
    <phoneticPr fontId="1"/>
  </si>
  <si>
    <t>眺望点から計画地までの水平距離（L)</t>
    <rPh sb="0" eb="2">
      <t>チョウボウ</t>
    </rPh>
    <rPh sb="2" eb="3">
      <t>テン</t>
    </rPh>
    <rPh sb="5" eb="7">
      <t>ケイカク</t>
    </rPh>
    <rPh sb="7" eb="8">
      <t>チ</t>
    </rPh>
    <rPh sb="11" eb="13">
      <t>スイヘイ</t>
    </rPh>
    <rPh sb="13" eb="15">
      <t>キョリ</t>
    </rPh>
    <phoneticPr fontId="1"/>
  </si>
  <si>
    <t>※</t>
    <phoneticPr fontId="1"/>
  </si>
  <si>
    <t>2-2-1　ポーアイしおさい公園</t>
    <rPh sb="14" eb="16">
      <t>コウエン</t>
    </rPh>
    <phoneticPr fontId="1"/>
  </si>
  <si>
    <t>眺望景観形成地域における建築物又は工作物の高さ（標高）算定シート</t>
    <rPh sb="0" eb="2">
      <t>チョウボウ</t>
    </rPh>
    <rPh sb="2" eb="4">
      <t>ケイカン</t>
    </rPh>
    <rPh sb="4" eb="6">
      <t>ケイセイ</t>
    </rPh>
    <rPh sb="6" eb="8">
      <t>チイキ</t>
    </rPh>
    <rPh sb="12" eb="14">
      <t>ケンチク</t>
    </rPh>
    <rPh sb="14" eb="15">
      <t>ブツ</t>
    </rPh>
    <rPh sb="15" eb="16">
      <t>マタ</t>
    </rPh>
    <rPh sb="17" eb="20">
      <t>コウサクブツ</t>
    </rPh>
    <rPh sb="21" eb="22">
      <t>タカ</t>
    </rPh>
    <rPh sb="24" eb="26">
      <t>ヒョウコウ</t>
    </rPh>
    <rPh sb="27" eb="29">
      <t>サンテイ</t>
    </rPh>
    <phoneticPr fontId="1"/>
  </si>
  <si>
    <t>１．計画地の緯度・経度、標高を調べる</t>
    <rPh sb="2" eb="4">
      <t>ケイカク</t>
    </rPh>
    <rPh sb="4" eb="5">
      <t>チ</t>
    </rPh>
    <rPh sb="6" eb="8">
      <t>イド</t>
    </rPh>
    <rPh sb="9" eb="11">
      <t>ケイド</t>
    </rPh>
    <rPh sb="12" eb="14">
      <t>ヒョウコウ</t>
    </rPh>
    <rPh sb="15" eb="16">
      <t>シラ</t>
    </rPh>
    <phoneticPr fontId="1"/>
  </si>
  <si>
    <t>国土地理院の「測量計算サイト」の「平面直角座標への換算」で変換できます。</t>
    <rPh sb="0" eb="2">
      <t>コクド</t>
    </rPh>
    <rPh sb="2" eb="4">
      <t>チリ</t>
    </rPh>
    <rPh sb="4" eb="5">
      <t>イン</t>
    </rPh>
    <rPh sb="7" eb="9">
      <t>ソクリョウ</t>
    </rPh>
    <rPh sb="9" eb="11">
      <t>ケイサン</t>
    </rPh>
    <rPh sb="29" eb="31">
      <t>ヘンカン</t>
    </rPh>
    <phoneticPr fontId="1"/>
  </si>
  <si>
    <t>手順：</t>
    <rPh sb="0" eb="2">
      <t>テジュン</t>
    </rPh>
    <phoneticPr fontId="1"/>
  </si>
  <si>
    <t>計画する建築物又は工作物の最高高さ部分（概ねの位置）に合わせてください。</t>
    <rPh sb="0" eb="2">
      <t>ケイカク</t>
    </rPh>
    <rPh sb="4" eb="7">
      <t>ケンチクブツ</t>
    </rPh>
    <rPh sb="7" eb="8">
      <t>マタ</t>
    </rPh>
    <rPh sb="9" eb="12">
      <t>コウサクブツ</t>
    </rPh>
    <rPh sb="13" eb="15">
      <t>サイコウ</t>
    </rPh>
    <rPh sb="15" eb="16">
      <t>タカ</t>
    </rPh>
    <rPh sb="17" eb="19">
      <t>ブブン</t>
    </rPh>
    <rPh sb="27" eb="28">
      <t>ア</t>
    </rPh>
    <phoneticPr fontId="1"/>
  </si>
  <si>
    <t>屋上広告物などの付属物も含めた外観上の高さとします。</t>
    <phoneticPr fontId="1"/>
  </si>
  <si>
    <t>４．計画建築物又は工作物の最高高さ（地盤面からの高さ）を下記に入力する</t>
    <rPh sb="2" eb="4">
      <t>ケイカク</t>
    </rPh>
    <rPh sb="4" eb="7">
      <t>ケンチクブツ</t>
    </rPh>
    <rPh sb="7" eb="8">
      <t>マタ</t>
    </rPh>
    <rPh sb="9" eb="12">
      <t>コウサクブツ</t>
    </rPh>
    <rPh sb="13" eb="15">
      <t>サイコウ</t>
    </rPh>
    <rPh sb="15" eb="16">
      <t>タカ</t>
    </rPh>
    <rPh sb="18" eb="20">
      <t>ジバン</t>
    </rPh>
    <rPh sb="20" eb="21">
      <t>メン</t>
    </rPh>
    <rPh sb="24" eb="25">
      <t>タカ</t>
    </rPh>
    <rPh sb="28" eb="30">
      <t>カキ</t>
    </rPh>
    <rPh sb="31" eb="33">
      <t>ニュウリョク</t>
    </rPh>
    <phoneticPr fontId="1"/>
  </si>
  <si>
    <t>計画建築物又は工作物の最高高さ（地盤面からの高さ）</t>
    <rPh sb="0" eb="2">
      <t>ケイカク</t>
    </rPh>
    <rPh sb="2" eb="5">
      <t>ケンチクブツ</t>
    </rPh>
    <rPh sb="5" eb="6">
      <t>マタ</t>
    </rPh>
    <rPh sb="7" eb="10">
      <t>コウサクブツ</t>
    </rPh>
    <rPh sb="11" eb="13">
      <t>サイコウ</t>
    </rPh>
    <rPh sb="13" eb="14">
      <t>タカ</t>
    </rPh>
    <rPh sb="16" eb="18">
      <t>ジバン</t>
    </rPh>
    <rPh sb="18" eb="19">
      <t>メン</t>
    </rPh>
    <rPh sb="22" eb="23">
      <t>タカ</t>
    </rPh>
    <phoneticPr fontId="1"/>
  </si>
  <si>
    <t>⇒</t>
    <phoneticPr fontId="1"/>
  </si>
  <si>
    <r>
      <t>測量計算サイト─平面直角座標への換算</t>
    </r>
    <r>
      <rPr>
        <b/>
        <u/>
        <sz val="9"/>
        <color theme="10"/>
        <rFont val="游ゴシック"/>
        <family val="3"/>
        <charset val="128"/>
      </rPr>
      <t>（クリックしてホームページへ移動）</t>
    </r>
    <rPh sb="0" eb="2">
      <t>ソクリョウ</t>
    </rPh>
    <rPh sb="2" eb="4">
      <t>ケイサン</t>
    </rPh>
    <rPh sb="8" eb="10">
      <t>ヘイメン</t>
    </rPh>
    <rPh sb="10" eb="12">
      <t>チョッカク</t>
    </rPh>
    <rPh sb="12" eb="14">
      <t>ザヒョウ</t>
    </rPh>
    <rPh sb="16" eb="18">
      <t>カンサン</t>
    </rPh>
    <phoneticPr fontId="1"/>
  </si>
  <si>
    <t>２．緯度・経度を平面直角座標系に変換する</t>
    <phoneticPr fontId="1"/>
  </si>
  <si>
    <t>３．上記で調べた結果を下記に入力する</t>
    <rPh sb="2" eb="4">
      <t>ジョウキ</t>
    </rPh>
    <rPh sb="5" eb="6">
      <t>シラ</t>
    </rPh>
    <rPh sb="8" eb="10">
      <t>ケッカ</t>
    </rPh>
    <rPh sb="11" eb="13">
      <t>カキ</t>
    </rPh>
    <rPh sb="14" eb="16">
      <t>ニュウリョク</t>
    </rPh>
    <phoneticPr fontId="1"/>
  </si>
  <si>
    <t>「結果シート」に計算結果が表示されます。</t>
    <rPh sb="1" eb="3">
      <t>ケッカ</t>
    </rPh>
    <rPh sb="8" eb="10">
      <t>ケイサン</t>
    </rPh>
    <rPh sb="10" eb="12">
      <t>ケッカ</t>
    </rPh>
    <rPh sb="13" eb="15">
      <t>ヒョウジ</t>
    </rPh>
    <phoneticPr fontId="1"/>
  </si>
  <si>
    <t>表示された結果を届出（電子申請）の該当箇所に入力してください。</t>
    <rPh sb="0" eb="2">
      <t>ヒョウジ</t>
    </rPh>
    <rPh sb="5" eb="7">
      <t>ケッカ</t>
    </rPh>
    <rPh sb="8" eb="10">
      <t>トドケデ</t>
    </rPh>
    <rPh sb="11" eb="13">
      <t>デンシ</t>
    </rPh>
    <rPh sb="13" eb="15">
      <t>シンセイ</t>
    </rPh>
    <rPh sb="17" eb="19">
      <t>ガイトウ</t>
    </rPh>
    <rPh sb="19" eb="21">
      <t>カショ</t>
    </rPh>
    <rPh sb="22" eb="24">
      <t>ニュウリョク</t>
    </rPh>
    <phoneticPr fontId="1"/>
  </si>
  <si>
    <t>基準を満たしていることを確認のうえ、</t>
    <rPh sb="0" eb="2">
      <t>キジュン</t>
    </rPh>
    <rPh sb="3" eb="4">
      <t>ミ</t>
    </rPh>
    <rPh sb="12" eb="14">
      <t>カクニン</t>
    </rPh>
    <phoneticPr fontId="1"/>
  </si>
  <si>
    <t>各地域の基準に対し、明らかに基準を下回る場合は、計算は不要です。</t>
    <rPh sb="0" eb="1">
      <t>カク</t>
    </rPh>
    <rPh sb="1" eb="3">
      <t>チイキ</t>
    </rPh>
    <rPh sb="4" eb="6">
      <t>キジュン</t>
    </rPh>
    <rPh sb="7" eb="8">
      <t>タイ</t>
    </rPh>
    <rPh sb="10" eb="11">
      <t>アキ</t>
    </rPh>
    <rPh sb="14" eb="16">
      <t>キジュン</t>
    </rPh>
    <rPh sb="17" eb="19">
      <t>シタマワ</t>
    </rPh>
    <rPh sb="20" eb="22">
      <t>バアイ</t>
    </rPh>
    <rPh sb="24" eb="26">
      <t>ケイサン</t>
    </rPh>
    <rPh sb="27" eb="29">
      <t>フヨウ</t>
    </rPh>
    <phoneticPr fontId="1"/>
  </si>
  <si>
    <t>※</t>
    <phoneticPr fontId="1"/>
  </si>
  <si>
    <t>「国土地理院地図」で、計画地に中心点（＋印）を合わせると、</t>
    <rPh sb="11" eb="13">
      <t>ケイカク</t>
    </rPh>
    <rPh sb="13" eb="14">
      <t>チ</t>
    </rPh>
    <rPh sb="15" eb="18">
      <t>チュウシンテン</t>
    </rPh>
    <rPh sb="20" eb="21">
      <t>ジルシ</t>
    </rPh>
    <rPh sb="23" eb="24">
      <t>ア</t>
    </rPh>
    <phoneticPr fontId="1"/>
  </si>
  <si>
    <t>画面下部（コンテキストメニュー）に表示されます。</t>
    <phoneticPr fontId="1"/>
  </si>
  <si>
    <t>■</t>
    <phoneticPr fontId="1"/>
  </si>
  <si>
    <t>「座標値の入力方法」を「数値入力」に設定する。</t>
    <phoneticPr fontId="1"/>
  </si>
  <si>
    <t>「計算実行」をクリックし、「計算結果」を確認する。</t>
    <phoneticPr fontId="1"/>
  </si>
  <si>
    <t>(1)</t>
    <phoneticPr fontId="1"/>
  </si>
  <si>
    <t>(2)</t>
  </si>
  <si>
    <t>(3)</t>
  </si>
  <si>
    <t>(4)</t>
  </si>
  <si>
    <t>１．で調べた緯度・経度を入力する。</t>
    <phoneticPr fontId="1"/>
  </si>
  <si>
    <t>（「度分秒」又は「十進法度単位」の違いに注意）</t>
    <phoneticPr fontId="1"/>
  </si>
  <si>
    <t>「測地系」を「世界測地系」にし、「平面直角座標系」を</t>
    <phoneticPr fontId="1"/>
  </si>
  <si>
    <t>「５系」に設定する。</t>
    <phoneticPr fontId="1"/>
  </si>
  <si>
    <t>国土地理院地図（クリックしてホームページへ移動）</t>
    <rPh sb="0" eb="2">
      <t>コクド</t>
    </rPh>
    <rPh sb="2" eb="4">
      <t>チリ</t>
    </rPh>
    <rPh sb="4" eb="5">
      <t>イン</t>
    </rPh>
    <rPh sb="5" eb="7">
      <t>チズ</t>
    </rPh>
    <rPh sb="21" eb="23">
      <t>イドウ</t>
    </rPh>
    <phoneticPr fontId="1"/>
  </si>
  <si>
    <t>▼</t>
    <phoneticPr fontId="1"/>
  </si>
  <si>
    <t>【入力シート】</t>
    <rPh sb="1" eb="3">
      <t>ニュウリョク</t>
    </rPh>
    <phoneticPr fontId="1"/>
  </si>
  <si>
    <t>【結果シート】</t>
    <rPh sb="1" eb="3">
      <t>ケッカ</t>
    </rPh>
    <phoneticPr fontId="1"/>
  </si>
  <si>
    <t>2-2-2　元町１丁目交差点</t>
    <rPh sb="6" eb="8">
      <t>モトマチ</t>
    </rPh>
    <rPh sb="9" eb="11">
      <t>チョウメ</t>
    </rPh>
    <rPh sb="11" eb="14">
      <t>コウサテン</t>
    </rPh>
    <phoneticPr fontId="1"/>
  </si>
  <si>
    <t>2-2-3　須磨海浜公園（区域①－ａ）</t>
    <rPh sb="6" eb="8">
      <t>スマ</t>
    </rPh>
    <rPh sb="8" eb="10">
      <t>カイヒン</t>
    </rPh>
    <rPh sb="10" eb="12">
      <t>コウエン</t>
    </rPh>
    <rPh sb="13" eb="15">
      <t>クイキ</t>
    </rPh>
    <phoneticPr fontId="1"/>
  </si>
  <si>
    <t>2-2-4　ビーナステラス（区域①）</t>
    <rPh sb="14" eb="16">
      <t>クイキ</t>
    </rPh>
    <phoneticPr fontId="1"/>
  </si>
  <si>
    <t>基準となる標高（Z)</t>
    <rPh sb="0" eb="2">
      <t>キジュン</t>
    </rPh>
    <rPh sb="5" eb="7">
      <t>ヒョウコウ</t>
    </rPh>
    <phoneticPr fontId="1"/>
  </si>
  <si>
    <t>（計算式：Z=0.0652401X-0.0259351Y+11652）</t>
    <phoneticPr fontId="1"/>
  </si>
  <si>
    <t>計画地のＸ座標（建築物又は工作物の最高高さ部分）</t>
    <rPh sb="0" eb="2">
      <t>ケイカク</t>
    </rPh>
    <rPh sb="2" eb="3">
      <t>チ</t>
    </rPh>
    <rPh sb="5" eb="7">
      <t>ザヒョウ</t>
    </rPh>
    <rPh sb="8" eb="11">
      <t>ケンチクブツ</t>
    </rPh>
    <rPh sb="11" eb="12">
      <t>マタ</t>
    </rPh>
    <rPh sb="13" eb="16">
      <t>コウサクブツ</t>
    </rPh>
    <phoneticPr fontId="1"/>
  </si>
  <si>
    <t>計画地のＹ座標（建築物又は工作物の最高高さ部分）</t>
    <rPh sb="0" eb="2">
      <t>ケイカク</t>
    </rPh>
    <rPh sb="2" eb="3">
      <t>チ</t>
    </rPh>
    <rPh sb="5" eb="7">
      <t>ザヒョウ</t>
    </rPh>
    <rPh sb="8" eb="11">
      <t>ケンチクブツ</t>
    </rPh>
    <rPh sb="11" eb="12">
      <t>マタ</t>
    </rPh>
    <rPh sb="13" eb="16">
      <t>コウサクブツ</t>
    </rPh>
    <phoneticPr fontId="1"/>
  </si>
  <si>
    <t>計画地の標高（建築物又は工作物の最高高さ部分）</t>
    <rPh sb="0" eb="2">
      <t>ケイカク</t>
    </rPh>
    <rPh sb="2" eb="3">
      <t>チ</t>
    </rPh>
    <rPh sb="4" eb="6">
      <t>ヒョウコウ</t>
    </rPh>
    <rPh sb="7" eb="10">
      <t>ケンチクブツ</t>
    </rPh>
    <rPh sb="10" eb="11">
      <t>マタ</t>
    </rPh>
    <rPh sb="12" eb="15">
      <t>コウサクブツ</t>
    </rPh>
    <rPh sb="16" eb="18">
      <t>サイコウ</t>
    </rPh>
    <rPh sb="18" eb="19">
      <t>タカ</t>
    </rPh>
    <rPh sb="20" eb="22">
      <t>ブブン</t>
    </rPh>
    <phoneticPr fontId="1"/>
  </si>
  <si>
    <t>計画地及び計画建築物又は工作物のデータ</t>
    <rPh sb="0" eb="2">
      <t>ケイカク</t>
    </rPh>
    <rPh sb="2" eb="3">
      <t>チ</t>
    </rPh>
    <rPh sb="3" eb="4">
      <t>オヨ</t>
    </rPh>
    <rPh sb="5" eb="7">
      <t>ケイカク</t>
    </rPh>
    <rPh sb="7" eb="10">
      <t>ケンチクブツ</t>
    </rPh>
    <rPh sb="10" eb="11">
      <t>マタ</t>
    </rPh>
    <rPh sb="12" eb="15">
      <t>コウサクブツ</t>
    </rPh>
    <phoneticPr fontId="1"/>
  </si>
  <si>
    <t>計画建築物又は工作物の最高高さ（標高）</t>
    <rPh sb="0" eb="2">
      <t>ケイカク</t>
    </rPh>
    <rPh sb="2" eb="5">
      <t>ケンチクブツ</t>
    </rPh>
    <rPh sb="5" eb="6">
      <t>マタ</t>
    </rPh>
    <rPh sb="7" eb="10">
      <t>コウサクブツ</t>
    </rPh>
    <rPh sb="11" eb="13">
      <t>サイコウ</t>
    </rPh>
    <rPh sb="13" eb="14">
      <t>タカ</t>
    </rPh>
    <rPh sb="16" eb="18">
      <t>ヒョウコウ</t>
    </rPh>
    <phoneticPr fontId="1"/>
  </si>
  <si>
    <t>（計算式：Z=0.0760061X-0.1000164Y+18883）</t>
    <phoneticPr fontId="1"/>
  </si>
  <si>
    <t>（計算式：Z=0.148988X-0.04724Y+25821）</t>
    <phoneticPr fontId="1"/>
  </si>
  <si>
    <t>（計算式：Z=161-(L*0.01)）</t>
    <phoneticPr fontId="1"/>
  </si>
  <si>
    <t>ｍ</t>
    <phoneticPr fontId="1"/>
  </si>
  <si>
    <t>内の数値を届出（電子申請）に記載してください。</t>
    <rPh sb="0" eb="1">
      <t>ナイ</t>
    </rPh>
    <rPh sb="2" eb="4">
      <t>スウチ</t>
    </rPh>
    <rPh sb="5" eb="7">
      <t>トドケデ</t>
    </rPh>
    <rPh sb="8" eb="10">
      <t>デンシ</t>
    </rPh>
    <rPh sb="10" eb="12">
      <t>シンセイ</t>
    </rPh>
    <rPh sb="14" eb="16">
      <t>キサイ</t>
    </rPh>
    <phoneticPr fontId="1"/>
  </si>
  <si>
    <t>該当する地域の基準適合判定結果を確認してください。</t>
    <rPh sb="0" eb="2">
      <t>ガイトウ</t>
    </rPh>
    <rPh sb="4" eb="6">
      <t>チイキ</t>
    </rPh>
    <rPh sb="7" eb="9">
      <t>キジュン</t>
    </rPh>
    <rPh sb="9" eb="11">
      <t>テキゴウ</t>
    </rPh>
    <rPh sb="11" eb="13">
      <t>ハンテイ</t>
    </rPh>
    <rPh sb="13" eb="15">
      <t>ケッカ</t>
    </rPh>
    <rPh sb="16" eb="18">
      <t>カクニン</t>
    </rPh>
    <phoneticPr fontId="1"/>
  </si>
  <si>
    <t>↓</t>
    <phoneticPr fontId="1"/>
  </si>
  <si>
    <t>基準適合判定結果</t>
    <rPh sb="6" eb="8">
      <t>ケッカ</t>
    </rPh>
    <phoneticPr fontId="1"/>
  </si>
  <si>
    <t>が入力項目です。</t>
    <rPh sb="1" eb="3">
      <t>ニュウリョク</t>
    </rPh>
    <rPh sb="3" eb="5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</si>
</sst>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游ゴシック"/>
      <family val="3"/>
      <charset val="128"/>
    </font>
    <font>
      <b/>
      <u/>
      <sz val="9"/>
      <color theme="10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1"/>
      <color theme="8" tint="-0.249977111117893"/>
      <name val="游ゴシック"/>
      <family val="3"/>
      <charset val="128"/>
    </font>
    <font>
      <b/>
      <sz val="11"/>
      <color theme="8" tint="-0.249977111117893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8" tint="-0.249977111117893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8" tint="-0.249977111117893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6"/>
      <color theme="8" tint="-0.249977111117893"/>
      <name val="游ゴシック"/>
      <family val="3"/>
      <charset val="128"/>
    </font>
    <font>
      <b/>
      <sz val="11"/>
      <color rgb="FFC0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theme="8" tint="-0.499984740745262"/>
      </top>
      <bottom/>
      <diagonal/>
    </border>
    <border>
      <left style="double">
        <color theme="8" tint="-0.499984740745262"/>
      </left>
      <right/>
      <top style="double">
        <color theme="8" tint="-0.499984740745262"/>
      </top>
      <bottom/>
      <diagonal/>
    </border>
    <border>
      <left/>
      <right style="double">
        <color theme="8" tint="-0.499984740745262"/>
      </right>
      <top style="double">
        <color theme="8" tint="-0.499984740745262"/>
      </top>
      <bottom/>
      <diagonal/>
    </border>
    <border>
      <left style="double">
        <color theme="8" tint="-0.499984740745262"/>
      </left>
      <right/>
      <top/>
      <bottom style="double">
        <color theme="8" tint="-0.499984740745262"/>
      </bottom>
      <diagonal/>
    </border>
    <border>
      <left/>
      <right/>
      <top/>
      <bottom style="double">
        <color theme="8" tint="-0.499984740745262"/>
      </bottom>
      <diagonal/>
    </border>
    <border>
      <left/>
      <right style="double">
        <color theme="8" tint="-0.499984740745262"/>
      </right>
      <top/>
      <bottom style="double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8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11" fillId="2" borderId="0" xfId="0" applyFont="1" applyFill="1" applyProtection="1">
      <alignment vertical="center"/>
    </xf>
    <xf numFmtId="0" fontId="12" fillId="2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14" fillId="4" borderId="0" xfId="0" applyFont="1" applyFill="1" applyAlignment="1" applyProtection="1">
      <alignment horizontal="right" vertical="center"/>
    </xf>
    <xf numFmtId="0" fontId="2" fillId="4" borderId="0" xfId="0" quotePrefix="1" applyFont="1" applyFill="1" applyAlignment="1" applyProtection="1">
      <alignment horizontal="right" vertical="center"/>
    </xf>
    <xf numFmtId="0" fontId="3" fillId="4" borderId="0" xfId="0" applyFont="1" applyFill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4" fillId="0" borderId="0" xfId="0" applyFont="1" applyProtection="1">
      <alignment vertical="center"/>
    </xf>
    <xf numFmtId="0" fontId="14" fillId="4" borderId="4" xfId="0" applyFont="1" applyFill="1" applyBorder="1" applyProtection="1">
      <alignment vertical="center"/>
    </xf>
    <xf numFmtId="0" fontId="14" fillId="4" borderId="5" xfId="0" applyFont="1" applyFill="1" applyBorder="1" applyProtection="1">
      <alignment vertical="center"/>
    </xf>
    <xf numFmtId="0" fontId="2" fillId="4" borderId="5" xfId="0" applyFont="1" applyFill="1" applyBorder="1" applyProtection="1">
      <alignment vertical="center"/>
    </xf>
    <xf numFmtId="0" fontId="3" fillId="4" borderId="5" xfId="0" applyFont="1" applyFill="1" applyBorder="1" applyProtection="1">
      <alignment vertical="center"/>
    </xf>
    <xf numFmtId="0" fontId="2" fillId="4" borderId="6" xfId="0" applyFont="1" applyFill="1" applyBorder="1" applyProtection="1">
      <alignment vertical="center"/>
    </xf>
    <xf numFmtId="0" fontId="2" fillId="4" borderId="7" xfId="0" applyFont="1" applyFill="1" applyBorder="1" applyProtection="1">
      <alignment vertical="center"/>
    </xf>
    <xf numFmtId="0" fontId="2" fillId="4" borderId="0" xfId="0" applyFont="1" applyFill="1" applyBorder="1" applyProtection="1">
      <alignment vertical="center"/>
    </xf>
    <xf numFmtId="0" fontId="14" fillId="4" borderId="0" xfId="0" applyFont="1" applyFill="1" applyBorder="1" applyProtection="1">
      <alignment vertical="center"/>
    </xf>
    <xf numFmtId="0" fontId="2" fillId="4" borderId="8" xfId="0" applyFont="1" applyFill="1" applyBorder="1" applyProtection="1">
      <alignment vertical="center"/>
    </xf>
    <xf numFmtId="0" fontId="2" fillId="4" borderId="9" xfId="0" applyFont="1" applyFill="1" applyBorder="1" applyProtection="1">
      <alignment vertical="center"/>
    </xf>
    <xf numFmtId="0" fontId="2" fillId="4" borderId="10" xfId="0" applyFont="1" applyFill="1" applyBorder="1" applyProtection="1">
      <alignment vertical="center"/>
    </xf>
    <xf numFmtId="0" fontId="14" fillId="4" borderId="10" xfId="0" applyFont="1" applyFill="1" applyBorder="1" applyProtection="1">
      <alignment vertical="center"/>
    </xf>
    <xf numFmtId="0" fontId="2" fillId="4" borderId="11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20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20" fillId="0" borderId="0" xfId="0" applyFont="1" applyFill="1" applyProtection="1">
      <alignment vertical="center"/>
    </xf>
    <xf numFmtId="176" fontId="2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8" fillId="0" borderId="2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176" fontId="2" fillId="3" borderId="3" xfId="0" applyNumberFormat="1" applyFont="1" applyFill="1" applyBorder="1" applyProtection="1">
      <alignment vertical="center"/>
    </xf>
    <xf numFmtId="0" fontId="8" fillId="0" borderId="1" xfId="0" applyFont="1" applyBorder="1" applyProtection="1">
      <alignment vertical="center"/>
    </xf>
    <xf numFmtId="177" fontId="2" fillId="3" borderId="3" xfId="0" applyNumberFormat="1" applyFont="1" applyFill="1" applyBorder="1" applyProtection="1">
      <alignment vertical="center"/>
    </xf>
    <xf numFmtId="0" fontId="8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177" fontId="2" fillId="0" borderId="18" xfId="0" applyNumberFormat="1" applyFont="1" applyBorder="1" applyProtection="1">
      <alignment vertical="center"/>
    </xf>
    <xf numFmtId="176" fontId="2" fillId="6" borderId="19" xfId="0" applyNumberFormat="1" applyFont="1" applyFill="1" applyBorder="1" applyProtection="1">
      <alignment vertical="center"/>
      <protection locked="0"/>
    </xf>
    <xf numFmtId="177" fontId="2" fillId="6" borderId="19" xfId="0" applyNumberFormat="1" applyFont="1" applyFill="1" applyBorder="1" applyProtection="1">
      <alignment vertical="center"/>
      <protection locked="0"/>
    </xf>
    <xf numFmtId="0" fontId="23" fillId="5" borderId="0" xfId="0" applyFont="1" applyFill="1" applyBorder="1" applyAlignment="1" applyProtection="1">
      <alignment horizontal="center" vertical="center"/>
    </xf>
    <xf numFmtId="176" fontId="21" fillId="3" borderId="3" xfId="0" applyNumberFormat="1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6" fillId="0" borderId="0" xfId="1" applyFont="1" applyAlignment="1" applyProtection="1">
      <alignment vertical="center"/>
      <protection locked="0"/>
    </xf>
    <xf numFmtId="0" fontId="16" fillId="6" borderId="20" xfId="0" applyFont="1" applyFill="1" applyBorder="1" applyAlignment="1" applyProtection="1">
      <alignment horizontal="center" vertical="center"/>
    </xf>
    <xf numFmtId="0" fontId="16" fillId="6" borderId="21" xfId="0" applyFont="1" applyFill="1" applyBorder="1" applyAlignment="1" applyProtection="1">
      <alignment horizontal="center" vertical="center"/>
    </xf>
    <xf numFmtId="0" fontId="16" fillId="6" borderId="22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ldb.gsi.go.jp/sokuchi/surveycalc/surveycalc/bl2xyf.html" TargetMode="External"/><Relationship Id="rId1" Type="http://schemas.openxmlformats.org/officeDocument/2006/relationships/hyperlink" Target="http://maps.gsi.go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J49"/>
  <sheetViews>
    <sheetView showGridLines="0" tabSelected="1" view="pageBreakPreview" zoomScaleNormal="100" zoomScaleSheetLayoutView="100" workbookViewId="0">
      <selection activeCell="I32" sqref="I32"/>
    </sheetView>
  </sheetViews>
  <sheetFormatPr defaultRowHeight="18" x14ac:dyDescent="0.2"/>
  <cols>
    <col min="1" max="6" width="2.77734375" style="3" customWidth="1"/>
    <col min="7" max="7" width="4.77734375" style="3" customWidth="1"/>
    <col min="8" max="8" width="44.77734375" style="3" customWidth="1"/>
    <col min="9" max="9" width="16.77734375" style="3" customWidth="1"/>
    <col min="10" max="10" width="4.77734375" style="3" customWidth="1"/>
    <col min="11" max="11" width="2.77734375" style="3" customWidth="1"/>
    <col min="12" max="16384" width="8.88671875" style="3"/>
  </cols>
  <sheetData>
    <row r="1" spans="2:10" s="1" customFormat="1" ht="10.199999999999999" thickBot="1" x14ac:dyDescent="0.25"/>
    <row r="2" spans="2:10" s="2" customFormat="1" ht="22.8" thickTop="1" x14ac:dyDescent="0.2">
      <c r="B2" s="61" t="s">
        <v>6</v>
      </c>
      <c r="C2" s="62"/>
      <c r="D2" s="62"/>
      <c r="E2" s="62"/>
      <c r="F2" s="62"/>
      <c r="G2" s="62"/>
      <c r="H2" s="62"/>
      <c r="I2" s="62"/>
      <c r="J2" s="63"/>
    </row>
    <row r="3" spans="2:10" ht="18.600000000000001" thickBot="1" x14ac:dyDescent="0.25">
      <c r="B3" s="65" t="s">
        <v>38</v>
      </c>
      <c r="C3" s="66"/>
      <c r="D3" s="66"/>
      <c r="E3" s="66"/>
      <c r="F3" s="66"/>
      <c r="G3" s="66"/>
      <c r="H3" s="66"/>
      <c r="I3" s="66"/>
      <c r="J3" s="67"/>
    </row>
    <row r="4" spans="2:10" s="1" customFormat="1" ht="10.199999999999999" thickTop="1" x14ac:dyDescent="0.2">
      <c r="F4" s="4"/>
    </row>
    <row r="5" spans="2:10" s="5" customFormat="1" ht="16.2" x14ac:dyDescent="0.2">
      <c r="C5" s="6" t="s">
        <v>22</v>
      </c>
      <c r="D5" s="6" t="s">
        <v>21</v>
      </c>
    </row>
    <row r="6" spans="2:10" s="1" customFormat="1" ht="10.199999999999999" thickBot="1" x14ac:dyDescent="0.25">
      <c r="C6" s="7"/>
      <c r="D6" s="7"/>
      <c r="E6" s="7"/>
      <c r="G6" s="4"/>
      <c r="I6" s="4"/>
      <c r="J6" s="8"/>
    </row>
    <row r="7" spans="2:10" s="5" customFormat="1" ht="17.399999999999999" thickTop="1" thickBot="1" x14ac:dyDescent="0.25">
      <c r="C7" s="6" t="s">
        <v>4</v>
      </c>
      <c r="D7" s="69"/>
      <c r="E7" s="70"/>
      <c r="F7" s="70"/>
      <c r="G7" s="71"/>
      <c r="H7" s="6" t="s">
        <v>58</v>
      </c>
      <c r="J7" s="9"/>
    </row>
    <row r="8" spans="2:10" s="5" customFormat="1" ht="16.8" thickTop="1" x14ac:dyDescent="0.2">
      <c r="C8" s="6"/>
      <c r="D8" s="10"/>
      <c r="E8" s="10"/>
      <c r="F8" s="10"/>
      <c r="G8" s="10"/>
      <c r="H8" s="6"/>
      <c r="J8" s="9"/>
    </row>
    <row r="9" spans="2:10" x14ac:dyDescent="0.2">
      <c r="B9" s="11"/>
    </row>
    <row r="10" spans="2:10" x14ac:dyDescent="0.2">
      <c r="B10" s="12" t="s">
        <v>7</v>
      </c>
      <c r="C10" s="13"/>
      <c r="D10" s="13"/>
      <c r="E10" s="13"/>
      <c r="F10" s="13"/>
      <c r="G10" s="13"/>
      <c r="H10" s="13"/>
      <c r="I10" s="13"/>
      <c r="J10" s="13"/>
    </row>
    <row r="11" spans="2:10" s="1" customFormat="1" ht="9.6" x14ac:dyDescent="0.2">
      <c r="F11" s="4"/>
    </row>
    <row r="12" spans="2:10" x14ac:dyDescent="0.2">
      <c r="C12" s="14" t="s">
        <v>25</v>
      </c>
      <c r="D12" s="3" t="s">
        <v>23</v>
      </c>
    </row>
    <row r="13" spans="2:10" x14ac:dyDescent="0.2">
      <c r="D13" s="3" t="s">
        <v>24</v>
      </c>
    </row>
    <row r="14" spans="2:10" s="15" customFormat="1" x14ac:dyDescent="0.2">
      <c r="E14" s="16" t="s">
        <v>14</v>
      </c>
      <c r="F14" s="68" t="s">
        <v>36</v>
      </c>
      <c r="G14" s="68"/>
      <c r="H14" s="68"/>
      <c r="I14" s="68"/>
      <c r="J14" s="68"/>
    </row>
    <row r="15" spans="2:10" s="1" customFormat="1" ht="9.6" x14ac:dyDescent="0.2">
      <c r="F15" s="4"/>
    </row>
    <row r="16" spans="2:10" x14ac:dyDescent="0.2">
      <c r="C16" s="14" t="s">
        <v>25</v>
      </c>
      <c r="D16" s="3" t="s">
        <v>10</v>
      </c>
    </row>
    <row r="18" spans="2:10" x14ac:dyDescent="0.2">
      <c r="B18" s="12" t="s">
        <v>16</v>
      </c>
      <c r="C18" s="13"/>
      <c r="D18" s="13"/>
      <c r="E18" s="13"/>
      <c r="F18" s="12"/>
      <c r="G18" s="13"/>
      <c r="H18" s="13"/>
      <c r="I18" s="13"/>
      <c r="J18" s="13"/>
    </row>
    <row r="19" spans="2:10" s="1" customFormat="1" ht="9.6" x14ac:dyDescent="0.2">
      <c r="F19" s="4"/>
    </row>
    <row r="20" spans="2:10" x14ac:dyDescent="0.2">
      <c r="C20" s="14" t="s">
        <v>25</v>
      </c>
      <c r="D20" s="3" t="s">
        <v>8</v>
      </c>
    </row>
    <row r="21" spans="2:10" s="15" customFormat="1" x14ac:dyDescent="0.2">
      <c r="E21" s="16" t="s">
        <v>14</v>
      </c>
      <c r="F21" s="68" t="s">
        <v>15</v>
      </c>
      <c r="G21" s="68"/>
      <c r="H21" s="68"/>
      <c r="I21" s="68"/>
      <c r="J21" s="68"/>
    </row>
    <row r="22" spans="2:10" s="1" customFormat="1" ht="9.6" x14ac:dyDescent="0.2">
      <c r="F22" s="4"/>
    </row>
    <row r="23" spans="2:10" s="17" customFormat="1" x14ac:dyDescent="0.2">
      <c r="D23" s="18"/>
      <c r="E23" s="18"/>
      <c r="F23" s="19" t="s">
        <v>9</v>
      </c>
      <c r="G23" s="20" t="s">
        <v>28</v>
      </c>
      <c r="H23" s="18" t="s">
        <v>26</v>
      </c>
      <c r="I23" s="18"/>
    </row>
    <row r="24" spans="2:10" s="17" customFormat="1" x14ac:dyDescent="0.2">
      <c r="D24" s="18"/>
      <c r="E24" s="18"/>
      <c r="F24" s="18"/>
      <c r="G24" s="20" t="s">
        <v>29</v>
      </c>
      <c r="H24" s="18" t="s">
        <v>34</v>
      </c>
      <c r="I24" s="18"/>
    </row>
    <row r="25" spans="2:10" s="17" customFormat="1" x14ac:dyDescent="0.2">
      <c r="D25" s="18"/>
      <c r="E25" s="18"/>
      <c r="F25" s="18"/>
      <c r="G25" s="18"/>
      <c r="H25" s="18" t="s">
        <v>35</v>
      </c>
      <c r="I25" s="18"/>
    </row>
    <row r="26" spans="2:10" s="17" customFormat="1" x14ac:dyDescent="0.2">
      <c r="D26" s="18"/>
      <c r="E26" s="18"/>
      <c r="F26" s="21"/>
      <c r="G26" s="20" t="s">
        <v>30</v>
      </c>
      <c r="H26" s="18" t="s">
        <v>32</v>
      </c>
      <c r="I26" s="18"/>
    </row>
    <row r="27" spans="2:10" s="17" customFormat="1" x14ac:dyDescent="0.2">
      <c r="D27" s="18"/>
      <c r="E27" s="18"/>
      <c r="F27" s="21"/>
      <c r="G27" s="20"/>
      <c r="H27" s="18" t="s">
        <v>33</v>
      </c>
      <c r="I27" s="18"/>
    </row>
    <row r="28" spans="2:10" s="17" customFormat="1" x14ac:dyDescent="0.2">
      <c r="D28" s="18"/>
      <c r="E28" s="18"/>
      <c r="F28" s="21"/>
      <c r="G28" s="20" t="s">
        <v>31</v>
      </c>
      <c r="H28" s="18" t="s">
        <v>27</v>
      </c>
      <c r="I28" s="18"/>
    </row>
    <row r="29" spans="2:10" x14ac:dyDescent="0.2">
      <c r="F29" s="15"/>
    </row>
    <row r="30" spans="2:10" x14ac:dyDescent="0.2">
      <c r="B30" s="12" t="s">
        <v>17</v>
      </c>
      <c r="C30" s="13"/>
      <c r="D30" s="13"/>
      <c r="E30" s="13"/>
      <c r="F30" s="12"/>
      <c r="G30" s="13"/>
      <c r="H30" s="13"/>
      <c r="I30" s="13"/>
      <c r="J30" s="13"/>
    </row>
    <row r="31" spans="2:10" s="1" customFormat="1" ht="10.199999999999999" thickBot="1" x14ac:dyDescent="0.25">
      <c r="F31" s="4"/>
    </row>
    <row r="32" spans="2:10" ht="19.2" thickTop="1" thickBot="1" x14ac:dyDescent="0.25">
      <c r="C32" s="14" t="s">
        <v>25</v>
      </c>
      <c r="D32" s="17" t="s">
        <v>45</v>
      </c>
      <c r="I32" s="57">
        <v>0</v>
      </c>
      <c r="J32" s="3" t="s">
        <v>1</v>
      </c>
    </row>
    <row r="33" spans="2:10" s="22" customFormat="1" ht="10.8" thickTop="1" thickBot="1" x14ac:dyDescent="0.25">
      <c r="D33" s="23"/>
    </row>
    <row r="34" spans="2:10" ht="19.2" thickTop="1" thickBot="1" x14ac:dyDescent="0.25">
      <c r="C34" s="14" t="s">
        <v>25</v>
      </c>
      <c r="D34" s="17" t="s">
        <v>46</v>
      </c>
      <c r="I34" s="57">
        <v>0</v>
      </c>
      <c r="J34" s="3" t="s">
        <v>0</v>
      </c>
    </row>
    <row r="35" spans="2:10" s="1" customFormat="1" ht="10.8" thickTop="1" thickBot="1" x14ac:dyDescent="0.25">
      <c r="I35" s="8"/>
    </row>
    <row r="36" spans="2:10" ht="19.2" thickTop="1" thickBot="1" x14ac:dyDescent="0.25">
      <c r="C36" s="14" t="s">
        <v>25</v>
      </c>
      <c r="D36" s="3" t="s">
        <v>47</v>
      </c>
      <c r="I36" s="58">
        <v>0</v>
      </c>
      <c r="J36" s="3" t="s">
        <v>1</v>
      </c>
    </row>
    <row r="37" spans="2:10" ht="18.600000000000001" thickTop="1" x14ac:dyDescent="0.2">
      <c r="F37" s="24"/>
    </row>
    <row r="38" spans="2:10" x14ac:dyDescent="0.2">
      <c r="B38" s="12" t="s">
        <v>12</v>
      </c>
      <c r="C38" s="13"/>
      <c r="D38" s="13"/>
      <c r="E38" s="13"/>
      <c r="F38" s="12"/>
      <c r="G38" s="13"/>
      <c r="H38" s="13"/>
      <c r="I38" s="13"/>
      <c r="J38" s="13"/>
    </row>
    <row r="39" spans="2:10" s="1" customFormat="1" ht="9.6" x14ac:dyDescent="0.2">
      <c r="F39" s="4"/>
    </row>
    <row r="40" spans="2:10" x14ac:dyDescent="0.2">
      <c r="C40" s="25" t="s">
        <v>22</v>
      </c>
      <c r="D40" s="25" t="s">
        <v>11</v>
      </c>
    </row>
    <row r="41" spans="2:10" s="1" customFormat="1" ht="10.199999999999999" thickBot="1" x14ac:dyDescent="0.25"/>
    <row r="42" spans="2:10" ht="19.2" thickTop="1" thickBot="1" x14ac:dyDescent="0.25">
      <c r="C42" s="14" t="s">
        <v>25</v>
      </c>
      <c r="D42" s="3" t="s">
        <v>13</v>
      </c>
      <c r="I42" s="58">
        <v>0</v>
      </c>
      <c r="J42" s="3" t="s">
        <v>1</v>
      </c>
    </row>
    <row r="43" spans="2:10" ht="18.600000000000001" thickTop="1" x14ac:dyDescent="0.2"/>
    <row r="45" spans="2:10" ht="27" thickBot="1" x14ac:dyDescent="0.25">
      <c r="B45" s="64" t="s">
        <v>37</v>
      </c>
      <c r="C45" s="64"/>
      <c r="D45" s="64"/>
      <c r="E45" s="64"/>
      <c r="F45" s="64"/>
      <c r="G45" s="64"/>
      <c r="H45" s="64"/>
      <c r="I45" s="64"/>
      <c r="J45" s="64"/>
    </row>
    <row r="46" spans="2:10" ht="18.600000000000001" thickTop="1" x14ac:dyDescent="0.2">
      <c r="B46" s="26"/>
      <c r="C46" s="27" t="s">
        <v>18</v>
      </c>
      <c r="D46" s="28"/>
      <c r="E46" s="28"/>
      <c r="F46" s="29"/>
      <c r="G46" s="28"/>
      <c r="H46" s="28"/>
      <c r="I46" s="28"/>
      <c r="J46" s="30"/>
    </row>
    <row r="47" spans="2:10" x14ac:dyDescent="0.2">
      <c r="B47" s="31"/>
      <c r="C47" s="32"/>
      <c r="D47" s="32"/>
      <c r="E47" s="33" t="s">
        <v>20</v>
      </c>
      <c r="F47" s="32"/>
      <c r="G47" s="32"/>
      <c r="H47" s="32"/>
      <c r="I47" s="32"/>
      <c r="J47" s="34"/>
    </row>
    <row r="48" spans="2:10" ht="18.600000000000001" thickBot="1" x14ac:dyDescent="0.25">
      <c r="B48" s="35"/>
      <c r="C48" s="36"/>
      <c r="D48" s="36"/>
      <c r="E48" s="37" t="s">
        <v>19</v>
      </c>
      <c r="F48" s="36"/>
      <c r="G48" s="36"/>
      <c r="H48" s="36"/>
      <c r="I48" s="36"/>
      <c r="J48" s="38"/>
    </row>
    <row r="49" s="1" customFormat="1" ht="10.199999999999999" thickTop="1" x14ac:dyDescent="0.2"/>
  </sheetData>
  <sheetProtection algorithmName="SHA-512" hashValue="usF8TfBKeWJWLXeHpBUgUQaZkqTmJTxtp+kVIcZ6MFnMtkaDRpZF/H6+DafhrLVDBkCNNjUxXoDlrVmLKgNuBg==" saltValue="CzcHR9FfaRBpjD9TSc0odA==" spinCount="100000" sheet="1" selectLockedCells="1"/>
  <protectedRanges>
    <protectedRange sqref="I32:I34 I36 I42" name="範囲1"/>
  </protectedRanges>
  <mergeCells count="6">
    <mergeCell ref="B2:J2"/>
    <mergeCell ref="B45:J45"/>
    <mergeCell ref="B3:J3"/>
    <mergeCell ref="F21:J21"/>
    <mergeCell ref="F14:J14"/>
    <mergeCell ref="D7:G7"/>
  </mergeCells>
  <phoneticPr fontId="1"/>
  <hyperlinks>
    <hyperlink ref="F14" r:id="rId1" display="国土地理院地図"/>
    <hyperlink ref="F21" r:id="rId2" display="測量計算サイト─平面直角座標への換算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3"/>
  <ignoredErrors>
    <ignoredError sqref="G23:G24 G26 G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B1:J47"/>
  <sheetViews>
    <sheetView showGridLines="0" view="pageBreakPreview" zoomScaleNormal="85" zoomScaleSheetLayoutView="100" workbookViewId="0">
      <selection activeCell="H42" sqref="H42"/>
    </sheetView>
  </sheetViews>
  <sheetFormatPr defaultRowHeight="18" x14ac:dyDescent="0.2"/>
  <cols>
    <col min="1" max="3" width="2.77734375" style="3" customWidth="1"/>
    <col min="4" max="4" width="14.77734375" style="3" customWidth="1"/>
    <col min="5" max="5" width="2.77734375" style="3" customWidth="1"/>
    <col min="6" max="6" width="12.77734375" style="3" customWidth="1"/>
    <col min="7" max="7" width="30.77734375" style="3" customWidth="1"/>
    <col min="8" max="8" width="14.77734375" style="3" customWidth="1"/>
    <col min="9" max="9" width="4.77734375" style="3" customWidth="1"/>
    <col min="10" max="10" width="2.77734375" style="39" customWidth="1"/>
    <col min="11" max="16384" width="8.88671875" style="3"/>
  </cols>
  <sheetData>
    <row r="1" spans="2:10" s="1" customFormat="1" ht="10.199999999999999" thickBot="1" x14ac:dyDescent="0.25">
      <c r="J1" s="8"/>
    </row>
    <row r="2" spans="2:10" ht="22.8" thickTop="1" x14ac:dyDescent="0.2">
      <c r="B2" s="61" t="s">
        <v>6</v>
      </c>
      <c r="C2" s="62"/>
      <c r="D2" s="62"/>
      <c r="E2" s="62"/>
      <c r="F2" s="62"/>
      <c r="G2" s="62"/>
      <c r="H2" s="62"/>
      <c r="I2" s="63"/>
    </row>
    <row r="3" spans="2:10" ht="18.600000000000001" thickBot="1" x14ac:dyDescent="0.25">
      <c r="B3" s="65" t="s">
        <v>39</v>
      </c>
      <c r="C3" s="66"/>
      <c r="D3" s="66"/>
      <c r="E3" s="66"/>
      <c r="F3" s="66"/>
      <c r="G3" s="66"/>
      <c r="H3" s="66"/>
      <c r="I3" s="67"/>
    </row>
    <row r="4" spans="2:10" s="1" customFormat="1" ht="10.199999999999999" thickTop="1" x14ac:dyDescent="0.2">
      <c r="I4" s="4"/>
      <c r="J4" s="8"/>
    </row>
    <row r="5" spans="2:10" s="40" customFormat="1" ht="16.2" x14ac:dyDescent="0.2">
      <c r="C5" s="6" t="s">
        <v>4</v>
      </c>
      <c r="D5" s="6" t="s">
        <v>55</v>
      </c>
      <c r="E5" s="6"/>
      <c r="G5" s="41"/>
      <c r="I5" s="41"/>
      <c r="J5" s="42"/>
    </row>
    <row r="6" spans="2:10" s="1" customFormat="1" ht="10.199999999999999" thickBot="1" x14ac:dyDescent="0.25">
      <c r="C6" s="7"/>
      <c r="D6" s="7"/>
      <c r="E6" s="7"/>
      <c r="G6" s="4"/>
      <c r="I6" s="4"/>
      <c r="J6" s="8"/>
    </row>
    <row r="7" spans="2:10" s="5" customFormat="1" ht="17.399999999999999" thickTop="1" thickBot="1" x14ac:dyDescent="0.25">
      <c r="C7" s="6" t="s">
        <v>4</v>
      </c>
      <c r="D7" s="60"/>
      <c r="E7" s="6" t="s">
        <v>54</v>
      </c>
      <c r="F7" s="43"/>
      <c r="J7" s="9"/>
    </row>
    <row r="8" spans="2:10" s="5" customFormat="1" ht="16.8" thickTop="1" x14ac:dyDescent="0.2">
      <c r="C8" s="6"/>
      <c r="D8" s="6"/>
      <c r="E8" s="43"/>
      <c r="F8" s="43"/>
      <c r="G8" s="6"/>
      <c r="J8" s="9"/>
    </row>
    <row r="9" spans="2:10" x14ac:dyDescent="0.2">
      <c r="B9" s="11"/>
    </row>
    <row r="10" spans="2:10" x14ac:dyDescent="0.2">
      <c r="B10" s="12" t="s">
        <v>48</v>
      </c>
      <c r="C10" s="13"/>
      <c r="D10" s="13"/>
      <c r="E10" s="13"/>
      <c r="F10" s="13"/>
      <c r="G10" s="13"/>
      <c r="H10" s="13"/>
      <c r="I10" s="13"/>
      <c r="J10" s="44"/>
    </row>
    <row r="11" spans="2:10" s="1" customFormat="1" ht="10.199999999999999" thickBot="1" x14ac:dyDescent="0.25">
      <c r="B11" s="22"/>
      <c r="C11" s="23"/>
      <c r="D11" s="23"/>
      <c r="E11" s="23"/>
      <c r="F11" s="23"/>
      <c r="H11" s="45"/>
      <c r="I11" s="46"/>
      <c r="J11" s="8"/>
    </row>
    <row r="12" spans="2:10" ht="19.2" thickTop="1" thickBot="1" x14ac:dyDescent="0.25">
      <c r="B12" s="47" t="s">
        <v>25</v>
      </c>
      <c r="C12" s="17" t="s">
        <v>45</v>
      </c>
      <c r="D12" s="17"/>
      <c r="E12" s="17"/>
      <c r="F12" s="17"/>
      <c r="H12" s="48">
        <f>入力シート!I32</f>
        <v>0</v>
      </c>
      <c r="I12" s="3" t="s">
        <v>0</v>
      </c>
    </row>
    <row r="13" spans="2:10" s="1" customFormat="1" ht="10.8" thickTop="1" thickBot="1" x14ac:dyDescent="0.25">
      <c r="B13" s="22"/>
      <c r="C13" s="23"/>
      <c r="D13" s="23"/>
      <c r="E13" s="23"/>
      <c r="F13" s="23"/>
      <c r="H13" s="49"/>
      <c r="I13" s="46"/>
      <c r="J13" s="8"/>
    </row>
    <row r="14" spans="2:10" ht="19.2" thickTop="1" thickBot="1" x14ac:dyDescent="0.25">
      <c r="B14" s="47" t="s">
        <v>25</v>
      </c>
      <c r="C14" s="17" t="s">
        <v>46</v>
      </c>
      <c r="D14" s="17"/>
      <c r="E14" s="17"/>
      <c r="F14" s="17"/>
      <c r="H14" s="48">
        <f>入力シート!I34</f>
        <v>0</v>
      </c>
      <c r="I14" s="3" t="s">
        <v>0</v>
      </c>
    </row>
    <row r="15" spans="2:10" s="1" customFormat="1" ht="10.8" thickTop="1" thickBot="1" x14ac:dyDescent="0.25">
      <c r="B15" s="46"/>
      <c r="H15" s="8"/>
      <c r="J15" s="8"/>
    </row>
    <row r="16" spans="2:10" ht="19.2" thickTop="1" thickBot="1" x14ac:dyDescent="0.25">
      <c r="B16" s="47" t="s">
        <v>25</v>
      </c>
      <c r="C16" s="3" t="s">
        <v>47</v>
      </c>
      <c r="H16" s="50">
        <f>入力シート!I36</f>
        <v>0</v>
      </c>
      <c r="I16" s="3" t="s">
        <v>0</v>
      </c>
    </row>
    <row r="17" spans="2:10" s="1" customFormat="1" ht="10.8" thickTop="1" thickBot="1" x14ac:dyDescent="0.25">
      <c r="B17" s="51"/>
      <c r="C17" s="51"/>
      <c r="D17" s="51"/>
      <c r="E17" s="51"/>
      <c r="F17" s="51"/>
      <c r="H17" s="49"/>
      <c r="I17" s="46"/>
      <c r="J17" s="8"/>
    </row>
    <row r="18" spans="2:10" ht="19.2" thickTop="1" thickBot="1" x14ac:dyDescent="0.25">
      <c r="B18" s="47" t="s">
        <v>25</v>
      </c>
      <c r="C18" s="52" t="s">
        <v>13</v>
      </c>
      <c r="D18" s="52"/>
      <c r="E18" s="52"/>
      <c r="F18" s="52"/>
      <c r="H18" s="50">
        <f>入力シート!I42</f>
        <v>0</v>
      </c>
      <c r="I18" s="3" t="s">
        <v>0</v>
      </c>
    </row>
    <row r="19" spans="2:10" s="1" customFormat="1" ht="10.8" thickTop="1" thickBot="1" x14ac:dyDescent="0.25">
      <c r="B19" s="51"/>
      <c r="C19" s="51"/>
      <c r="D19" s="51"/>
      <c r="E19" s="51"/>
      <c r="F19" s="51"/>
      <c r="H19" s="49"/>
      <c r="I19" s="46"/>
      <c r="J19" s="8"/>
    </row>
    <row r="20" spans="2:10" ht="19.2" thickTop="1" thickBot="1" x14ac:dyDescent="0.25">
      <c r="B20" s="47" t="s">
        <v>25</v>
      </c>
      <c r="C20" s="52" t="s">
        <v>49</v>
      </c>
      <c r="D20" s="52"/>
      <c r="E20" s="52"/>
      <c r="F20" s="52"/>
      <c r="H20" s="50">
        <f>H16+H18</f>
        <v>0</v>
      </c>
      <c r="I20" s="3" t="s">
        <v>0</v>
      </c>
    </row>
    <row r="21" spans="2:10" ht="18.600000000000001" thickTop="1" x14ac:dyDescent="0.2"/>
    <row r="22" spans="2:10" x14ac:dyDescent="0.2">
      <c r="B22" s="12" t="s">
        <v>5</v>
      </c>
      <c r="C22" s="13"/>
      <c r="D22" s="13"/>
      <c r="E22" s="13"/>
      <c r="F22" s="13"/>
      <c r="G22" s="13"/>
      <c r="H22" s="13"/>
      <c r="I22" s="13"/>
      <c r="J22" s="44"/>
    </row>
    <row r="23" spans="2:10" s="1" customFormat="1" ht="10.199999999999999" thickBot="1" x14ac:dyDescent="0.25">
      <c r="J23" s="8"/>
    </row>
    <row r="24" spans="2:10" ht="19.2" thickTop="1" thickBot="1" x14ac:dyDescent="0.25">
      <c r="B24" s="47" t="s">
        <v>25</v>
      </c>
      <c r="C24" s="52" t="s">
        <v>43</v>
      </c>
      <c r="D24" s="52"/>
      <c r="E24" s="52"/>
      <c r="F24" s="40" t="s">
        <v>44</v>
      </c>
      <c r="H24" s="50">
        <f>ROUND(0.0652401*H12-0.0259351*H14+11652,3)</f>
        <v>11652</v>
      </c>
      <c r="I24" s="3" t="s">
        <v>2</v>
      </c>
      <c r="J24" s="53"/>
    </row>
    <row r="25" spans="2:10" ht="18.600000000000001" thickTop="1" x14ac:dyDescent="0.2">
      <c r="H25" s="54" t="s">
        <v>56</v>
      </c>
      <c r="J25" s="55"/>
    </row>
    <row r="26" spans="2:10" x14ac:dyDescent="0.2">
      <c r="G26" s="16" t="s">
        <v>57</v>
      </c>
      <c r="H26" s="59" t="str">
        <f>IF(H$20&lt;H24,"OK","NG")</f>
        <v>OK</v>
      </c>
    </row>
    <row r="28" spans="2:10" x14ac:dyDescent="0.2">
      <c r="B28" s="12" t="s">
        <v>40</v>
      </c>
      <c r="C28" s="13"/>
      <c r="D28" s="13"/>
      <c r="E28" s="13"/>
      <c r="F28" s="13"/>
      <c r="G28" s="13"/>
      <c r="H28" s="13"/>
      <c r="I28" s="13"/>
      <c r="J28" s="44"/>
    </row>
    <row r="29" spans="2:10" s="1" customFormat="1" ht="10.199999999999999" thickBot="1" x14ac:dyDescent="0.25">
      <c r="J29" s="8"/>
    </row>
    <row r="30" spans="2:10" ht="19.2" thickTop="1" thickBot="1" x14ac:dyDescent="0.25">
      <c r="B30" s="47" t="s">
        <v>25</v>
      </c>
      <c r="C30" s="52" t="s">
        <v>43</v>
      </c>
      <c r="D30" s="52"/>
      <c r="E30" s="52"/>
      <c r="F30" s="40" t="s">
        <v>50</v>
      </c>
      <c r="H30" s="50">
        <f>ROUND(0.0760061*H12-0.1000164*H14+18883,3)</f>
        <v>18883</v>
      </c>
      <c r="I30" s="3" t="s">
        <v>2</v>
      </c>
    </row>
    <row r="31" spans="2:10" ht="18.600000000000001" thickTop="1" x14ac:dyDescent="0.2">
      <c r="H31" s="54" t="s">
        <v>56</v>
      </c>
    </row>
    <row r="32" spans="2:10" x14ac:dyDescent="0.2">
      <c r="G32" s="16" t="s">
        <v>57</v>
      </c>
      <c r="H32" s="59" t="str">
        <f>IF(H$20&lt;H30,"OK","NG")</f>
        <v>OK</v>
      </c>
    </row>
    <row r="34" spans="2:10" x14ac:dyDescent="0.2">
      <c r="B34" s="12" t="s">
        <v>41</v>
      </c>
      <c r="C34" s="13"/>
      <c r="D34" s="13"/>
      <c r="E34" s="13"/>
      <c r="F34" s="13"/>
      <c r="G34" s="13"/>
      <c r="H34" s="13"/>
      <c r="I34" s="13"/>
      <c r="J34" s="44"/>
    </row>
    <row r="35" spans="2:10" s="1" customFormat="1" ht="10.199999999999999" thickBot="1" x14ac:dyDescent="0.25">
      <c r="J35" s="8"/>
    </row>
    <row r="36" spans="2:10" ht="19.2" thickTop="1" thickBot="1" x14ac:dyDescent="0.25">
      <c r="B36" s="47" t="s">
        <v>25</v>
      </c>
      <c r="C36" s="52" t="s">
        <v>43</v>
      </c>
      <c r="D36" s="52"/>
      <c r="E36" s="52"/>
      <c r="F36" s="40" t="s">
        <v>51</v>
      </c>
      <c r="H36" s="50">
        <f>ROUND(0.148988*H12-0.04724*H14+25821,3)</f>
        <v>25821</v>
      </c>
      <c r="I36" s="3" t="s">
        <v>2</v>
      </c>
    </row>
    <row r="37" spans="2:10" ht="18.600000000000001" thickTop="1" x14ac:dyDescent="0.2">
      <c r="H37" s="54" t="s">
        <v>56</v>
      </c>
    </row>
    <row r="38" spans="2:10" x14ac:dyDescent="0.2">
      <c r="G38" s="16" t="s">
        <v>57</v>
      </c>
      <c r="H38" s="59" t="str">
        <f>IF(H$20&lt;H36,"OK","NG")</f>
        <v>OK</v>
      </c>
    </row>
    <row r="40" spans="2:10" x14ac:dyDescent="0.2">
      <c r="B40" s="12" t="s">
        <v>42</v>
      </c>
      <c r="C40" s="13"/>
      <c r="D40" s="13"/>
      <c r="E40" s="13"/>
      <c r="F40" s="13"/>
      <c r="G40" s="13"/>
      <c r="H40" s="13"/>
      <c r="I40" s="13"/>
      <c r="J40" s="44"/>
    </row>
    <row r="41" spans="2:10" s="1" customFormat="1" ht="9.6" x14ac:dyDescent="0.2">
      <c r="J41" s="8"/>
    </row>
    <row r="42" spans="2:10" x14ac:dyDescent="0.2">
      <c r="B42" s="47" t="s">
        <v>25</v>
      </c>
      <c r="C42" s="52" t="s">
        <v>3</v>
      </c>
      <c r="D42" s="52"/>
      <c r="E42" s="52"/>
      <c r="F42" s="52"/>
      <c r="H42" s="56">
        <f>SQRT((H12-(-144171.371))^2+(H14-77598.5325)^2)</f>
        <v>163728.17858320297</v>
      </c>
      <c r="I42" s="3" t="s">
        <v>53</v>
      </c>
    </row>
    <row r="43" spans="2:10" s="1" customFormat="1" ht="10.199999999999999" thickBot="1" x14ac:dyDescent="0.25">
      <c r="J43" s="8"/>
    </row>
    <row r="44" spans="2:10" ht="19.2" thickTop="1" thickBot="1" x14ac:dyDescent="0.25">
      <c r="B44" s="47" t="s">
        <v>25</v>
      </c>
      <c r="C44" s="52" t="s">
        <v>43</v>
      </c>
      <c r="D44" s="52"/>
      <c r="E44" s="52"/>
      <c r="F44" s="40" t="s">
        <v>52</v>
      </c>
      <c r="H44" s="50">
        <f>161.3-(H42*0.01)</f>
        <v>-1475.9817858320298</v>
      </c>
      <c r="I44" s="3" t="s">
        <v>2</v>
      </c>
    </row>
    <row r="45" spans="2:10" ht="18.600000000000001" thickTop="1" x14ac:dyDescent="0.2">
      <c r="H45" s="54" t="s">
        <v>56</v>
      </c>
    </row>
    <row r="46" spans="2:10" x14ac:dyDescent="0.2">
      <c r="G46" s="16" t="s">
        <v>57</v>
      </c>
      <c r="H46" s="59" t="str">
        <f>IF(H$20&lt;H44,"OK","NG")</f>
        <v>NG</v>
      </c>
    </row>
    <row r="47" spans="2:10" s="1" customFormat="1" ht="9.6" x14ac:dyDescent="0.2">
      <c r="J47" s="8"/>
    </row>
  </sheetData>
  <sheetProtection algorithmName="SHA-512" hashValue="IyswjgNU2YKyzkN7kE0+AYyf68c8r/6p7IABLWaNfV1TmSnkRemOVJMTq6k6/SUS9n/5OvOlNtgTOZ5/p/dmGw==" saltValue="KA9yFMiDngDr606/B5dMmw==" spinCount="100000" sheet="1" selectLockedCells="1"/>
  <mergeCells count="2">
    <mergeCell ref="B2:I2"/>
    <mergeCell ref="B3:I3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ignoredErrors>
    <ignoredError sqref="H14 H16 H18 H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結果シート</vt:lpstr>
      <vt:lpstr>結果シート!Print_Area</vt:lpstr>
      <vt:lpstr>入力シート!Print_Area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2022-01-25T01:34:47Z</cp:lastPrinted>
  <dcterms:created xsi:type="dcterms:W3CDTF">2016-12-15T00:32:57Z</dcterms:created>
  <dcterms:modified xsi:type="dcterms:W3CDTF">2022-01-26T08:07:21Z</dcterms:modified>
</cp:coreProperties>
</file>