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835" windowHeight="8070"/>
  </bookViews>
  <sheets>
    <sheet name="別紙1-1_計算書" sheetId="19" r:id="rId1"/>
    <sheet name="別紙-1-2_提案書（維持管理費低減に対する取組み）" sheetId="22" r:id="rId2"/>
    <sheet name="注意事項【維持管理費】" sheetId="24" r:id="rId3"/>
    <sheet name="別紙1-3_提案書（CO2削減への取組み）" sheetId="26" r:id="rId4"/>
    <sheet name="注意事項【CO2排出量】" sheetId="25" r:id="rId5"/>
    <sheet name="【参考】焼却施設原単位" sheetId="21" r:id="rId6"/>
  </sheets>
  <definedNames>
    <definedName name="_xlnm.Print_Area" localSheetId="5">【参考】焼却施設原単位!$A$1:$E$17</definedName>
    <definedName name="_xlnm.Print_Area" localSheetId="4">注意事項【CO2排出量】!$A$1:$B$25</definedName>
    <definedName name="_xlnm.Print_Area" localSheetId="2">注意事項【維持管理費】!$A$1:$B$28</definedName>
    <definedName name="_xlnm.Print_Area" localSheetId="0">'別紙1-1_計算書'!$A$1:$AC$113</definedName>
    <definedName name="_xlnm.Print_Area" localSheetId="1">'別紙-1-2_提案書（維持管理費低減に対する取組み）'!$A$1:$J$30</definedName>
    <definedName name="_xlnm.Print_Area" localSheetId="3">'別紙1-3_提案書（CO2削減への取組み）'!$A$1:$J$34</definedName>
    <definedName name="_xlnm.Print_Titles" localSheetId="0">'別紙1-1_計算書'!$1:$1</definedName>
  </definedNames>
  <calcPr calcId="162913"/>
</workbook>
</file>

<file path=xl/calcChain.xml><?xml version="1.0" encoding="utf-8"?>
<calcChain xmlns="http://schemas.openxmlformats.org/spreadsheetml/2006/main">
  <c r="I27" i="19" l="1"/>
  <c r="I32" i="19" s="1"/>
  <c r="J68" i="19"/>
  <c r="J100" i="19" s="1"/>
  <c r="K68" i="19"/>
  <c r="K100" i="19" s="1"/>
  <c r="L68" i="19"/>
  <c r="L100" i="19" s="1"/>
  <c r="M68" i="19"/>
  <c r="M36" i="19" s="1"/>
  <c r="N68" i="19"/>
  <c r="N100" i="19" s="1"/>
  <c r="O68" i="19"/>
  <c r="O100" i="19" s="1"/>
  <c r="P68" i="19"/>
  <c r="P100" i="19" s="1"/>
  <c r="Q68" i="19"/>
  <c r="Q36" i="19" s="1"/>
  <c r="R68" i="19"/>
  <c r="R100" i="19" s="1"/>
  <c r="S68" i="19"/>
  <c r="S100" i="19" s="1"/>
  <c r="T68" i="19"/>
  <c r="T100" i="19" s="1"/>
  <c r="U68" i="19"/>
  <c r="U36" i="19" s="1"/>
  <c r="V68" i="19"/>
  <c r="V100" i="19" s="1"/>
  <c r="W68" i="19"/>
  <c r="W100" i="19" s="1"/>
  <c r="X68" i="19"/>
  <c r="X36" i="19" s="1"/>
  <c r="Y68" i="19"/>
  <c r="Y36" i="19" s="1"/>
  <c r="Z68" i="19"/>
  <c r="Z100" i="19" s="1"/>
  <c r="AA68" i="19"/>
  <c r="AA100" i="19" s="1"/>
  <c r="AB68" i="19"/>
  <c r="AB100" i="19" s="1"/>
  <c r="I68" i="19"/>
  <c r="I36" i="19" s="1"/>
  <c r="AC67" i="19"/>
  <c r="Y100" i="19" l="1"/>
  <c r="U100" i="19"/>
  <c r="Q100" i="19"/>
  <c r="M100" i="19"/>
  <c r="I100" i="19"/>
  <c r="AB36" i="19"/>
  <c r="T36" i="19"/>
  <c r="P36" i="19"/>
  <c r="L36" i="19"/>
  <c r="AA36" i="19"/>
  <c r="W36" i="19"/>
  <c r="S36" i="19"/>
  <c r="O36" i="19"/>
  <c r="K36" i="19"/>
  <c r="X100" i="19"/>
  <c r="Z36" i="19"/>
  <c r="V36" i="19"/>
  <c r="R36" i="19"/>
  <c r="N36" i="19"/>
  <c r="J36" i="19"/>
  <c r="AC68" i="19"/>
  <c r="AC100" i="19" l="1"/>
  <c r="AC49" i="19" l="1"/>
  <c r="J88" i="19" l="1"/>
  <c r="K88" i="19"/>
  <c r="L88" i="19"/>
  <c r="M88" i="19"/>
  <c r="N88" i="19"/>
  <c r="O88" i="19"/>
  <c r="P88" i="19"/>
  <c r="Q88" i="19"/>
  <c r="R88" i="19"/>
  <c r="S88" i="19"/>
  <c r="U88" i="19"/>
  <c r="V88" i="19"/>
  <c r="W88" i="19"/>
  <c r="X88" i="19"/>
  <c r="Y88" i="19"/>
  <c r="Z88" i="19"/>
  <c r="AA88" i="19"/>
  <c r="AB88" i="19"/>
  <c r="J85" i="19"/>
  <c r="K85" i="19"/>
  <c r="L85" i="19"/>
  <c r="M85" i="19"/>
  <c r="N85" i="19"/>
  <c r="O85" i="19"/>
  <c r="P85" i="19"/>
  <c r="Q85" i="19"/>
  <c r="R85" i="19"/>
  <c r="S85" i="19"/>
  <c r="U85" i="19"/>
  <c r="V85" i="19"/>
  <c r="W85" i="19"/>
  <c r="X85" i="19"/>
  <c r="Y85" i="19"/>
  <c r="Z85" i="19"/>
  <c r="AA85" i="19"/>
  <c r="AB85" i="19"/>
  <c r="J84" i="19" l="1"/>
  <c r="K84" i="19"/>
  <c r="L84" i="19"/>
  <c r="M84" i="19"/>
  <c r="N84" i="19"/>
  <c r="O84" i="19"/>
  <c r="P84" i="19"/>
  <c r="Q84" i="19"/>
  <c r="R84" i="19"/>
  <c r="S84" i="19"/>
  <c r="T84" i="19"/>
  <c r="U84" i="19"/>
  <c r="V84" i="19"/>
  <c r="W84" i="19"/>
  <c r="X84" i="19"/>
  <c r="Y84" i="19"/>
  <c r="Z84" i="19"/>
  <c r="AA84" i="19"/>
  <c r="AB84" i="19"/>
  <c r="I84" i="19"/>
  <c r="I85" i="19" l="1"/>
  <c r="I88" i="19"/>
  <c r="T85" i="19"/>
  <c r="T88" i="19"/>
  <c r="AC65" i="19"/>
  <c r="AC36" i="19" l="1"/>
  <c r="J27" i="19"/>
  <c r="J32" i="19" s="1"/>
  <c r="K27" i="19"/>
  <c r="K32" i="19" s="1"/>
  <c r="L27" i="19"/>
  <c r="L32" i="19" s="1"/>
  <c r="M27" i="19"/>
  <c r="M32" i="19" s="1"/>
  <c r="N27" i="19"/>
  <c r="N32" i="19" s="1"/>
  <c r="O27" i="19"/>
  <c r="O32" i="19" s="1"/>
  <c r="P27" i="19"/>
  <c r="P32" i="19" s="1"/>
  <c r="Q27" i="19"/>
  <c r="Q32" i="19" s="1"/>
  <c r="R27" i="19"/>
  <c r="R32" i="19" s="1"/>
  <c r="S27" i="19"/>
  <c r="S32" i="19" s="1"/>
  <c r="T27" i="19"/>
  <c r="T32" i="19" s="1"/>
  <c r="U27" i="19"/>
  <c r="U32" i="19" s="1"/>
  <c r="V27" i="19"/>
  <c r="V32" i="19" s="1"/>
  <c r="W27" i="19"/>
  <c r="W32" i="19" s="1"/>
  <c r="X27" i="19"/>
  <c r="X32" i="19" s="1"/>
  <c r="Y27" i="19"/>
  <c r="Y32" i="19" s="1"/>
  <c r="Z27" i="19"/>
  <c r="Z32" i="19" s="1"/>
  <c r="AA27" i="19"/>
  <c r="AA32" i="19" s="1"/>
  <c r="AB27" i="19"/>
  <c r="AB32" i="19" s="1"/>
  <c r="AC32" i="19" l="1"/>
  <c r="I11" i="19"/>
  <c r="J11" i="19"/>
  <c r="K11" i="19"/>
  <c r="L11" i="19"/>
  <c r="M11" i="19"/>
  <c r="N11" i="19"/>
  <c r="O11" i="19"/>
  <c r="P11" i="19"/>
  <c r="Q11" i="19"/>
  <c r="AC107" i="19" l="1"/>
  <c r="AC108" i="19"/>
  <c r="AC109" i="19"/>
  <c r="AB83" i="19" l="1"/>
  <c r="AA83" i="19"/>
  <c r="Z83" i="19"/>
  <c r="Y83" i="19"/>
  <c r="X83" i="19"/>
  <c r="W83" i="19"/>
  <c r="V83" i="19"/>
  <c r="U83" i="19"/>
  <c r="T83" i="19"/>
  <c r="S83" i="19"/>
  <c r="R83" i="19"/>
  <c r="R90" i="19" s="1"/>
  <c r="Q83" i="19"/>
  <c r="P83" i="19"/>
  <c r="O83" i="19"/>
  <c r="N83" i="19"/>
  <c r="M83" i="19"/>
  <c r="L83" i="19"/>
  <c r="L90" i="19" s="1"/>
  <c r="K83" i="19"/>
  <c r="K90" i="19" s="1"/>
  <c r="J83" i="19"/>
  <c r="J90" i="19" s="1"/>
  <c r="I83" i="19"/>
  <c r="J76" i="19"/>
  <c r="K76" i="19"/>
  <c r="L76" i="19"/>
  <c r="M76" i="19"/>
  <c r="N76" i="19"/>
  <c r="O76" i="19"/>
  <c r="P76" i="19"/>
  <c r="Q76" i="19"/>
  <c r="R76" i="19"/>
  <c r="S76" i="19"/>
  <c r="T76" i="19"/>
  <c r="U76" i="19"/>
  <c r="V76" i="19"/>
  <c r="W76" i="19"/>
  <c r="X76" i="19"/>
  <c r="Y76" i="19"/>
  <c r="Z76" i="19"/>
  <c r="AA76" i="19"/>
  <c r="AB76" i="19"/>
  <c r="I76" i="19"/>
  <c r="J75" i="19"/>
  <c r="J77" i="19" s="1"/>
  <c r="K75" i="19"/>
  <c r="K77" i="19" s="1"/>
  <c r="L75" i="19"/>
  <c r="L77" i="19" s="1"/>
  <c r="M75" i="19"/>
  <c r="N75" i="19"/>
  <c r="N77" i="19" s="1"/>
  <c r="O75" i="19"/>
  <c r="O77" i="19" s="1"/>
  <c r="P75" i="19"/>
  <c r="P77" i="19" s="1"/>
  <c r="Q75" i="19"/>
  <c r="R75" i="19"/>
  <c r="R77" i="19" s="1"/>
  <c r="S75" i="19"/>
  <c r="S77" i="19" s="1"/>
  <c r="T75" i="19"/>
  <c r="T77" i="19" s="1"/>
  <c r="U75" i="19"/>
  <c r="V75" i="19"/>
  <c r="V77" i="19" s="1"/>
  <c r="W75" i="19"/>
  <c r="W77" i="19" s="1"/>
  <c r="X75" i="19"/>
  <c r="X77" i="19" s="1"/>
  <c r="Y75" i="19"/>
  <c r="Y77" i="19" s="1"/>
  <c r="Z75" i="19"/>
  <c r="Z77" i="19" s="1"/>
  <c r="AA75" i="19"/>
  <c r="AA77" i="19" s="1"/>
  <c r="AB75" i="19"/>
  <c r="AB77" i="19" s="1"/>
  <c r="I75" i="19"/>
  <c r="I77" i="19" l="1"/>
  <c r="AC75" i="19"/>
  <c r="I90" i="19"/>
  <c r="AC83" i="19"/>
  <c r="O90" i="19"/>
  <c r="N90" i="19"/>
  <c r="M90" i="19"/>
  <c r="Q90" i="19"/>
  <c r="P90" i="19"/>
  <c r="AA90" i="19"/>
  <c r="W90" i="19"/>
  <c r="S90" i="19"/>
  <c r="Z90" i="19"/>
  <c r="V90" i="19"/>
  <c r="Y90" i="19"/>
  <c r="U90" i="19"/>
  <c r="AB90" i="19"/>
  <c r="X90" i="19"/>
  <c r="T90" i="19"/>
  <c r="Q77" i="19"/>
  <c r="M77" i="19"/>
  <c r="U77" i="19"/>
  <c r="AC39" i="19"/>
  <c r="AC40" i="19"/>
  <c r="AC41" i="19"/>
  <c r="AC42" i="19"/>
  <c r="AC43" i="19"/>
  <c r="AC44" i="19"/>
  <c r="AC45" i="19"/>
  <c r="AC46" i="19"/>
  <c r="AC47" i="19"/>
  <c r="AC48" i="19"/>
  <c r="AC50" i="19"/>
  <c r="AC51" i="19"/>
  <c r="AC77" i="19" l="1"/>
  <c r="I12" i="22" s="1"/>
  <c r="K87" i="19" l="1"/>
  <c r="K104" i="19"/>
  <c r="K106" i="19" s="1"/>
  <c r="L101" i="19"/>
  <c r="L103" i="19" s="1"/>
  <c r="W101" i="19"/>
  <c r="W103" i="19" s="1"/>
  <c r="R101" i="19"/>
  <c r="R103" i="19" s="1"/>
  <c r="S101" i="19"/>
  <c r="S103" i="19" s="1"/>
  <c r="U101" i="19"/>
  <c r="U103" i="19" s="1"/>
  <c r="X101" i="19"/>
  <c r="X103" i="19" s="1"/>
  <c r="O101" i="19"/>
  <c r="O103" i="19" s="1"/>
  <c r="N101" i="19"/>
  <c r="N103" i="19" s="1"/>
  <c r="K101" i="19"/>
  <c r="K103" i="19" s="1"/>
  <c r="Q101" i="19"/>
  <c r="Q103" i="19" s="1"/>
  <c r="T101" i="19"/>
  <c r="T103" i="19" s="1"/>
  <c r="Z101" i="19"/>
  <c r="Z103" i="19" s="1"/>
  <c r="J101" i="19"/>
  <c r="J103" i="19" s="1"/>
  <c r="I101" i="19"/>
  <c r="M101" i="19"/>
  <c r="M103" i="19" s="1"/>
  <c r="P101" i="19"/>
  <c r="P103" i="19" s="1"/>
  <c r="V101" i="19"/>
  <c r="V103" i="19" s="1"/>
  <c r="AA101" i="19"/>
  <c r="AA103" i="19" s="1"/>
  <c r="Y101" i="19"/>
  <c r="Y103" i="19" s="1"/>
  <c r="AB101" i="19"/>
  <c r="AB103" i="19" s="1"/>
  <c r="O87" i="19"/>
  <c r="AB87" i="19"/>
  <c r="V38" i="19"/>
  <c r="V37" i="19"/>
  <c r="V29" i="19"/>
  <c r="V28" i="19"/>
  <c r="V30" i="19"/>
  <c r="V31" i="19"/>
  <c r="V34" i="19"/>
  <c r="V35" i="19"/>
  <c r="N38" i="19"/>
  <c r="N37" i="19"/>
  <c r="N31" i="19"/>
  <c r="N28" i="19"/>
  <c r="N29" i="19"/>
  <c r="N30" i="19"/>
  <c r="N35" i="19"/>
  <c r="N34" i="19"/>
  <c r="I38" i="19"/>
  <c r="I37" i="19"/>
  <c r="I28" i="19"/>
  <c r="I29" i="19"/>
  <c r="I30" i="19"/>
  <c r="I31" i="19"/>
  <c r="I34" i="19"/>
  <c r="I35" i="19"/>
  <c r="Y38" i="19"/>
  <c r="Y37" i="19"/>
  <c r="Y28" i="19"/>
  <c r="Y29" i="19"/>
  <c r="Y30" i="19"/>
  <c r="Y31" i="19"/>
  <c r="Y34" i="19"/>
  <c r="Y35" i="19"/>
  <c r="U38" i="19"/>
  <c r="U37" i="19"/>
  <c r="U28" i="19"/>
  <c r="U29" i="19"/>
  <c r="U30" i="19"/>
  <c r="U31" i="19"/>
  <c r="U34" i="19"/>
  <c r="U35" i="19"/>
  <c r="Q38" i="19"/>
  <c r="Q37" i="19"/>
  <c r="Q28" i="19"/>
  <c r="Q29" i="19"/>
  <c r="Q30" i="19"/>
  <c r="Q31" i="19"/>
  <c r="Q34" i="19"/>
  <c r="Q35" i="19"/>
  <c r="M38" i="19"/>
  <c r="M37" i="19"/>
  <c r="M28" i="19"/>
  <c r="M29" i="19"/>
  <c r="M30" i="19"/>
  <c r="M31" i="19"/>
  <c r="M34" i="19"/>
  <c r="M35" i="19"/>
  <c r="K91" i="19"/>
  <c r="AB28" i="19"/>
  <c r="AB29" i="19"/>
  <c r="AB30" i="19"/>
  <c r="AB31" i="19"/>
  <c r="AB34" i="19"/>
  <c r="AB35" i="19"/>
  <c r="AB38" i="19"/>
  <c r="AB37" i="19"/>
  <c r="X28" i="19"/>
  <c r="X29" i="19"/>
  <c r="X30" i="19"/>
  <c r="X31" i="19"/>
  <c r="X34" i="19"/>
  <c r="X35" i="19"/>
  <c r="X38" i="19"/>
  <c r="X37" i="19"/>
  <c r="T28" i="19"/>
  <c r="T29" i="19"/>
  <c r="T30" i="19"/>
  <c r="T31" i="19"/>
  <c r="T34" i="19"/>
  <c r="T35" i="19"/>
  <c r="T38" i="19"/>
  <c r="T37" i="19"/>
  <c r="P28" i="19"/>
  <c r="P29" i="19"/>
  <c r="P30" i="19"/>
  <c r="P31" i="19"/>
  <c r="P34" i="19"/>
  <c r="P35" i="19"/>
  <c r="P38" i="19"/>
  <c r="P37" i="19"/>
  <c r="L28" i="19"/>
  <c r="L29" i="19"/>
  <c r="L30" i="19"/>
  <c r="L31" i="19"/>
  <c r="L34" i="19"/>
  <c r="L35" i="19"/>
  <c r="L38" i="19"/>
  <c r="L37" i="19"/>
  <c r="Z38" i="19"/>
  <c r="Z37" i="19"/>
  <c r="Z30" i="19"/>
  <c r="Z31" i="19"/>
  <c r="Z28" i="19"/>
  <c r="Z29" i="19"/>
  <c r="Z34" i="19"/>
  <c r="Z35" i="19"/>
  <c r="R38" i="19"/>
  <c r="R37" i="19"/>
  <c r="R29" i="19"/>
  <c r="R30" i="19"/>
  <c r="R31" i="19"/>
  <c r="R28" i="19"/>
  <c r="R35" i="19"/>
  <c r="R34" i="19"/>
  <c r="J38" i="19"/>
  <c r="J37" i="19"/>
  <c r="J29" i="19"/>
  <c r="J30" i="19"/>
  <c r="J28" i="19"/>
  <c r="J31" i="19"/>
  <c r="J34" i="19"/>
  <c r="J35" i="19"/>
  <c r="AA29" i="19"/>
  <c r="AA30" i="19"/>
  <c r="AA31" i="19"/>
  <c r="AA34" i="19"/>
  <c r="AA35" i="19"/>
  <c r="AA38" i="19"/>
  <c r="AA37" i="19"/>
  <c r="AA28" i="19"/>
  <c r="W29" i="19"/>
  <c r="W30" i="19"/>
  <c r="W31" i="19"/>
  <c r="W34" i="19"/>
  <c r="W35" i="19"/>
  <c r="W38" i="19"/>
  <c r="W37" i="19"/>
  <c r="W28" i="19"/>
  <c r="S29" i="19"/>
  <c r="S30" i="19"/>
  <c r="S31" i="19"/>
  <c r="S34" i="19"/>
  <c r="S35" i="19"/>
  <c r="S37" i="19"/>
  <c r="S38" i="19"/>
  <c r="S28" i="19"/>
  <c r="O29" i="19"/>
  <c r="O30" i="19"/>
  <c r="O31" i="19"/>
  <c r="O34" i="19"/>
  <c r="O35" i="19"/>
  <c r="O38" i="19"/>
  <c r="O37" i="19"/>
  <c r="O28" i="19"/>
  <c r="K29" i="19"/>
  <c r="K30" i="19"/>
  <c r="K31" i="19"/>
  <c r="K34" i="19"/>
  <c r="K35" i="19"/>
  <c r="K37" i="19"/>
  <c r="K38" i="19"/>
  <c r="K28" i="19"/>
  <c r="AC101" i="19" l="1"/>
  <c r="I103" i="19"/>
  <c r="AC103" i="19" s="1"/>
  <c r="V104" i="19"/>
  <c r="V106" i="19" s="1"/>
  <c r="I104" i="19"/>
  <c r="I106" i="19" s="1"/>
  <c r="Z52" i="19"/>
  <c r="V52" i="19"/>
  <c r="P104" i="19"/>
  <c r="P106" i="19" s="1"/>
  <c r="S104" i="19"/>
  <c r="S106" i="19" s="1"/>
  <c r="AB91" i="19"/>
  <c r="AB104" i="19"/>
  <c r="AB106" i="19" s="1"/>
  <c r="M104" i="19"/>
  <c r="M106" i="19" s="1"/>
  <c r="Z104" i="19"/>
  <c r="Z106" i="19" s="1"/>
  <c r="O91" i="19"/>
  <c r="O104" i="19"/>
  <c r="O106" i="19" s="1"/>
  <c r="R104" i="19"/>
  <c r="R106" i="19" s="1"/>
  <c r="Y104" i="19"/>
  <c r="Y106" i="19" s="1"/>
  <c r="X104" i="19"/>
  <c r="X106" i="19" s="1"/>
  <c r="J87" i="19"/>
  <c r="J91" i="19" s="1"/>
  <c r="J104" i="19"/>
  <c r="J106" i="19" s="1"/>
  <c r="AA87" i="19"/>
  <c r="AA104" i="19"/>
  <c r="AA106" i="19" s="1"/>
  <c r="N87" i="19"/>
  <c r="N104" i="19"/>
  <c r="N106" i="19" s="1"/>
  <c r="L87" i="19"/>
  <c r="L104" i="19"/>
  <c r="L106" i="19" s="1"/>
  <c r="Q87" i="19"/>
  <c r="Q104" i="19"/>
  <c r="Q106" i="19" s="1"/>
  <c r="K52" i="19"/>
  <c r="U104" i="19"/>
  <c r="U106" i="19" s="1"/>
  <c r="T87" i="19"/>
  <c r="T91" i="19" s="1"/>
  <c r="T104" i="19"/>
  <c r="T106" i="19" s="1"/>
  <c r="W104" i="19"/>
  <c r="W106" i="19" s="1"/>
  <c r="AC35" i="19"/>
  <c r="N52" i="19"/>
  <c r="X87" i="19"/>
  <c r="U87" i="19"/>
  <c r="W87" i="19"/>
  <c r="W91" i="19" s="1"/>
  <c r="Z87" i="19"/>
  <c r="M87" i="19"/>
  <c r="Y87" i="19"/>
  <c r="I87" i="19"/>
  <c r="S87" i="19"/>
  <c r="R87" i="19"/>
  <c r="V87" i="19"/>
  <c r="P87" i="19"/>
  <c r="AC29" i="19"/>
  <c r="L52" i="19"/>
  <c r="AB52" i="19"/>
  <c r="T52" i="19"/>
  <c r="AC34" i="19"/>
  <c r="AC28" i="19"/>
  <c r="AC33" i="19"/>
  <c r="S52" i="19"/>
  <c r="AA52" i="19"/>
  <c r="O52" i="19"/>
  <c r="R52" i="19"/>
  <c r="J52" i="19"/>
  <c r="W52" i="19"/>
  <c r="P52" i="19"/>
  <c r="AC37" i="19"/>
  <c r="X52" i="19"/>
  <c r="AC38" i="19"/>
  <c r="I52" i="19"/>
  <c r="AC31" i="19"/>
  <c r="AC30" i="19"/>
  <c r="U52" i="19"/>
  <c r="AC69" i="19"/>
  <c r="AC60" i="19"/>
  <c r="Y52" i="19"/>
  <c r="AC66" i="19"/>
  <c r="AC61" i="19"/>
  <c r="AC63" i="19"/>
  <c r="M52" i="19"/>
  <c r="AC58" i="19"/>
  <c r="AC62" i="19"/>
  <c r="AC64" i="19"/>
  <c r="Q52" i="19"/>
  <c r="AC59" i="19"/>
  <c r="AC106" i="19" l="1"/>
  <c r="I10" i="26"/>
  <c r="X91" i="19"/>
  <c r="M91" i="19"/>
  <c r="R91" i="19"/>
  <c r="N91" i="19"/>
  <c r="Z91" i="19"/>
  <c r="L91" i="19"/>
  <c r="K110" i="19"/>
  <c r="K111" i="19" s="1"/>
  <c r="AA91" i="19"/>
  <c r="Q91" i="19"/>
  <c r="O110" i="19"/>
  <c r="O111" i="19" s="1"/>
  <c r="P110" i="19"/>
  <c r="P111" i="19" s="1"/>
  <c r="V91" i="19"/>
  <c r="S91" i="19"/>
  <c r="U91" i="19"/>
  <c r="I15" i="26"/>
  <c r="Y91" i="19"/>
  <c r="P91" i="19"/>
  <c r="I91" i="19"/>
  <c r="AC90" i="19"/>
  <c r="AC87" i="19"/>
  <c r="AC52" i="19"/>
  <c r="I8" i="22" l="1"/>
  <c r="Y110" i="19"/>
  <c r="Y111" i="19" s="1"/>
  <c r="T110" i="19"/>
  <c r="T111" i="19" s="1"/>
  <c r="U110" i="19"/>
  <c r="U111" i="19" s="1"/>
  <c r="S110" i="19"/>
  <c r="S111" i="19" s="1"/>
  <c r="J110" i="19"/>
  <c r="J111" i="19" s="1"/>
  <c r="M110" i="19"/>
  <c r="M111" i="19" s="1"/>
  <c r="AB110" i="19"/>
  <c r="AB111" i="19" s="1"/>
  <c r="Q110" i="19"/>
  <c r="Q111" i="19" s="1"/>
  <c r="L110" i="19"/>
  <c r="L111" i="19" s="1"/>
  <c r="X110" i="19"/>
  <c r="X111" i="19" s="1"/>
  <c r="AC91" i="19"/>
  <c r="I16" i="22" s="1"/>
  <c r="I28" i="22" l="1"/>
  <c r="R110" i="19"/>
  <c r="R111" i="19" s="1"/>
  <c r="W110" i="19"/>
  <c r="W111" i="19" s="1"/>
  <c r="V110" i="19"/>
  <c r="V111" i="19" s="1"/>
  <c r="N110" i="19"/>
  <c r="N111" i="19" s="1"/>
  <c r="AA110" i="19"/>
  <c r="AA111" i="19" s="1"/>
  <c r="Z110" i="19"/>
  <c r="Z111" i="19" s="1"/>
  <c r="I110" i="19" l="1"/>
  <c r="I111" i="19" s="1"/>
  <c r="AC111" i="19" l="1"/>
  <c r="AC110" i="19"/>
  <c r="I20" i="26" s="1"/>
  <c r="I32" i="26" s="1"/>
</calcChain>
</file>

<file path=xl/sharedStrings.xml><?xml version="1.0" encoding="utf-8"?>
<sst xmlns="http://schemas.openxmlformats.org/spreadsheetml/2006/main" count="347" uniqueCount="214">
  <si>
    <t>薬品</t>
    <rPh sb="0" eb="2">
      <t>ヤクヒン</t>
    </rPh>
    <phoneticPr fontId="19"/>
  </si>
  <si>
    <t>一般管理費</t>
    <rPh sb="0" eb="2">
      <t>イッパン</t>
    </rPh>
    <rPh sb="2" eb="5">
      <t>カンリヒ</t>
    </rPh>
    <phoneticPr fontId="19"/>
  </si>
  <si>
    <t>維持管理費</t>
    <rPh sb="0" eb="2">
      <t>イジ</t>
    </rPh>
    <rPh sb="2" eb="5">
      <t>カンリヒ</t>
    </rPh>
    <phoneticPr fontId="19"/>
  </si>
  <si>
    <t>人件費</t>
    <rPh sb="0" eb="3">
      <t>ジンケンヒ</t>
    </rPh>
    <phoneticPr fontId="19"/>
  </si>
  <si>
    <t>計</t>
    <rPh sb="0" eb="1">
      <t>ケイ</t>
    </rPh>
    <phoneticPr fontId="19"/>
  </si>
  <si>
    <t>kWh/年</t>
    <rPh sb="4" eb="5">
      <t>ネン</t>
    </rPh>
    <phoneticPr fontId="19"/>
  </si>
  <si>
    <t>円/kWh</t>
    <rPh sb="0" eb="1">
      <t>エン</t>
    </rPh>
    <phoneticPr fontId="19"/>
  </si>
  <si>
    <t>％</t>
    <phoneticPr fontId="19"/>
  </si>
  <si>
    <t>単位</t>
    <rPh sb="0" eb="2">
      <t>タンイ</t>
    </rPh>
    <phoneticPr fontId="19"/>
  </si>
  <si>
    <t>汚泥量</t>
  </si>
  <si>
    <t>汚泥固形物濃度</t>
    <phoneticPr fontId="19"/>
  </si>
  <si>
    <t>t-ds/日</t>
    <rPh sb="5" eb="6">
      <t>ニチ</t>
    </rPh>
    <phoneticPr fontId="19"/>
  </si>
  <si>
    <t>脱水ケーキ</t>
    <rPh sb="0" eb="2">
      <t>ダッスイ</t>
    </rPh>
    <phoneticPr fontId="19"/>
  </si>
  <si>
    <t>固形物量</t>
    <rPh sb="0" eb="3">
      <t>コケイブツ</t>
    </rPh>
    <rPh sb="3" eb="4">
      <t>リョウ</t>
    </rPh>
    <phoneticPr fontId="19"/>
  </si>
  <si>
    <t>含水率</t>
    <rPh sb="0" eb="2">
      <t>ガンスイ</t>
    </rPh>
    <rPh sb="2" eb="3">
      <t>リツ</t>
    </rPh>
    <phoneticPr fontId="19"/>
  </si>
  <si>
    <t>脱水ケーキ量</t>
    <rPh sb="0" eb="2">
      <t>ダッスイ</t>
    </rPh>
    <rPh sb="5" eb="6">
      <t>リョウ</t>
    </rPh>
    <phoneticPr fontId="19"/>
  </si>
  <si>
    <t>t-WB/日</t>
    <rPh sb="5" eb="6">
      <t>ニチ</t>
    </rPh>
    <phoneticPr fontId="19"/>
  </si>
  <si>
    <t>年度・経過年数</t>
    <phoneticPr fontId="19"/>
  </si>
  <si>
    <t>計画汚水量</t>
  </si>
  <si>
    <t>項目
（日平均）</t>
    <rPh sb="0" eb="2">
      <t>コウモク</t>
    </rPh>
    <rPh sb="4" eb="5">
      <t>ニチ</t>
    </rPh>
    <rPh sb="5" eb="7">
      <t>ヘイキン</t>
    </rPh>
    <phoneticPr fontId="19"/>
  </si>
  <si>
    <t>ポリ鉄</t>
    <rPh sb="2" eb="3">
      <t>テツ</t>
    </rPh>
    <phoneticPr fontId="19"/>
  </si>
  <si>
    <t>高分子凝集剤</t>
    <rPh sb="0" eb="3">
      <t>コウブンシ</t>
    </rPh>
    <rPh sb="3" eb="5">
      <t>ギョウシュウ</t>
    </rPh>
    <rPh sb="5" eb="6">
      <t>ザイ</t>
    </rPh>
    <phoneticPr fontId="19"/>
  </si>
  <si>
    <t>修繕費</t>
  </si>
  <si>
    <t>薬品費</t>
    <rPh sb="0" eb="2">
      <t>ヤクヒン</t>
    </rPh>
    <rPh sb="2" eb="3">
      <t>ヒ</t>
    </rPh>
    <phoneticPr fontId="19"/>
  </si>
  <si>
    <t>燃料費</t>
    <rPh sb="0" eb="3">
      <t>ネンリョウヒ</t>
    </rPh>
    <phoneticPr fontId="19"/>
  </si>
  <si>
    <t>光熱水費</t>
    <rPh sb="0" eb="4">
      <t>コウネツスイヒ</t>
    </rPh>
    <phoneticPr fontId="19"/>
  </si>
  <si>
    <t>変動費</t>
    <rPh sb="0" eb="2">
      <t>ヘンドウ</t>
    </rPh>
    <rPh sb="2" eb="3">
      <t>ヒ</t>
    </rPh>
    <phoneticPr fontId="19"/>
  </si>
  <si>
    <t>分析業務費</t>
    <rPh sb="0" eb="2">
      <t>ブンセキ</t>
    </rPh>
    <rPh sb="2" eb="4">
      <t>ギョウム</t>
    </rPh>
    <rPh sb="4" eb="5">
      <t>ヒ</t>
    </rPh>
    <phoneticPr fontId="19"/>
  </si>
  <si>
    <t>脱臭剤取替</t>
    <rPh sb="2" eb="3">
      <t>ザイ</t>
    </rPh>
    <rPh sb="3" eb="5">
      <t>トリカ</t>
    </rPh>
    <phoneticPr fontId="19"/>
  </si>
  <si>
    <t>固定費</t>
    <rPh sb="0" eb="3">
      <t>コテイヒ</t>
    </rPh>
    <phoneticPr fontId="19"/>
  </si>
  <si>
    <t>ー</t>
    <phoneticPr fontId="19"/>
  </si>
  <si>
    <t>運転管理、保守管理、保全管理等</t>
    <rPh sb="14" eb="15">
      <t>トウ</t>
    </rPh>
    <phoneticPr fontId="19"/>
  </si>
  <si>
    <t>その他物品調達費</t>
    <rPh sb="2" eb="3">
      <t>タ</t>
    </rPh>
    <rPh sb="3" eb="5">
      <t>ブッピン</t>
    </rPh>
    <rPh sb="5" eb="7">
      <t>チョウタツ</t>
    </rPh>
    <rPh sb="7" eb="8">
      <t>ヒ</t>
    </rPh>
    <phoneticPr fontId="19"/>
  </si>
  <si>
    <t>その他業務</t>
    <rPh sb="2" eb="3">
      <t>タ</t>
    </rPh>
    <rPh sb="3" eb="5">
      <t>ギョウム</t>
    </rPh>
    <phoneticPr fontId="19"/>
  </si>
  <si>
    <t>環境整備、廃棄物管理、業務報告等</t>
    <rPh sb="0" eb="2">
      <t>カンキョウ</t>
    </rPh>
    <rPh sb="2" eb="4">
      <t>セイビ</t>
    </rPh>
    <rPh sb="5" eb="8">
      <t>ハイキブツ</t>
    </rPh>
    <rPh sb="8" eb="10">
      <t>カンリ</t>
    </rPh>
    <rPh sb="11" eb="13">
      <t>ギョウム</t>
    </rPh>
    <rPh sb="13" eb="15">
      <t>ホウコク</t>
    </rPh>
    <rPh sb="15" eb="16">
      <t>トウ</t>
    </rPh>
    <phoneticPr fontId="19"/>
  </si>
  <si>
    <t>点検整備費</t>
    <rPh sb="4" eb="5">
      <t>ヒ</t>
    </rPh>
    <phoneticPr fontId="19"/>
  </si>
  <si>
    <t>費目</t>
    <rPh sb="0" eb="2">
      <t>ヒモク</t>
    </rPh>
    <phoneticPr fontId="19"/>
  </si>
  <si>
    <t>対象</t>
    <rPh sb="0" eb="2">
      <t>タイショウ</t>
    </rPh>
    <phoneticPr fontId="19"/>
  </si>
  <si>
    <t>範囲</t>
    <rPh sb="0" eb="2">
      <t>ハンイ</t>
    </rPh>
    <phoneticPr fontId="19"/>
  </si>
  <si>
    <t>脱水機投入</t>
    <rPh sb="0" eb="3">
      <t>ダッスイキ</t>
    </rPh>
    <rPh sb="3" eb="5">
      <t>トウニュウ</t>
    </rPh>
    <phoneticPr fontId="19"/>
  </si>
  <si>
    <t>計</t>
    <rPh sb="0" eb="1">
      <t>ケイ</t>
    </rPh>
    <phoneticPr fontId="19"/>
  </si>
  <si>
    <r>
      <t>原単位
（円/m</t>
    </r>
    <r>
      <rPr>
        <vertAlign val="superscript"/>
        <sz val="11"/>
        <rFont val="Meiryo UI"/>
        <family val="3"/>
        <charset val="128"/>
      </rPr>
      <t>3</t>
    </r>
    <r>
      <rPr>
        <sz val="11"/>
        <rFont val="Meiryo UI"/>
        <family val="3"/>
        <charset val="128"/>
      </rPr>
      <t>）</t>
    </r>
    <rPh sb="0" eb="3">
      <t>ゲンタンイ</t>
    </rPh>
    <rPh sb="5" eb="6">
      <t>エン</t>
    </rPh>
    <phoneticPr fontId="19"/>
  </si>
  <si>
    <t>業務量</t>
    <rPh sb="0" eb="2">
      <t>ギョウム</t>
    </rPh>
    <rPh sb="2" eb="3">
      <t>リョウ</t>
    </rPh>
    <phoneticPr fontId="19"/>
  </si>
  <si>
    <t>燃料</t>
    <rPh sb="0" eb="2">
      <t>ネンリョウ</t>
    </rPh>
    <phoneticPr fontId="19"/>
  </si>
  <si>
    <t>kg/年</t>
    <rPh sb="3" eb="4">
      <t>ネン</t>
    </rPh>
    <phoneticPr fontId="19"/>
  </si>
  <si>
    <t>光熱水</t>
    <rPh sb="0" eb="3">
      <t>コウネツスイ</t>
    </rPh>
    <phoneticPr fontId="19"/>
  </si>
  <si>
    <r>
      <t>m</t>
    </r>
    <r>
      <rPr>
        <vertAlign val="superscript"/>
        <sz val="11"/>
        <rFont val="Meiryo UI"/>
        <family val="3"/>
        <charset val="128"/>
      </rPr>
      <t>3</t>
    </r>
    <r>
      <rPr>
        <sz val="11"/>
        <rFont val="Meiryo UI"/>
        <family val="3"/>
        <charset val="128"/>
      </rPr>
      <t>/日</t>
    </r>
    <rPh sb="3" eb="4">
      <t>ニチ</t>
    </rPh>
    <phoneticPr fontId="19"/>
  </si>
  <si>
    <r>
      <t>Nm</t>
    </r>
    <r>
      <rPr>
        <vertAlign val="superscript"/>
        <sz val="11"/>
        <rFont val="Meiryo UI"/>
        <family val="3"/>
        <charset val="128"/>
      </rPr>
      <t>3</t>
    </r>
    <r>
      <rPr>
        <sz val="11"/>
        <rFont val="Meiryo UI"/>
        <family val="3"/>
        <charset val="128"/>
      </rPr>
      <t>/年</t>
    </r>
    <rPh sb="4" eb="5">
      <t>ネン</t>
    </rPh>
    <phoneticPr fontId="19"/>
  </si>
  <si>
    <t>円/Nm3</t>
    <rPh sb="0" eb="1">
      <t>エン</t>
    </rPh>
    <phoneticPr fontId="19"/>
  </si>
  <si>
    <t>脱水ケーキ運搬費（評価のみ）</t>
    <rPh sb="0" eb="2">
      <t>ダッスイ</t>
    </rPh>
    <rPh sb="5" eb="7">
      <t>ウンパン</t>
    </rPh>
    <rPh sb="7" eb="8">
      <t>ヒ</t>
    </rPh>
    <rPh sb="9" eb="11">
      <t>ヒョウカ</t>
    </rPh>
    <phoneticPr fontId="19"/>
  </si>
  <si>
    <t>円/年</t>
    <rPh sb="0" eb="1">
      <t>エン</t>
    </rPh>
    <rPh sb="2" eb="3">
      <t>ネン</t>
    </rPh>
    <phoneticPr fontId="19"/>
  </si>
  <si>
    <t>t-WB/年</t>
    <rPh sb="5" eb="6">
      <t>ネン</t>
    </rPh>
    <phoneticPr fontId="19"/>
  </si>
  <si>
    <t>運搬単価</t>
    <rPh sb="0" eb="2">
      <t>ウンパン</t>
    </rPh>
    <rPh sb="2" eb="4">
      <t>タンカ</t>
    </rPh>
    <phoneticPr fontId="19"/>
  </si>
  <si>
    <t>円/t-WB</t>
    <rPh sb="0" eb="1">
      <t>エン</t>
    </rPh>
    <phoneticPr fontId="19"/>
  </si>
  <si>
    <t>脱水ケーキ運搬費</t>
    <rPh sb="0" eb="2">
      <t>ダッスイ</t>
    </rPh>
    <rPh sb="5" eb="7">
      <t>ウンパン</t>
    </rPh>
    <rPh sb="7" eb="8">
      <t>ヒ</t>
    </rPh>
    <phoneticPr fontId="19"/>
  </si>
  <si>
    <r>
      <t>Nm</t>
    </r>
    <r>
      <rPr>
        <vertAlign val="superscript"/>
        <sz val="11"/>
        <rFont val="Meiryo UI"/>
        <family val="3"/>
        <charset val="128"/>
      </rPr>
      <t>3</t>
    </r>
    <r>
      <rPr>
        <sz val="11"/>
        <rFont val="Meiryo UI"/>
        <family val="3"/>
        <charset val="128"/>
      </rPr>
      <t>/t-WB</t>
    </r>
    <phoneticPr fontId="19"/>
  </si>
  <si>
    <t>脱水ケーキ含水率</t>
    <rPh sb="0" eb="2">
      <t>ダッスイ</t>
    </rPh>
    <rPh sb="5" eb="7">
      <t>ガンスイ</t>
    </rPh>
    <rPh sb="7" eb="8">
      <t>リツ</t>
    </rPh>
    <phoneticPr fontId="19"/>
  </si>
  <si>
    <t>％</t>
    <phoneticPr fontId="19"/>
  </si>
  <si>
    <t>燃料原単位</t>
    <rPh sb="0" eb="2">
      <t>ネンリョウ</t>
    </rPh>
    <rPh sb="2" eb="5">
      <t>ゲンタンイ</t>
    </rPh>
    <phoneticPr fontId="19"/>
  </si>
  <si>
    <t>Nm3/t-WB</t>
    <phoneticPr fontId="19"/>
  </si>
  <si>
    <t>電力原単位</t>
    <rPh sb="0" eb="2">
      <t>デンリョク</t>
    </rPh>
    <rPh sb="2" eb="5">
      <t>ゲンタンイ</t>
    </rPh>
    <phoneticPr fontId="19"/>
  </si>
  <si>
    <t>kWh/t-WB</t>
    <phoneticPr fontId="19"/>
  </si>
  <si>
    <t>電力費（従量分）</t>
    <rPh sb="0" eb="2">
      <t>デンリョク</t>
    </rPh>
    <rPh sb="2" eb="3">
      <t>ヒ</t>
    </rPh>
    <rPh sb="4" eb="6">
      <t>ジュウリョウ</t>
    </rPh>
    <rPh sb="6" eb="7">
      <t>ブン</t>
    </rPh>
    <phoneticPr fontId="19"/>
  </si>
  <si>
    <t>脱水ケーキ焼却コスト（評価のみ）
燃料費・電力費</t>
    <rPh sb="0" eb="2">
      <t>ダッスイ</t>
    </rPh>
    <rPh sb="5" eb="7">
      <t>ショウキャク</t>
    </rPh>
    <rPh sb="17" eb="20">
      <t>ネンリョウヒ</t>
    </rPh>
    <rPh sb="21" eb="23">
      <t>デンリョク</t>
    </rPh>
    <rPh sb="23" eb="24">
      <t>ヒ</t>
    </rPh>
    <phoneticPr fontId="19"/>
  </si>
  <si>
    <t>D</t>
    <phoneticPr fontId="19"/>
  </si>
  <si>
    <t>F ＝ D ×　E</t>
    <phoneticPr fontId="19"/>
  </si>
  <si>
    <t>X</t>
    <phoneticPr fontId="19"/>
  </si>
  <si>
    <t>Y</t>
    <phoneticPr fontId="19"/>
  </si>
  <si>
    <t>I　＝　X　×　G　×　H</t>
    <phoneticPr fontId="19"/>
  </si>
  <si>
    <t>L　＝　X　×　J　×　K</t>
    <phoneticPr fontId="19"/>
  </si>
  <si>
    <t>M　＝　I　＋　L</t>
    <phoneticPr fontId="19"/>
  </si>
  <si>
    <t>G：Yから求まる定数</t>
    <rPh sb="5" eb="6">
      <t>モト</t>
    </rPh>
    <rPh sb="8" eb="10">
      <t>テイスウ</t>
    </rPh>
    <phoneticPr fontId="19"/>
  </si>
  <si>
    <t>J：Yから求まる定数</t>
    <phoneticPr fontId="19"/>
  </si>
  <si>
    <t>kWh/t-WB</t>
    <phoneticPr fontId="19"/>
  </si>
  <si>
    <t>H：評価用に定めた想定単価</t>
    <rPh sb="2" eb="4">
      <t>ヒョウカ</t>
    </rPh>
    <rPh sb="4" eb="5">
      <t>ヨウ</t>
    </rPh>
    <rPh sb="6" eb="7">
      <t>サダ</t>
    </rPh>
    <rPh sb="9" eb="11">
      <t>ソウテイ</t>
    </rPh>
    <rPh sb="11" eb="13">
      <t>タンカ</t>
    </rPh>
    <phoneticPr fontId="19"/>
  </si>
  <si>
    <t>K：評価用に定めた想定単価</t>
    <phoneticPr fontId="19"/>
  </si>
  <si>
    <t>脱水ケーキ運搬費</t>
    <rPh sb="0" eb="2">
      <t>ダッスイ</t>
    </rPh>
    <rPh sb="5" eb="7">
      <t>ウンパン</t>
    </rPh>
    <rPh sb="7" eb="8">
      <t>ヒ</t>
    </rPh>
    <phoneticPr fontId="19"/>
  </si>
  <si>
    <t>脱水ケーキ焼却コスト</t>
    <rPh sb="0" eb="2">
      <t>ダッスイ</t>
    </rPh>
    <rPh sb="5" eb="7">
      <t>ショウキャク</t>
    </rPh>
    <phoneticPr fontId="19"/>
  </si>
  <si>
    <t xml:space="preserve">温室効果ガス（評価のみ）
</t>
    <rPh sb="0" eb="2">
      <t>オンシツ</t>
    </rPh>
    <rPh sb="2" eb="4">
      <t>コウカ</t>
    </rPh>
    <phoneticPr fontId="19"/>
  </si>
  <si>
    <t>焼却用燃料使用量</t>
    <rPh sb="0" eb="3">
      <t>ショウキャクヨウ</t>
    </rPh>
    <rPh sb="3" eb="5">
      <t>ネンリョウ</t>
    </rPh>
    <rPh sb="5" eb="8">
      <t>シヨウリョウ</t>
    </rPh>
    <phoneticPr fontId="19"/>
  </si>
  <si>
    <t>Z</t>
    <phoneticPr fontId="19"/>
  </si>
  <si>
    <t>N　＝　X　×　J</t>
    <phoneticPr fontId="19"/>
  </si>
  <si>
    <t>使用電力量（東灘処理場）</t>
    <rPh sb="0" eb="2">
      <t>シヨウ</t>
    </rPh>
    <rPh sb="2" eb="4">
      <t>デンリョク</t>
    </rPh>
    <rPh sb="4" eb="5">
      <t>リョウ</t>
    </rPh>
    <rPh sb="6" eb="11">
      <t>ヒガシナダショリジョウ</t>
    </rPh>
    <phoneticPr fontId="19"/>
  </si>
  <si>
    <t>使用電力量（汚泥焼却施設）</t>
    <rPh sb="0" eb="2">
      <t>シヨウ</t>
    </rPh>
    <rPh sb="2" eb="4">
      <t>デンリョク</t>
    </rPh>
    <rPh sb="4" eb="5">
      <t>リョウ</t>
    </rPh>
    <phoneticPr fontId="19"/>
  </si>
  <si>
    <t>電力由来</t>
    <rPh sb="0" eb="2">
      <t>デンリョク</t>
    </rPh>
    <rPh sb="2" eb="4">
      <t>ユライ</t>
    </rPh>
    <phoneticPr fontId="19"/>
  </si>
  <si>
    <t>CO2排出係数</t>
    <rPh sb="3" eb="5">
      <t>ハイシュツ</t>
    </rPh>
    <rPh sb="5" eb="7">
      <t>ケイスウ</t>
    </rPh>
    <phoneticPr fontId="19"/>
  </si>
  <si>
    <t>CO2排出量</t>
    <rPh sb="3" eb="5">
      <t>ハイシュツ</t>
    </rPh>
    <rPh sb="5" eb="6">
      <t>リョウ</t>
    </rPh>
    <phoneticPr fontId="19"/>
  </si>
  <si>
    <t>O：評価用に定めた想定値</t>
    <rPh sb="11" eb="12">
      <t>チ</t>
    </rPh>
    <phoneticPr fontId="19"/>
  </si>
  <si>
    <t>kg-CO2/kWh</t>
    <phoneticPr fontId="19"/>
  </si>
  <si>
    <t>P　＝　(Z＋N)　×　O/1000</t>
    <phoneticPr fontId="19"/>
  </si>
  <si>
    <t>Q　＝　X　×　G</t>
    <phoneticPr fontId="19"/>
  </si>
  <si>
    <t>R：評価用に定めた想定値</t>
    <rPh sb="11" eb="12">
      <t>チ</t>
    </rPh>
    <phoneticPr fontId="19"/>
  </si>
  <si>
    <t>S　＝　Q　×　R/1000</t>
    <phoneticPr fontId="19"/>
  </si>
  <si>
    <t>都市ガス由来</t>
    <rPh sb="0" eb="2">
      <t>トシ</t>
    </rPh>
    <rPh sb="4" eb="6">
      <t>ユライ</t>
    </rPh>
    <phoneticPr fontId="19"/>
  </si>
  <si>
    <t>kg-CO2/Nm3</t>
    <phoneticPr fontId="19"/>
  </si>
  <si>
    <t>温室効果ガス</t>
    <rPh sb="0" eb="2">
      <t>オンシツ</t>
    </rPh>
    <rPh sb="2" eb="4">
      <t>コウカ</t>
    </rPh>
    <phoneticPr fontId="19"/>
  </si>
  <si>
    <t>間接削減</t>
    <rPh sb="0" eb="2">
      <t>カンセツ</t>
    </rPh>
    <rPh sb="2" eb="4">
      <t>サクゲン</t>
    </rPh>
    <phoneticPr fontId="19"/>
  </si>
  <si>
    <t>t-CO2/年</t>
    <rPh sb="6" eb="7">
      <t>ネン</t>
    </rPh>
    <phoneticPr fontId="19"/>
  </si>
  <si>
    <t>CO2間接削減量</t>
    <rPh sb="3" eb="5">
      <t>カンセツ</t>
    </rPh>
    <rPh sb="5" eb="7">
      <t>サクゲン</t>
    </rPh>
    <rPh sb="7" eb="8">
      <t>リョウ</t>
    </rPh>
    <phoneticPr fontId="19"/>
  </si>
  <si>
    <t>温室効果ガス量</t>
    <rPh sb="0" eb="2">
      <t>オンシツ</t>
    </rPh>
    <rPh sb="2" eb="4">
      <t>コウカ</t>
    </rPh>
    <rPh sb="6" eb="7">
      <t>リョウ</t>
    </rPh>
    <phoneticPr fontId="19"/>
  </si>
  <si>
    <t>Ⅰ．</t>
    <phoneticPr fontId="19"/>
  </si>
  <si>
    <t>Ⅱ．</t>
    <phoneticPr fontId="19"/>
  </si>
  <si>
    <t>Ⅲ．</t>
    <phoneticPr fontId="19"/>
  </si>
  <si>
    <t>Ⅳ．</t>
    <phoneticPr fontId="19"/>
  </si>
  <si>
    <t>＊１</t>
    <phoneticPr fontId="19"/>
  </si>
  <si>
    <t>円</t>
    <rPh sb="0" eb="1">
      <t>エン</t>
    </rPh>
    <phoneticPr fontId="19"/>
  </si>
  <si>
    <t>　脱水ケーキの運搬に必要な費用</t>
    <rPh sb="1" eb="3">
      <t>ダッスイ</t>
    </rPh>
    <rPh sb="7" eb="9">
      <t>ウンパン</t>
    </rPh>
    <rPh sb="10" eb="12">
      <t>ヒツヨウ</t>
    </rPh>
    <rPh sb="13" eb="15">
      <t>ヒヨウ</t>
    </rPh>
    <phoneticPr fontId="19"/>
  </si>
  <si>
    <t>　脱水ケーキの焼却に必要な費用（都市ガス、電力）</t>
    <rPh sb="1" eb="3">
      <t>ダッスイ</t>
    </rPh>
    <rPh sb="7" eb="9">
      <t>ショウキャク</t>
    </rPh>
    <rPh sb="10" eb="12">
      <t>ヒツヨウ</t>
    </rPh>
    <rPh sb="13" eb="15">
      <t>ヒヨウ</t>
    </rPh>
    <rPh sb="16" eb="18">
      <t>トシ</t>
    </rPh>
    <rPh sb="21" eb="23">
      <t>デンリョク</t>
    </rPh>
    <phoneticPr fontId="19"/>
  </si>
  <si>
    <t>金額は全て税抜</t>
    <rPh sb="0" eb="2">
      <t>キンガク</t>
    </rPh>
    <rPh sb="3" eb="4">
      <t>スベ</t>
    </rPh>
    <rPh sb="5" eb="6">
      <t>ゼイ</t>
    </rPh>
    <rPh sb="6" eb="7">
      <t>ヌ</t>
    </rPh>
    <phoneticPr fontId="19"/>
  </si>
  <si>
    <r>
      <t>t-CO</t>
    </r>
    <r>
      <rPr>
        <vertAlign val="subscript"/>
        <sz val="12"/>
        <rFont val="Meiryo UI"/>
        <family val="3"/>
        <charset val="128"/>
      </rPr>
      <t>2</t>
    </r>
    <phoneticPr fontId="19"/>
  </si>
  <si>
    <t>（外部バイオマスを除く）</t>
    <rPh sb="1" eb="3">
      <t>ガイブ</t>
    </rPh>
    <rPh sb="9" eb="10">
      <t>ノゾ</t>
    </rPh>
    <phoneticPr fontId="19"/>
  </si>
  <si>
    <t>（評価のみ）</t>
    <rPh sb="1" eb="3">
      <t>ヒョウカ</t>
    </rPh>
    <phoneticPr fontId="19"/>
  </si>
  <si>
    <t>汚泥量</t>
    <phoneticPr fontId="19"/>
  </si>
  <si>
    <t>Z×7.9円/kWh</t>
    <rPh sb="5" eb="6">
      <t>エン</t>
    </rPh>
    <phoneticPr fontId="19"/>
  </si>
  <si>
    <t>汚泥量
（維持管理費（変動費）の原単位に使用する値）</t>
    <phoneticPr fontId="19"/>
  </si>
  <si>
    <t>濃縮機投入余剰汚泥</t>
    <rPh sb="0" eb="2">
      <t>ノウシュク</t>
    </rPh>
    <rPh sb="2" eb="3">
      <t>キ</t>
    </rPh>
    <rPh sb="3" eb="5">
      <t>トウニュウ</t>
    </rPh>
    <phoneticPr fontId="19"/>
  </si>
  <si>
    <t>（生汚泥＋濃縮余剰汚泥）</t>
    <rPh sb="1" eb="2">
      <t>ナマ</t>
    </rPh>
    <rPh sb="2" eb="4">
      <t>オデイ</t>
    </rPh>
    <rPh sb="5" eb="7">
      <t>ノウシュク</t>
    </rPh>
    <rPh sb="7" eb="9">
      <t>ヨジョウ</t>
    </rPh>
    <rPh sb="9" eb="11">
      <t>オデイ</t>
    </rPh>
    <phoneticPr fontId="19"/>
  </si>
  <si>
    <t>T1</t>
    <phoneticPr fontId="19"/>
  </si>
  <si>
    <t>T2</t>
    <phoneticPr fontId="19"/>
  </si>
  <si>
    <t>T3</t>
    <phoneticPr fontId="19"/>
  </si>
  <si>
    <t>T　＝Σ（Wi）</t>
    <phoneticPr fontId="19"/>
  </si>
  <si>
    <t>a　＝　P　＋　S　－　T</t>
    <phoneticPr fontId="19"/>
  </si>
  <si>
    <t>汚泥脱水設備等</t>
    <phoneticPr fontId="19"/>
  </si>
  <si>
    <t>汚泥処理設備等</t>
    <rPh sb="0" eb="2">
      <t>オデイ</t>
    </rPh>
    <rPh sb="2" eb="4">
      <t>ショリ</t>
    </rPh>
    <rPh sb="4" eb="6">
      <t>セツビ</t>
    </rPh>
    <rPh sb="6" eb="7">
      <t>トウ</t>
    </rPh>
    <phoneticPr fontId="19"/>
  </si>
  <si>
    <r>
      <t>m</t>
    </r>
    <r>
      <rPr>
        <b/>
        <vertAlign val="superscript"/>
        <sz val="11"/>
        <rFont val="Meiryo UI"/>
        <family val="3"/>
        <charset val="128"/>
      </rPr>
      <t>3</t>
    </r>
    <r>
      <rPr>
        <b/>
        <sz val="11"/>
        <rFont val="Meiryo UI"/>
        <family val="3"/>
        <charset val="128"/>
      </rPr>
      <t>/日</t>
    </r>
    <rPh sb="3" eb="4">
      <t>ニチ</t>
    </rPh>
    <phoneticPr fontId="19"/>
  </si>
  <si>
    <t>E：評価用に定めた想定単価</t>
    <phoneticPr fontId="19"/>
  </si>
  <si>
    <t>焼却用　燃料（都市ガス）</t>
    <rPh sb="0" eb="3">
      <t>ショウキャクヨウ</t>
    </rPh>
    <rPh sb="4" eb="6">
      <t>ネンリョウ</t>
    </rPh>
    <rPh sb="7" eb="9">
      <t>トシ</t>
    </rPh>
    <phoneticPr fontId="19"/>
  </si>
  <si>
    <t>原単位</t>
    <phoneticPr fontId="19"/>
  </si>
  <si>
    <t>単価</t>
    <phoneticPr fontId="19"/>
  </si>
  <si>
    <t>燃料費</t>
    <phoneticPr fontId="19"/>
  </si>
  <si>
    <t>電力原単位</t>
    <phoneticPr fontId="19"/>
  </si>
  <si>
    <t>焼却用　燃料電力</t>
    <rPh sb="0" eb="3">
      <t>ショウキャクヨウ</t>
    </rPh>
    <rPh sb="4" eb="6">
      <t>ネンリョウ</t>
    </rPh>
    <rPh sb="6" eb="8">
      <t>デンリョク</t>
    </rPh>
    <phoneticPr fontId="19"/>
  </si>
  <si>
    <t>電力費</t>
    <phoneticPr fontId="19"/>
  </si>
  <si>
    <t>焼却量</t>
    <rPh sb="0" eb="2">
      <t>ショウキャク</t>
    </rPh>
    <phoneticPr fontId="19"/>
  </si>
  <si>
    <t>含水率</t>
    <phoneticPr fontId="19"/>
  </si>
  <si>
    <t>原単位：脱水機投入汚泥量あたり</t>
    <phoneticPr fontId="19"/>
  </si>
  <si>
    <t>金額：全て円（税抜）</t>
    <phoneticPr fontId="19"/>
  </si>
  <si>
    <t>事業者が行う、汚泥処理設備等・汚泥脱水設備等の維持管理に必要とする費用　</t>
    <rPh sb="0" eb="3">
      <t>ジギョウシャ</t>
    </rPh>
    <rPh sb="4" eb="5">
      <t>オコナ</t>
    </rPh>
    <rPh sb="13" eb="14">
      <t>トウ</t>
    </rPh>
    <rPh sb="21" eb="22">
      <t>トウ</t>
    </rPh>
    <phoneticPr fontId="19"/>
  </si>
  <si>
    <t>　汚泥処理設備等、汚泥脱水設備等の維持管理に必要とする費用　</t>
    <rPh sb="7" eb="8">
      <t>トウ</t>
    </rPh>
    <rPh sb="15" eb="16">
      <t>トウ</t>
    </rPh>
    <phoneticPr fontId="19"/>
  </si>
  <si>
    <t>＊１</t>
  </si>
  <si>
    <t>＊２</t>
  </si>
  <si>
    <t>＊３</t>
  </si>
  <si>
    <t>＊４</t>
  </si>
  <si>
    <t>薬品費、燃料費、光熱水費について、項目欄が空欄の部分については、既に記載がある項目以外に変動費として計上する必要がある項目名を記載してください。</t>
    <rPh sb="0" eb="2">
      <t>ヤクヒン</t>
    </rPh>
    <rPh sb="2" eb="3">
      <t>ヒ</t>
    </rPh>
    <rPh sb="4" eb="7">
      <t>ネンリョウヒ</t>
    </rPh>
    <rPh sb="8" eb="12">
      <t>コウネツスイヒ</t>
    </rPh>
    <rPh sb="17" eb="19">
      <t>コウモク</t>
    </rPh>
    <rPh sb="19" eb="20">
      <t>ラン</t>
    </rPh>
    <rPh sb="21" eb="23">
      <t>クウラン</t>
    </rPh>
    <rPh sb="24" eb="26">
      <t>ブブン</t>
    </rPh>
    <rPh sb="32" eb="33">
      <t>スデ</t>
    </rPh>
    <rPh sb="34" eb="36">
      <t>キサイ</t>
    </rPh>
    <rPh sb="41" eb="43">
      <t>イガイ</t>
    </rPh>
    <rPh sb="44" eb="46">
      <t>ヘンドウ</t>
    </rPh>
    <rPh sb="46" eb="47">
      <t>ヒ</t>
    </rPh>
    <rPh sb="50" eb="52">
      <t>ケイジョウ</t>
    </rPh>
    <rPh sb="54" eb="56">
      <t>ヒツヨウ</t>
    </rPh>
    <rPh sb="59" eb="61">
      <t>コウモク</t>
    </rPh>
    <rPh sb="61" eb="62">
      <t>メイ</t>
    </rPh>
    <rPh sb="63" eb="65">
      <t>キサイ</t>
    </rPh>
    <phoneticPr fontId="19"/>
  </si>
  <si>
    <t>下水汚泥の処理に要する維持管理費を対象とし、外部から受け入れたバイオマスの処理に係る費用は対象外としてください。</t>
    <rPh sb="0" eb="2">
      <t>ゲスイ</t>
    </rPh>
    <rPh sb="2" eb="4">
      <t>オデイ</t>
    </rPh>
    <rPh sb="5" eb="7">
      <t>ショリ</t>
    </rPh>
    <rPh sb="8" eb="9">
      <t>ヨウ</t>
    </rPh>
    <rPh sb="11" eb="13">
      <t>イジ</t>
    </rPh>
    <rPh sb="13" eb="16">
      <t>カンリヒ</t>
    </rPh>
    <rPh sb="17" eb="19">
      <t>タイショウ</t>
    </rPh>
    <rPh sb="22" eb="24">
      <t>ガイブ</t>
    </rPh>
    <rPh sb="26" eb="27">
      <t>ウ</t>
    </rPh>
    <rPh sb="28" eb="29">
      <t>イ</t>
    </rPh>
    <rPh sb="37" eb="39">
      <t>ショリ</t>
    </rPh>
    <rPh sb="40" eb="41">
      <t>カカワ</t>
    </rPh>
    <rPh sb="42" eb="44">
      <t>ヒヨウ</t>
    </rPh>
    <rPh sb="45" eb="48">
      <t>タイショウガイ</t>
    </rPh>
    <phoneticPr fontId="19"/>
  </si>
  <si>
    <t>各年度の計画汚水量から計算される消化槽投入汚泥量を基に、脱水機投入汚泥量、脱水ケーキ量等を提案してください。</t>
    <rPh sb="0" eb="1">
      <t>カク</t>
    </rPh>
    <rPh sb="1" eb="3">
      <t>ネンド</t>
    </rPh>
    <rPh sb="4" eb="6">
      <t>ケイカク</t>
    </rPh>
    <rPh sb="6" eb="8">
      <t>オスイ</t>
    </rPh>
    <rPh sb="8" eb="9">
      <t>リョウ</t>
    </rPh>
    <rPh sb="11" eb="13">
      <t>ケイサン</t>
    </rPh>
    <rPh sb="16" eb="18">
      <t>ショウカ</t>
    </rPh>
    <rPh sb="18" eb="19">
      <t>ソウ</t>
    </rPh>
    <rPh sb="19" eb="21">
      <t>トウニュウ</t>
    </rPh>
    <rPh sb="21" eb="23">
      <t>オデイ</t>
    </rPh>
    <rPh sb="23" eb="24">
      <t>リョウ</t>
    </rPh>
    <rPh sb="25" eb="26">
      <t>モト</t>
    </rPh>
    <rPh sb="28" eb="31">
      <t>ダッスイキ</t>
    </rPh>
    <rPh sb="31" eb="33">
      <t>トウニュウ</t>
    </rPh>
    <rPh sb="33" eb="35">
      <t>オデイ</t>
    </rPh>
    <rPh sb="35" eb="36">
      <t>リョウ</t>
    </rPh>
    <rPh sb="37" eb="39">
      <t>ダッスイ</t>
    </rPh>
    <rPh sb="42" eb="43">
      <t>リョウ</t>
    </rPh>
    <rPh sb="43" eb="44">
      <t>トウ</t>
    </rPh>
    <rPh sb="45" eb="47">
      <t>テイアン</t>
    </rPh>
    <phoneticPr fontId="19"/>
  </si>
  <si>
    <t>＊５</t>
  </si>
  <si>
    <t>＊６</t>
  </si>
  <si>
    <t>変動費については、応募者が提案した脱水機投入汚泥量に対する原単位を提案してください。</t>
    <rPh sb="0" eb="2">
      <t>ヘンドウ</t>
    </rPh>
    <rPh sb="2" eb="3">
      <t>ヒ</t>
    </rPh>
    <rPh sb="9" eb="12">
      <t>オウボシャ</t>
    </rPh>
    <rPh sb="13" eb="15">
      <t>テイアン</t>
    </rPh>
    <rPh sb="17" eb="20">
      <t>ダッスイキ</t>
    </rPh>
    <rPh sb="20" eb="22">
      <t>トウニュウ</t>
    </rPh>
    <rPh sb="22" eb="24">
      <t>オデイ</t>
    </rPh>
    <rPh sb="24" eb="25">
      <t>リョウ</t>
    </rPh>
    <rPh sb="26" eb="27">
      <t>タイ</t>
    </rPh>
    <rPh sb="29" eb="32">
      <t>ゲンタンイ</t>
    </rPh>
    <rPh sb="33" eb="35">
      <t>テイアン</t>
    </rPh>
    <phoneticPr fontId="19"/>
  </si>
  <si>
    <t>消化タンク投入生汚泥</t>
    <rPh sb="7" eb="8">
      <t>ナマ</t>
    </rPh>
    <rPh sb="8" eb="10">
      <t>オデイ</t>
    </rPh>
    <phoneticPr fontId="19"/>
  </si>
  <si>
    <t>消化タンク投入</t>
    <rPh sb="0" eb="2">
      <t>ショウカ</t>
    </rPh>
    <rPh sb="5" eb="7">
      <t>トウニュウ</t>
    </rPh>
    <phoneticPr fontId="19"/>
  </si>
  <si>
    <t>＊７</t>
  </si>
  <si>
    <t>（定量評価に用いる金額）</t>
    <rPh sb="1" eb="3">
      <t>テイリョウ</t>
    </rPh>
    <rPh sb="3" eb="5">
      <t>ヒョウカ</t>
    </rPh>
    <rPh sb="6" eb="7">
      <t>モチ</t>
    </rPh>
    <rPh sb="9" eb="11">
      <t>キンガク</t>
    </rPh>
    <phoneticPr fontId="19"/>
  </si>
  <si>
    <t>電力由来のCO2排出量</t>
    <rPh sb="0" eb="2">
      <t>デンリョク</t>
    </rPh>
    <rPh sb="2" eb="4">
      <t>ユライ</t>
    </rPh>
    <rPh sb="8" eb="10">
      <t>ハイシュツ</t>
    </rPh>
    <rPh sb="10" eb="11">
      <t>リョウ</t>
    </rPh>
    <phoneticPr fontId="19"/>
  </si>
  <si>
    <t>　汚泥処理設備等・汚泥脱水設備等で使用する電力　</t>
    <rPh sb="7" eb="8">
      <t>トウ</t>
    </rPh>
    <rPh sb="15" eb="16">
      <t>トウ</t>
    </rPh>
    <rPh sb="17" eb="19">
      <t>シヨウ</t>
    </rPh>
    <rPh sb="21" eb="23">
      <t>デンリョク</t>
    </rPh>
    <phoneticPr fontId="19"/>
  </si>
  <si>
    <t>　脱水ケーキの焼却に使用する電力</t>
    <phoneticPr fontId="19"/>
  </si>
  <si>
    <t>都市ガス由来のCO2排出量</t>
    <rPh sb="0" eb="2">
      <t>トシ</t>
    </rPh>
    <rPh sb="4" eb="6">
      <t>ユライ</t>
    </rPh>
    <rPh sb="10" eb="12">
      <t>ハイシュツ</t>
    </rPh>
    <rPh sb="12" eb="13">
      <t>リョウ</t>
    </rPh>
    <phoneticPr fontId="19"/>
  </si>
  <si>
    <t>　脱水ケーキの焼却に使用する都市ガス</t>
    <phoneticPr fontId="19"/>
  </si>
  <si>
    <t>消化ガス有効利用事業におけるCO2の間接削減量</t>
    <rPh sb="0" eb="2">
      <t>ショウカ</t>
    </rPh>
    <rPh sb="4" eb="6">
      <t>ユウコウ</t>
    </rPh>
    <rPh sb="6" eb="8">
      <t>リヨウ</t>
    </rPh>
    <rPh sb="8" eb="10">
      <t>ジギョウ</t>
    </rPh>
    <rPh sb="18" eb="20">
      <t>カンセツ</t>
    </rPh>
    <rPh sb="20" eb="22">
      <t>サクゲン</t>
    </rPh>
    <rPh sb="22" eb="23">
      <t>リョウ</t>
    </rPh>
    <phoneticPr fontId="19"/>
  </si>
  <si>
    <t>　</t>
    <phoneticPr fontId="19"/>
  </si>
  <si>
    <t>Ⅳ　－　（Ⅰ　＋　Ⅱ　＋Ⅲ）</t>
    <phoneticPr fontId="19"/>
  </si>
  <si>
    <t>　汚泥処理設備等・汚泥脱水設備等で使用する電力</t>
    <rPh sb="7" eb="8">
      <t>トウ</t>
    </rPh>
    <rPh sb="15" eb="16">
      <t>トウ</t>
    </rPh>
    <rPh sb="17" eb="19">
      <t>シヨウ</t>
    </rPh>
    <rPh sb="21" eb="23">
      <t>デンリョク</t>
    </rPh>
    <phoneticPr fontId="19"/>
  </si>
  <si>
    <t>　都市ガス導管注入事業による間接削減</t>
    <rPh sb="1" eb="3">
      <t>トシ</t>
    </rPh>
    <rPh sb="5" eb="7">
      <t>ドウカン</t>
    </rPh>
    <rPh sb="7" eb="9">
      <t>チュウニュウ</t>
    </rPh>
    <rPh sb="9" eb="11">
      <t>ジギョウ</t>
    </rPh>
    <rPh sb="14" eb="16">
      <t>カンセツ</t>
    </rPh>
    <rPh sb="16" eb="18">
      <t>サクゲン</t>
    </rPh>
    <phoneticPr fontId="19"/>
  </si>
  <si>
    <r>
      <t>本事業によるCO</t>
    </r>
    <r>
      <rPr>
        <vertAlign val="subscript"/>
        <sz val="12"/>
        <rFont val="Meiryo UI"/>
        <family val="3"/>
        <charset val="128"/>
      </rPr>
      <t>2</t>
    </r>
    <r>
      <rPr>
        <sz val="12"/>
        <rFont val="Meiryo UI"/>
        <family val="3"/>
        <charset val="128"/>
      </rPr>
      <t>排出量低減量</t>
    </r>
    <rPh sb="0" eb="1">
      <t>ホン</t>
    </rPh>
    <rPh sb="1" eb="3">
      <t>ジギョウ</t>
    </rPh>
    <rPh sb="12" eb="14">
      <t>テイゲン</t>
    </rPh>
    <rPh sb="14" eb="15">
      <t>リョウ</t>
    </rPh>
    <phoneticPr fontId="19"/>
  </si>
  <si>
    <t>（定量評価に用いる値）</t>
    <rPh sb="1" eb="3">
      <t>テイリョウ</t>
    </rPh>
    <rPh sb="3" eb="5">
      <t>ヒョウカ</t>
    </rPh>
    <rPh sb="6" eb="7">
      <t>モチ</t>
    </rPh>
    <rPh sb="9" eb="10">
      <t>アタイ</t>
    </rPh>
    <phoneticPr fontId="19"/>
  </si>
  <si>
    <t>本事業維持管理費</t>
    <rPh sb="0" eb="1">
      <t>ホン</t>
    </rPh>
    <rPh sb="1" eb="3">
      <t>ジギョウ</t>
    </rPh>
    <rPh sb="3" eb="5">
      <t>イジ</t>
    </rPh>
    <rPh sb="5" eb="8">
      <t>カンリヒ</t>
    </rPh>
    <phoneticPr fontId="19"/>
  </si>
  <si>
    <t>間接削減については、消化ガス有効利用事業における消化ガスの有効利用ごとに間接削減量を算出してください。</t>
    <rPh sb="0" eb="2">
      <t>カンセツ</t>
    </rPh>
    <rPh sb="2" eb="4">
      <t>サクゲン</t>
    </rPh>
    <rPh sb="24" eb="26">
      <t>ショウカ</t>
    </rPh>
    <rPh sb="29" eb="31">
      <t>ユウコウ</t>
    </rPh>
    <rPh sb="31" eb="33">
      <t>リヨウ</t>
    </rPh>
    <phoneticPr fontId="19"/>
  </si>
  <si>
    <r>
      <t>＊２の間接削減量算出にあたっては、消化ガス発生量、消化ガス買取量、消化ガス有効利用用途、外部へ供給するエネルギー量、CO</t>
    </r>
    <r>
      <rPr>
        <vertAlign val="subscript"/>
        <sz val="11"/>
        <rFont val="Meiryo UI"/>
        <family val="3"/>
        <charset val="128"/>
      </rPr>
      <t>2</t>
    </r>
    <r>
      <rPr>
        <sz val="11"/>
        <rFont val="Meiryo UI"/>
        <family val="3"/>
        <charset val="128"/>
      </rPr>
      <t>排出係数等の算定根拠を提示してください。</t>
    </r>
    <rPh sb="3" eb="5">
      <t>カンセツ</t>
    </rPh>
    <rPh sb="5" eb="7">
      <t>サクゲン</t>
    </rPh>
    <rPh sb="7" eb="8">
      <t>リョウ</t>
    </rPh>
    <rPh sb="8" eb="10">
      <t>サンシュツ</t>
    </rPh>
    <rPh sb="17" eb="19">
      <t>ショウカ</t>
    </rPh>
    <rPh sb="21" eb="23">
      <t>ハッセイ</t>
    </rPh>
    <rPh sb="23" eb="24">
      <t>リョウ</t>
    </rPh>
    <rPh sb="25" eb="27">
      <t>ショウカ</t>
    </rPh>
    <rPh sb="29" eb="31">
      <t>カイトリ</t>
    </rPh>
    <rPh sb="31" eb="32">
      <t>リョウ</t>
    </rPh>
    <rPh sb="33" eb="35">
      <t>ショウカ</t>
    </rPh>
    <rPh sb="37" eb="39">
      <t>ユウコウ</t>
    </rPh>
    <rPh sb="39" eb="41">
      <t>リヨウ</t>
    </rPh>
    <rPh sb="41" eb="43">
      <t>ヨウト</t>
    </rPh>
    <rPh sb="56" eb="57">
      <t>リョウ</t>
    </rPh>
    <rPh sb="61" eb="63">
      <t>ハイシュツ</t>
    </rPh>
    <rPh sb="63" eb="65">
      <t>ケイスウ</t>
    </rPh>
    <rPh sb="65" eb="66">
      <t>トウ</t>
    </rPh>
    <rPh sb="67" eb="69">
      <t>サンテイ</t>
    </rPh>
    <rPh sb="69" eb="71">
      <t>コンキョ</t>
    </rPh>
    <rPh sb="72" eb="74">
      <t>テイジ</t>
    </rPh>
    <phoneticPr fontId="19"/>
  </si>
  <si>
    <r>
      <t>消化ガス発電の場合はCO</t>
    </r>
    <r>
      <rPr>
        <vertAlign val="subscript"/>
        <sz val="11"/>
        <rFont val="Meiryo UI"/>
        <family val="3"/>
        <charset val="128"/>
      </rPr>
      <t>2</t>
    </r>
    <r>
      <rPr>
        <sz val="11"/>
        <rFont val="Meiryo UI"/>
        <family val="3"/>
        <charset val="128"/>
      </rPr>
      <t>排出係数は0.37kg-CO2/kWhとして算出してください。発電以外の用途の場合は、環境省が公表している排出係数一覧の係数を使用してください。
参照URL：https://ghg-santeikohyo.env.go.jp/files/calc/itiran_2020_rev.pdf</t>
    </r>
    <rPh sb="0" eb="2">
      <t>ショウカ</t>
    </rPh>
    <rPh sb="4" eb="6">
      <t>ハツデン</t>
    </rPh>
    <rPh sb="7" eb="9">
      <t>バアイ</t>
    </rPh>
    <rPh sb="13" eb="15">
      <t>ハイシュツ</t>
    </rPh>
    <rPh sb="15" eb="17">
      <t>ケイスウ</t>
    </rPh>
    <rPh sb="35" eb="37">
      <t>サンシュツ</t>
    </rPh>
    <rPh sb="44" eb="46">
      <t>ハツデン</t>
    </rPh>
    <rPh sb="46" eb="48">
      <t>イガイ</t>
    </rPh>
    <rPh sb="49" eb="51">
      <t>ヨウト</t>
    </rPh>
    <rPh sb="52" eb="54">
      <t>バアイ</t>
    </rPh>
    <rPh sb="56" eb="59">
      <t>カンキョウショウ</t>
    </rPh>
    <rPh sb="60" eb="62">
      <t>コウヒョウ</t>
    </rPh>
    <rPh sb="66" eb="68">
      <t>ハイシュツ</t>
    </rPh>
    <rPh sb="68" eb="70">
      <t>ケイスウ</t>
    </rPh>
    <rPh sb="70" eb="72">
      <t>イチラン</t>
    </rPh>
    <rPh sb="73" eb="75">
      <t>ケイスウ</t>
    </rPh>
    <rPh sb="76" eb="78">
      <t>シヨウ</t>
    </rPh>
    <rPh sb="86" eb="88">
      <t>サンショウ</t>
    </rPh>
    <phoneticPr fontId="19"/>
  </si>
  <si>
    <t>本市が行う脱水ケーキの運搬に必要な費用（想定値）</t>
    <rPh sb="0" eb="2">
      <t>ホンシ</t>
    </rPh>
    <rPh sb="3" eb="4">
      <t>オコナ</t>
    </rPh>
    <phoneticPr fontId="19"/>
  </si>
  <si>
    <t>本市が行う、脱水ケーキの焼却に必要な費用（都市ガス、電力）</t>
    <rPh sb="0" eb="2">
      <t>ホンシ</t>
    </rPh>
    <rPh sb="3" eb="4">
      <t>オコナ</t>
    </rPh>
    <phoneticPr fontId="19"/>
  </si>
  <si>
    <t>本市が過去実績等から想定する以下の費用の合計</t>
    <rPh sb="0" eb="2">
      <t>ホンシ</t>
    </rPh>
    <rPh sb="3" eb="5">
      <t>カコ</t>
    </rPh>
    <rPh sb="5" eb="7">
      <t>ジッセキ</t>
    </rPh>
    <rPh sb="7" eb="8">
      <t>トウ</t>
    </rPh>
    <rPh sb="10" eb="12">
      <t>ソウテイ</t>
    </rPh>
    <rPh sb="14" eb="16">
      <t>イカ</t>
    </rPh>
    <rPh sb="17" eb="19">
      <t>ヒヨウ</t>
    </rPh>
    <rPh sb="20" eb="22">
      <t>ゴウケイ</t>
    </rPh>
    <phoneticPr fontId="19"/>
  </si>
  <si>
    <t>本事業による本市の維持管理費用の低減額</t>
    <rPh sb="0" eb="1">
      <t>ホン</t>
    </rPh>
    <rPh sb="1" eb="3">
      <t>ジギョウ</t>
    </rPh>
    <rPh sb="6" eb="8">
      <t>ホンシ</t>
    </rPh>
    <rPh sb="9" eb="11">
      <t>イジ</t>
    </rPh>
    <rPh sb="11" eb="13">
      <t>カンリ</t>
    </rPh>
    <rPh sb="13" eb="15">
      <t>ヒヨウ</t>
    </rPh>
    <rPh sb="16" eb="18">
      <t>テイゲン</t>
    </rPh>
    <rPh sb="18" eb="19">
      <t>ガク</t>
    </rPh>
    <phoneticPr fontId="19"/>
  </si>
  <si>
    <t>　本市から購入する消化ガスを用いて外部（処理場外）へ供給するエネルギー</t>
    <rPh sb="1" eb="2">
      <t>ホン</t>
    </rPh>
    <phoneticPr fontId="19"/>
  </si>
  <si>
    <t>本市が過去実績等から想定する以下に由来するCO2排出量の合計</t>
    <rPh sb="0" eb="2">
      <t>ホンシ</t>
    </rPh>
    <rPh sb="3" eb="5">
      <t>カコ</t>
    </rPh>
    <rPh sb="5" eb="7">
      <t>ジッセキ</t>
    </rPh>
    <rPh sb="7" eb="8">
      <t>トウ</t>
    </rPh>
    <rPh sb="10" eb="12">
      <t>ソウテイ</t>
    </rPh>
    <rPh sb="14" eb="16">
      <t>イカ</t>
    </rPh>
    <rPh sb="17" eb="19">
      <t>ユライ</t>
    </rPh>
    <rPh sb="24" eb="26">
      <t>ハイシュツ</t>
    </rPh>
    <rPh sb="26" eb="27">
      <t>リョウ</t>
    </rPh>
    <rPh sb="28" eb="30">
      <t>ゴウケイ</t>
    </rPh>
    <phoneticPr fontId="19"/>
  </si>
  <si>
    <t>有効利用の対象となる消化ガスは、下水汚泥由来の消化ガスと外部から受け入れたバイオマス由来の消化ガスの合計を対象としてください。</t>
    <rPh sb="0" eb="2">
      <t>ユウコウ</t>
    </rPh>
    <rPh sb="2" eb="4">
      <t>リヨウ</t>
    </rPh>
    <rPh sb="5" eb="7">
      <t>タイショウ</t>
    </rPh>
    <rPh sb="10" eb="12">
      <t>ショウカ</t>
    </rPh>
    <rPh sb="16" eb="18">
      <t>ゲスイ</t>
    </rPh>
    <rPh sb="18" eb="20">
      <t>オデイ</t>
    </rPh>
    <rPh sb="20" eb="22">
      <t>ユライ</t>
    </rPh>
    <rPh sb="23" eb="25">
      <t>ショウカ</t>
    </rPh>
    <rPh sb="28" eb="30">
      <t>ガイブ</t>
    </rPh>
    <rPh sb="32" eb="33">
      <t>ウ</t>
    </rPh>
    <rPh sb="34" eb="35">
      <t>イ</t>
    </rPh>
    <rPh sb="42" eb="44">
      <t>ユライ</t>
    </rPh>
    <rPh sb="45" eb="47">
      <t>ショウカ</t>
    </rPh>
    <rPh sb="50" eb="52">
      <t>ゴウケイ</t>
    </rPh>
    <rPh sb="53" eb="55">
      <t>タイショウ</t>
    </rPh>
    <phoneticPr fontId="19"/>
  </si>
  <si>
    <r>
      <t>＊２の間接削減量算出にあたっては、消化ガスを用いて外部へ供給するエネルギー由来のCO</t>
    </r>
    <r>
      <rPr>
        <vertAlign val="subscript"/>
        <sz val="11"/>
        <rFont val="Meiryo UI"/>
        <family val="3"/>
        <charset val="128"/>
      </rPr>
      <t>2</t>
    </r>
    <r>
      <rPr>
        <sz val="11"/>
        <rFont val="Meiryo UI"/>
        <family val="3"/>
        <charset val="128"/>
      </rPr>
      <t>排出量として算出してください。外部へ供給するエネルギー由来であることから、消化タンク加温熱源としての利用は評価対象外です。
（例）消化ガス発電の場合は、発電電力量×電力のCO</t>
    </r>
    <r>
      <rPr>
        <vertAlign val="subscript"/>
        <sz val="11"/>
        <rFont val="Meiryo UI"/>
        <family val="3"/>
        <charset val="128"/>
      </rPr>
      <t>2</t>
    </r>
    <r>
      <rPr>
        <sz val="11"/>
        <rFont val="Meiryo UI"/>
        <family val="3"/>
        <charset val="128"/>
      </rPr>
      <t>排出係数
　　　　 都市ガス供給の場合は、都市ガス供給量×都市ガスのCO</t>
    </r>
    <r>
      <rPr>
        <vertAlign val="subscript"/>
        <sz val="11"/>
        <rFont val="Meiryo UI"/>
        <family val="3"/>
        <charset val="128"/>
      </rPr>
      <t>2</t>
    </r>
    <r>
      <rPr>
        <sz val="11"/>
        <rFont val="Meiryo UI"/>
        <family val="3"/>
        <charset val="128"/>
      </rPr>
      <t>排出係数</t>
    </r>
    <rPh sb="3" eb="5">
      <t>カンセツ</t>
    </rPh>
    <rPh sb="5" eb="7">
      <t>サクゲン</t>
    </rPh>
    <rPh sb="7" eb="8">
      <t>リョウ</t>
    </rPh>
    <rPh sb="8" eb="10">
      <t>サンシュツ</t>
    </rPh>
    <rPh sb="37" eb="39">
      <t>ユライ</t>
    </rPh>
    <rPh sb="43" eb="45">
      <t>ハイシュツ</t>
    </rPh>
    <rPh sb="45" eb="46">
      <t>リョウ</t>
    </rPh>
    <rPh sb="49" eb="51">
      <t>サンシュツ</t>
    </rPh>
    <rPh sb="80" eb="82">
      <t>ショウカ</t>
    </rPh>
    <rPh sb="85" eb="87">
      <t>カオン</t>
    </rPh>
    <rPh sb="87" eb="89">
      <t>ネツゲン</t>
    </rPh>
    <rPh sb="93" eb="95">
      <t>リヨウ</t>
    </rPh>
    <rPh sb="96" eb="98">
      <t>ヒョウカ</t>
    </rPh>
    <rPh sb="98" eb="100">
      <t>タイショウ</t>
    </rPh>
    <rPh sb="100" eb="101">
      <t>ガイ</t>
    </rPh>
    <rPh sb="106" eb="107">
      <t>レイ</t>
    </rPh>
    <rPh sb="108" eb="110">
      <t>ショウカ</t>
    </rPh>
    <rPh sb="112" eb="114">
      <t>ハツデン</t>
    </rPh>
    <rPh sb="115" eb="117">
      <t>バアイ</t>
    </rPh>
    <rPh sb="119" eb="121">
      <t>ハツデン</t>
    </rPh>
    <rPh sb="121" eb="123">
      <t>デンリョク</t>
    </rPh>
    <rPh sb="123" eb="124">
      <t>リョウ</t>
    </rPh>
    <rPh sb="125" eb="127">
      <t>デンリョク</t>
    </rPh>
    <rPh sb="131" eb="133">
      <t>ハイシュツ</t>
    </rPh>
    <rPh sb="133" eb="135">
      <t>ケイスウ</t>
    </rPh>
    <rPh sb="141" eb="143">
      <t>トシ</t>
    </rPh>
    <rPh sb="145" eb="147">
      <t>キョウキュウ</t>
    </rPh>
    <rPh sb="148" eb="150">
      <t>バアイ</t>
    </rPh>
    <rPh sb="152" eb="154">
      <t>トシ</t>
    </rPh>
    <rPh sb="156" eb="158">
      <t>キョウキュウ</t>
    </rPh>
    <rPh sb="158" eb="159">
      <t>リョウ</t>
    </rPh>
    <rPh sb="160" eb="162">
      <t>トシ</t>
    </rPh>
    <rPh sb="168" eb="170">
      <t>ハイシュツ</t>
    </rPh>
    <rPh sb="170" eb="172">
      <t>ケイスウ</t>
    </rPh>
    <phoneticPr fontId="19"/>
  </si>
  <si>
    <t>本市が運営するエコステーションにおける天然ガス自動車への「こうべバイオガス」供給に由来する間接削減量は評価対象外とします。</t>
    <rPh sb="0" eb="2">
      <t>ホンシ</t>
    </rPh>
    <rPh sb="3" eb="5">
      <t>ウンエイ</t>
    </rPh>
    <rPh sb="19" eb="21">
      <t>テンネン</t>
    </rPh>
    <rPh sb="23" eb="26">
      <t>ジドウシャ</t>
    </rPh>
    <rPh sb="38" eb="40">
      <t>キョウキュウ</t>
    </rPh>
    <rPh sb="41" eb="43">
      <t>ユライ</t>
    </rPh>
    <rPh sb="45" eb="47">
      <t>カンセツ</t>
    </rPh>
    <rPh sb="47" eb="49">
      <t>サクゲン</t>
    </rPh>
    <rPh sb="49" eb="50">
      <t>リョウ</t>
    </rPh>
    <rPh sb="51" eb="53">
      <t>ヒョウカ</t>
    </rPh>
    <rPh sb="53" eb="55">
      <t>タイショウ</t>
    </rPh>
    <rPh sb="55" eb="56">
      <t>ガイ</t>
    </rPh>
    <phoneticPr fontId="19"/>
  </si>
  <si>
    <t>汚泥焼却施設における焼却用燃料、電力の算定に用いる原単位表</t>
    <rPh sb="0" eb="2">
      <t>オデイ</t>
    </rPh>
    <rPh sb="2" eb="4">
      <t>ショウキャク</t>
    </rPh>
    <rPh sb="4" eb="6">
      <t>シセツ</t>
    </rPh>
    <rPh sb="10" eb="13">
      <t>ショウキャクヨウ</t>
    </rPh>
    <rPh sb="13" eb="15">
      <t>ネンリョウ</t>
    </rPh>
    <rPh sb="16" eb="18">
      <t>デンリョク</t>
    </rPh>
    <rPh sb="19" eb="21">
      <t>サンテイ</t>
    </rPh>
    <rPh sb="22" eb="23">
      <t>モチ</t>
    </rPh>
    <rPh sb="25" eb="28">
      <t>ゲンタンイ</t>
    </rPh>
    <rPh sb="28" eb="29">
      <t>ヒョウ</t>
    </rPh>
    <phoneticPr fontId="19"/>
  </si>
  <si>
    <t>※入力シートにおける燃料原単位及び電力原単位の値は、上表の値から得られた回帰直線を利用している。よって、応募者の提案した脱水ケーキ含水率に対して計算される原単位は上表と一致しないことがある。</t>
    <rPh sb="1" eb="3">
      <t>ニュウリョク</t>
    </rPh>
    <rPh sb="10" eb="12">
      <t>ネンリョウ</t>
    </rPh>
    <rPh sb="12" eb="15">
      <t>ゲンタンイ</t>
    </rPh>
    <rPh sb="15" eb="16">
      <t>オヨ</t>
    </rPh>
    <rPh sb="17" eb="19">
      <t>デンリョク</t>
    </rPh>
    <rPh sb="19" eb="22">
      <t>ゲンタンイ</t>
    </rPh>
    <rPh sb="23" eb="24">
      <t>アタイ</t>
    </rPh>
    <rPh sb="26" eb="28">
      <t>ジョウヒョウ</t>
    </rPh>
    <rPh sb="29" eb="30">
      <t>アタイ</t>
    </rPh>
    <rPh sb="32" eb="33">
      <t>エ</t>
    </rPh>
    <rPh sb="36" eb="38">
      <t>カイキ</t>
    </rPh>
    <rPh sb="38" eb="40">
      <t>チョクセン</t>
    </rPh>
    <rPh sb="41" eb="43">
      <t>リヨウ</t>
    </rPh>
    <rPh sb="52" eb="55">
      <t>オウボシャ</t>
    </rPh>
    <rPh sb="56" eb="58">
      <t>テイアン</t>
    </rPh>
    <rPh sb="60" eb="62">
      <t>ダッスイ</t>
    </rPh>
    <rPh sb="65" eb="67">
      <t>ガンスイ</t>
    </rPh>
    <rPh sb="67" eb="68">
      <t>リツ</t>
    </rPh>
    <rPh sb="69" eb="70">
      <t>タイ</t>
    </rPh>
    <rPh sb="72" eb="74">
      <t>ケイサン</t>
    </rPh>
    <rPh sb="77" eb="80">
      <t>ゲンタンイ</t>
    </rPh>
    <rPh sb="81" eb="83">
      <t>ジョウヒョウ</t>
    </rPh>
    <rPh sb="84" eb="86">
      <t>イッチ</t>
    </rPh>
    <phoneticPr fontId="19"/>
  </si>
  <si>
    <t>別紙1-2</t>
    <rPh sb="0" eb="2">
      <t>ベッシ</t>
    </rPh>
    <phoneticPr fontId="19"/>
  </si>
  <si>
    <t>別紙1-1</t>
    <rPh sb="0" eb="2">
      <t>ベッシ</t>
    </rPh>
    <phoneticPr fontId="19"/>
  </si>
  <si>
    <t>別紙1-3</t>
    <rPh sb="0" eb="2">
      <t>ベッシ</t>
    </rPh>
    <phoneticPr fontId="19"/>
  </si>
  <si>
    <t>維持管理費低減　計算書</t>
    <rPh sb="0" eb="2">
      <t>イジ</t>
    </rPh>
    <rPh sb="2" eb="5">
      <t>カンリヒ</t>
    </rPh>
    <rPh sb="5" eb="7">
      <t>テイゲン</t>
    </rPh>
    <rPh sb="8" eb="11">
      <t>ケイサンショ</t>
    </rPh>
    <phoneticPr fontId="19"/>
  </si>
  <si>
    <r>
      <t>CO</t>
    </r>
    <r>
      <rPr>
        <b/>
        <u/>
        <vertAlign val="subscript"/>
        <sz val="16"/>
        <rFont val="Meiryo UI"/>
        <family val="3"/>
        <charset val="128"/>
      </rPr>
      <t>2</t>
    </r>
    <r>
      <rPr>
        <b/>
        <u/>
        <sz val="16"/>
        <rFont val="Meiryo UI"/>
        <family val="3"/>
        <charset val="128"/>
      </rPr>
      <t>排出量低減　計算書</t>
    </r>
    <rPh sb="3" eb="5">
      <t>ハイシュツ</t>
    </rPh>
    <rPh sb="5" eb="6">
      <t>リョウ</t>
    </rPh>
    <rPh sb="6" eb="8">
      <t>テイゲン</t>
    </rPh>
    <rPh sb="9" eb="12">
      <t>ケイサンショ</t>
    </rPh>
    <phoneticPr fontId="19"/>
  </si>
  <si>
    <t>提案書（維持管理費低減に対する取り組み）</t>
    <rPh sb="0" eb="3">
      <t>テイアンショ</t>
    </rPh>
    <rPh sb="4" eb="6">
      <t>イジ</t>
    </rPh>
    <rPh sb="6" eb="9">
      <t>カンリヒ</t>
    </rPh>
    <rPh sb="9" eb="11">
      <t>テイゲン</t>
    </rPh>
    <rPh sb="12" eb="13">
      <t>タイ</t>
    </rPh>
    <rPh sb="15" eb="16">
      <t>ト</t>
    </rPh>
    <rPh sb="17" eb="18">
      <t>ク</t>
    </rPh>
    <phoneticPr fontId="19"/>
  </si>
  <si>
    <t>提案書（維持管理費低減に対する取り組み）注意事項</t>
    <rPh sb="0" eb="2">
      <t>テイアン</t>
    </rPh>
    <rPh sb="2" eb="3">
      <t>ショ</t>
    </rPh>
    <rPh sb="4" eb="6">
      <t>イジ</t>
    </rPh>
    <rPh sb="6" eb="9">
      <t>カンリヒ</t>
    </rPh>
    <rPh sb="9" eb="11">
      <t>テイゲン</t>
    </rPh>
    <rPh sb="12" eb="13">
      <t>タイ</t>
    </rPh>
    <rPh sb="15" eb="16">
      <t>ト</t>
    </rPh>
    <rPh sb="17" eb="18">
      <t>ク</t>
    </rPh>
    <rPh sb="20" eb="22">
      <t>チュウイ</t>
    </rPh>
    <rPh sb="22" eb="24">
      <t>ジコウ</t>
    </rPh>
    <phoneticPr fontId="19"/>
  </si>
  <si>
    <t>提案書（CO2削減への取組み）</t>
    <rPh sb="0" eb="3">
      <t>テイアンショ</t>
    </rPh>
    <rPh sb="7" eb="9">
      <t>サクゲン</t>
    </rPh>
    <rPh sb="11" eb="13">
      <t>トリク</t>
    </rPh>
    <phoneticPr fontId="19"/>
  </si>
  <si>
    <r>
      <t>提案書（CO</t>
    </r>
    <r>
      <rPr>
        <vertAlign val="subscript"/>
        <sz val="12"/>
        <rFont val="Meiryo UI"/>
        <family val="3"/>
        <charset val="128"/>
      </rPr>
      <t>2</t>
    </r>
    <r>
      <rPr>
        <sz val="12"/>
        <rFont val="Meiryo UI"/>
        <family val="3"/>
        <charset val="128"/>
      </rPr>
      <t>削減への取組み）注意事項</t>
    </r>
    <rPh sb="0" eb="3">
      <t>テイアンショ</t>
    </rPh>
    <rPh sb="7" eb="9">
      <t>サクゲン</t>
    </rPh>
    <rPh sb="11" eb="13">
      <t>トリク</t>
    </rPh>
    <rPh sb="15" eb="17">
      <t>チュウイ</t>
    </rPh>
    <rPh sb="17" eb="19">
      <t>ジコウ</t>
    </rPh>
    <phoneticPr fontId="19"/>
  </si>
  <si>
    <t>別紙1-1_計算書の網掛け部分のみ入力してください。</t>
    <rPh sb="0" eb="2">
      <t>ベッシ</t>
    </rPh>
    <rPh sb="6" eb="9">
      <t>ケイサンショ</t>
    </rPh>
    <rPh sb="10" eb="12">
      <t>アミカ</t>
    </rPh>
    <rPh sb="13" eb="15">
      <t>ブブン</t>
    </rPh>
    <rPh sb="17" eb="19">
      <t>ニュウリョク</t>
    </rPh>
    <phoneticPr fontId="19"/>
  </si>
  <si>
    <t>【別紙1-1_計算書】</t>
    <rPh sb="1" eb="3">
      <t>ベッシ</t>
    </rPh>
    <rPh sb="7" eb="10">
      <t>ケイサンショ</t>
    </rPh>
    <phoneticPr fontId="19"/>
  </si>
  <si>
    <t>燃料費について、消化タンク加温に必要な燃料（重油、LPG）は、本計算書への計上を不要とします。
※別途、消化ガス有効利用事業から廃熱供給を受けるため</t>
    <rPh sb="0" eb="3">
      <t>ネンリョウヒ</t>
    </rPh>
    <rPh sb="8" eb="10">
      <t>ショウカ</t>
    </rPh>
    <rPh sb="13" eb="15">
      <t>カオン</t>
    </rPh>
    <rPh sb="16" eb="18">
      <t>ヒツヨウ</t>
    </rPh>
    <rPh sb="19" eb="21">
      <t>ネンリョウ</t>
    </rPh>
    <rPh sb="22" eb="24">
      <t>ジュウユ</t>
    </rPh>
    <rPh sb="31" eb="32">
      <t>ホン</t>
    </rPh>
    <rPh sb="32" eb="35">
      <t>ケイサンショ</t>
    </rPh>
    <rPh sb="37" eb="39">
      <t>ケイジョウ</t>
    </rPh>
    <rPh sb="40" eb="42">
      <t>フヨウ</t>
    </rPh>
    <rPh sb="49" eb="51">
      <t>ベット</t>
    </rPh>
    <rPh sb="52" eb="54">
      <t>ショウカ</t>
    </rPh>
    <rPh sb="56" eb="58">
      <t>ユウコウ</t>
    </rPh>
    <rPh sb="58" eb="60">
      <t>リヨウ</t>
    </rPh>
    <rPh sb="60" eb="62">
      <t>ジギョウ</t>
    </rPh>
    <rPh sb="64" eb="66">
      <t>ハイネツ</t>
    </rPh>
    <rPh sb="66" eb="68">
      <t>キョウキュウ</t>
    </rPh>
    <rPh sb="69" eb="70">
      <t>ウ</t>
    </rPh>
    <phoneticPr fontId="19"/>
  </si>
  <si>
    <t>【別紙1-2_提案書】</t>
    <rPh sb="1" eb="3">
      <t>ベッシ</t>
    </rPh>
    <rPh sb="7" eb="10">
      <t>テイアンショ</t>
    </rPh>
    <phoneticPr fontId="19"/>
  </si>
  <si>
    <t>費用Ⅰについては、「維持管理業務委託契約（汚泥脱水設備等・汚泥処理設備等）」（以下、「維持管理契約」）に使用します。</t>
    <rPh sb="0" eb="2">
      <t>ヒヨウ</t>
    </rPh>
    <rPh sb="10" eb="12">
      <t>イジ</t>
    </rPh>
    <rPh sb="12" eb="14">
      <t>カンリ</t>
    </rPh>
    <rPh sb="14" eb="16">
      <t>ギョウム</t>
    </rPh>
    <rPh sb="16" eb="18">
      <t>イタク</t>
    </rPh>
    <rPh sb="18" eb="20">
      <t>ケイヤク</t>
    </rPh>
    <rPh sb="21" eb="23">
      <t>オデイ</t>
    </rPh>
    <rPh sb="23" eb="25">
      <t>ダッスイ</t>
    </rPh>
    <rPh sb="25" eb="27">
      <t>セツビ</t>
    </rPh>
    <rPh sb="27" eb="28">
      <t>トウ</t>
    </rPh>
    <rPh sb="29" eb="31">
      <t>オデイ</t>
    </rPh>
    <rPh sb="31" eb="33">
      <t>ショリ</t>
    </rPh>
    <rPh sb="33" eb="35">
      <t>セツビ</t>
    </rPh>
    <rPh sb="35" eb="36">
      <t>トウ</t>
    </rPh>
    <rPh sb="39" eb="41">
      <t>イカ</t>
    </rPh>
    <rPh sb="43" eb="45">
      <t>イジ</t>
    </rPh>
    <rPh sb="45" eb="47">
      <t>カンリ</t>
    </rPh>
    <rPh sb="47" eb="49">
      <t>ケイヤク</t>
    </rPh>
    <rPh sb="52" eb="54">
      <t>シヨウ</t>
    </rPh>
    <phoneticPr fontId="19"/>
  </si>
  <si>
    <t>費用Ⅱ及び費用Ⅲについては、本定量評価でのみ使用し、維持管理契約書には使用しません。
ただし、応募者が提案する脱水性能（脱水ケーキ含水率）を満足しないことに起因して、本市が負担する費用Ⅱ及び費用Ⅲが増加する場合は、増額分を維持管理に係る委託費から減額します。</t>
    <rPh sb="0" eb="2">
      <t>ヒヨウ</t>
    </rPh>
    <rPh sb="3" eb="4">
      <t>オヨ</t>
    </rPh>
    <rPh sb="5" eb="7">
      <t>ヒヨウ</t>
    </rPh>
    <rPh sb="14" eb="15">
      <t>ホン</t>
    </rPh>
    <rPh sb="15" eb="17">
      <t>テイリョウ</t>
    </rPh>
    <rPh sb="17" eb="19">
      <t>ヒョウカ</t>
    </rPh>
    <rPh sb="22" eb="24">
      <t>シヨウ</t>
    </rPh>
    <rPh sb="35" eb="37">
      <t>シヨウ</t>
    </rPh>
    <rPh sb="83" eb="84">
      <t>ホン</t>
    </rPh>
    <rPh sb="107" eb="109">
      <t>ゾウガク</t>
    </rPh>
    <rPh sb="109" eb="110">
      <t>ブン</t>
    </rPh>
    <rPh sb="111" eb="113">
      <t>イジ</t>
    </rPh>
    <rPh sb="113" eb="115">
      <t>カンリ</t>
    </rPh>
    <rPh sb="116" eb="117">
      <t>カカ</t>
    </rPh>
    <phoneticPr fontId="19"/>
  </si>
  <si>
    <t>＊７</t>
    <phoneticPr fontId="19"/>
  </si>
  <si>
    <t>＊８</t>
    <phoneticPr fontId="19"/>
  </si>
  <si>
    <t>光熱水費のうち、上水使用料については、本計算書への計上を不要とします。
※維持管理契約に基づく委託料とは別に、維持管理事業者から本市に使用水量に相当する上水使用料を支払うため</t>
    <rPh sb="0" eb="4">
      <t>コウネツスイヒ</t>
    </rPh>
    <rPh sb="8" eb="10">
      <t>ジョウスイ</t>
    </rPh>
    <rPh sb="10" eb="13">
      <t>シヨウリョウ</t>
    </rPh>
    <rPh sb="19" eb="20">
      <t>ホン</t>
    </rPh>
    <rPh sb="20" eb="23">
      <t>ケイサンショ</t>
    </rPh>
    <rPh sb="25" eb="27">
      <t>ケイジョウ</t>
    </rPh>
    <rPh sb="28" eb="30">
      <t>フヨウ</t>
    </rPh>
    <phoneticPr fontId="19"/>
  </si>
  <si>
    <t>電力使用量(リン回収設備) Z2</t>
    <rPh sb="0" eb="2">
      <t>デンリョク</t>
    </rPh>
    <rPh sb="2" eb="5">
      <t>シヨウリョウ</t>
    </rPh>
    <rPh sb="8" eb="10">
      <t>カイシュウ</t>
    </rPh>
    <rPh sb="10" eb="12">
      <t>セツビ</t>
    </rPh>
    <phoneticPr fontId="19"/>
  </si>
  <si>
    <t>電力使用量(濃縮、消化タンク、汚泥脱水設備等) Z1</t>
    <rPh sb="0" eb="2">
      <t>デンリョク</t>
    </rPh>
    <rPh sb="2" eb="5">
      <t>シヨウリョウ</t>
    </rPh>
    <rPh sb="6" eb="8">
      <t>ノウシュク</t>
    </rPh>
    <rPh sb="9" eb="11">
      <t>ショウカ</t>
    </rPh>
    <rPh sb="15" eb="17">
      <t>オデイ</t>
    </rPh>
    <rPh sb="17" eb="19">
      <t>ダッスイ</t>
    </rPh>
    <rPh sb="19" eb="21">
      <t>セツビ</t>
    </rPh>
    <rPh sb="21" eb="22">
      <t>トウ</t>
    </rPh>
    <phoneticPr fontId="19"/>
  </si>
  <si>
    <t>電力使用量　計　Z＝Z1＋Z2＋Z3</t>
    <rPh sb="0" eb="2">
      <t>デンリョク</t>
    </rPh>
    <rPh sb="2" eb="5">
      <t>シヨウリョウ</t>
    </rPh>
    <rPh sb="6" eb="7">
      <t>ケイ</t>
    </rPh>
    <phoneticPr fontId="19"/>
  </si>
  <si>
    <t>水酸化マグネシウム</t>
    <phoneticPr fontId="19"/>
  </si>
  <si>
    <t>リン回収設備</t>
    <rPh sb="2" eb="4">
      <t>カイシュウ</t>
    </rPh>
    <rPh sb="4" eb="6">
      <t>セツビ</t>
    </rPh>
    <phoneticPr fontId="19"/>
  </si>
  <si>
    <t>処理汚泥量
852m3/年あたり</t>
    <rPh sb="12" eb="13">
      <t>ネン</t>
    </rPh>
    <phoneticPr fontId="19"/>
  </si>
  <si>
    <t>処理汚泥量
852m3/年ベース</t>
    <rPh sb="12" eb="13">
      <t>ネン</t>
    </rPh>
    <phoneticPr fontId="19"/>
  </si>
  <si>
    <t>電力使用量(消化ガス精製設備) Z3（本市想定値）</t>
    <rPh sb="0" eb="2">
      <t>デンリョク</t>
    </rPh>
    <rPh sb="2" eb="5">
      <t>シヨウリョウ</t>
    </rPh>
    <rPh sb="6" eb="8">
      <t>ショウカ</t>
    </rPh>
    <rPh sb="10" eb="12">
      <t>セイセイ</t>
    </rPh>
    <rPh sb="12" eb="14">
      <t>セツビ</t>
    </rPh>
    <rPh sb="19" eb="21">
      <t>ホンシ</t>
    </rPh>
    <rPh sb="21" eb="23">
      <t>ソウテイ</t>
    </rPh>
    <rPh sb="23" eb="24">
      <t>チ</t>
    </rPh>
    <phoneticPr fontId="19"/>
  </si>
  <si>
    <t>薬品費について、リン回収設備で使用する薬品は、脱水機投入汚泥量による変動費として計上せず、リン回収処理汚泥量852m3/年（71m3/月×12月）に対する薬品費を計上すること。
※リン回収量処理量は需要によって変動するため</t>
    <rPh sb="0" eb="2">
      <t>ヤクヒン</t>
    </rPh>
    <rPh sb="2" eb="3">
      <t>ヒ</t>
    </rPh>
    <rPh sb="10" eb="12">
      <t>カイシュウ</t>
    </rPh>
    <rPh sb="12" eb="14">
      <t>セツビ</t>
    </rPh>
    <rPh sb="15" eb="17">
      <t>シヨウ</t>
    </rPh>
    <rPh sb="19" eb="21">
      <t>ヤクヒン</t>
    </rPh>
    <rPh sb="47" eb="49">
      <t>カイシュウ</t>
    </rPh>
    <rPh sb="49" eb="51">
      <t>ショリ</t>
    </rPh>
    <rPh sb="51" eb="53">
      <t>オデイ</t>
    </rPh>
    <rPh sb="53" eb="54">
      <t>リョウ</t>
    </rPh>
    <rPh sb="74" eb="75">
      <t>タイ</t>
    </rPh>
    <rPh sb="77" eb="79">
      <t>ヤクヒン</t>
    </rPh>
    <rPh sb="79" eb="80">
      <t>ヒ</t>
    </rPh>
    <rPh sb="81" eb="83">
      <t>ケイジョウ</t>
    </rPh>
    <rPh sb="92" eb="94">
      <t>カイシュウ</t>
    </rPh>
    <rPh sb="94" eb="95">
      <t>リョウ</t>
    </rPh>
    <rPh sb="95" eb="97">
      <t>ショリ</t>
    </rPh>
    <rPh sb="97" eb="98">
      <t>リョウ</t>
    </rPh>
    <rPh sb="99" eb="101">
      <t>ジュヨウ</t>
    </rPh>
    <rPh sb="105" eb="107">
      <t>ヘンドウ</t>
    </rPh>
    <phoneticPr fontId="19"/>
  </si>
  <si>
    <t>電力使用量について、リン回収設備に必要な使用電力量は以下の条件における使用量を計上すること。
　　　　リン回収設備処理汚泥量：852m3/年</t>
    <rPh sb="0" eb="2">
      <t>デンリョク</t>
    </rPh>
    <rPh sb="2" eb="5">
      <t>シヨウリョウ</t>
    </rPh>
    <rPh sb="12" eb="14">
      <t>カイシュウ</t>
    </rPh>
    <rPh sb="14" eb="16">
      <t>セツビ</t>
    </rPh>
    <rPh sb="17" eb="19">
      <t>ヒツヨウ</t>
    </rPh>
    <rPh sb="20" eb="22">
      <t>シヨウ</t>
    </rPh>
    <rPh sb="22" eb="24">
      <t>デンリョク</t>
    </rPh>
    <rPh sb="24" eb="25">
      <t>リョウ</t>
    </rPh>
    <rPh sb="26" eb="28">
      <t>イカ</t>
    </rPh>
    <rPh sb="29" eb="31">
      <t>ジョウケン</t>
    </rPh>
    <rPh sb="35" eb="38">
      <t>シヨウリョウ</t>
    </rPh>
    <rPh sb="39" eb="41">
      <t>ケイジョウ</t>
    </rPh>
    <rPh sb="55" eb="57">
      <t>セツビ</t>
    </rPh>
    <rPh sb="69" eb="70">
      <t>ネン</t>
    </rPh>
    <phoneticPr fontId="19"/>
  </si>
  <si>
    <t>＊10</t>
    <phoneticPr fontId="19"/>
  </si>
  <si>
    <t>＊9</t>
    <phoneticPr fontId="19"/>
  </si>
  <si>
    <t>電力使用量Z1、Z2について、各設備の建築付帯設備の使用電力量も計上すること。また、Z3の値は、消化ガス精製設備とこうべバイオガスステーションの使用電力量の合計値である。</t>
    <rPh sb="0" eb="2">
      <t>デンリョク</t>
    </rPh>
    <rPh sb="2" eb="5">
      <t>シヨウリョウ</t>
    </rPh>
    <rPh sb="15" eb="18">
      <t>カクセツビ</t>
    </rPh>
    <rPh sb="19" eb="21">
      <t>ケンチク</t>
    </rPh>
    <rPh sb="21" eb="23">
      <t>フタイ</t>
    </rPh>
    <rPh sb="23" eb="25">
      <t>セツビ</t>
    </rPh>
    <rPh sb="26" eb="28">
      <t>シヨウ</t>
    </rPh>
    <rPh sb="28" eb="30">
      <t>デンリョク</t>
    </rPh>
    <rPh sb="30" eb="31">
      <t>リョウ</t>
    </rPh>
    <rPh sb="32" eb="34">
      <t>ケイジョウ</t>
    </rPh>
    <rPh sb="45" eb="46">
      <t>アタイ</t>
    </rPh>
    <rPh sb="48" eb="50">
      <t>ショウカ</t>
    </rPh>
    <rPh sb="52" eb="54">
      <t>セイセイ</t>
    </rPh>
    <rPh sb="54" eb="56">
      <t>セツビ</t>
    </rPh>
    <rPh sb="72" eb="74">
      <t>シヨウ</t>
    </rPh>
    <rPh sb="74" eb="76">
      <t>デンリョク</t>
    </rPh>
    <rPh sb="76" eb="77">
      <t>リョウ</t>
    </rPh>
    <rPh sb="78" eb="81">
      <t>ゴウケイチ</t>
    </rPh>
    <phoneticPr fontId="19"/>
  </si>
  <si>
    <t>定期修繕</t>
    <rPh sb="0" eb="2">
      <t>テイキ</t>
    </rPh>
    <rPh sb="2" eb="4">
      <t>シュウゼン</t>
    </rPh>
    <phoneticPr fontId="19"/>
  </si>
  <si>
    <t>突発的修繕</t>
    <rPh sb="0" eb="2">
      <t>トッパツ</t>
    </rPh>
    <rPh sb="2" eb="3">
      <t>テキ</t>
    </rPh>
    <rPh sb="3" eb="5">
      <t>シュウゼン</t>
    </rPh>
    <phoneticPr fontId="19"/>
  </si>
  <si>
    <t>Ⅳ　－　（Ⅰ　＋　Ⅱ　ー　Ⅲ）</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</si>
</sst>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quot;H&quot;0&quot;年度&quot;"/>
    <numFmt numFmtId="177" formatCode="0.0_ "/>
    <numFmt numFmtId="178" formatCode="#,##0_ "/>
    <numFmt numFmtId="179" formatCode="#,##0.0_ "/>
    <numFmt numFmtId="180" formatCode="&quot;R&quot;0_ &quot;年度&quot;"/>
    <numFmt numFmtId="181" formatCode="0_ &quot;年度&quot;"/>
    <numFmt numFmtId="182" formatCode="#,##0_ &quot;日&quot;"/>
    <numFmt numFmtId="183" formatCode="#,##0.00_ "/>
    <numFmt numFmtId="184" formatCode="#,##0.0"/>
    <numFmt numFmtId="185" formatCode="#,##0.000_ "/>
    <numFmt numFmtId="186" formatCode="0.00_ "/>
  </numFmts>
  <fonts count="4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theme="1"/>
      <name val="Meiryo UI"/>
      <family val="3"/>
      <charset val="128"/>
    </font>
    <font>
      <sz val="11"/>
      <color theme="1"/>
      <name val="ＭＳ Ｐゴシック"/>
      <family val="3"/>
      <charset val="128"/>
      <scheme val="minor"/>
    </font>
    <font>
      <u/>
      <sz val="11"/>
      <name val="Meiryo UI"/>
      <family val="3"/>
      <charset val="128"/>
    </font>
    <font>
      <sz val="11"/>
      <name val="Meiryo UI"/>
      <family val="3"/>
      <charset val="128"/>
    </font>
    <font>
      <b/>
      <sz val="11"/>
      <name val="Meiryo UI"/>
      <family val="3"/>
      <charset val="128"/>
    </font>
    <font>
      <vertAlign val="superscript"/>
      <sz val="11"/>
      <name val="Meiryo UI"/>
      <family val="3"/>
      <charset val="128"/>
    </font>
    <font>
      <sz val="10"/>
      <name val="Meiryo UI"/>
      <family val="3"/>
      <charset val="128"/>
    </font>
    <font>
      <sz val="12"/>
      <name val="Meiryo UI"/>
      <family val="3"/>
      <charset val="128"/>
    </font>
    <font>
      <sz val="9"/>
      <name val="Meiryo UI"/>
      <family val="3"/>
      <charset val="128"/>
    </font>
    <font>
      <sz val="14"/>
      <name val="Meiryo UI"/>
      <family val="3"/>
      <charset val="128"/>
    </font>
    <font>
      <vertAlign val="subscript"/>
      <sz val="11"/>
      <name val="Meiryo UI"/>
      <family val="3"/>
      <charset val="128"/>
    </font>
    <font>
      <vertAlign val="subscript"/>
      <sz val="12"/>
      <name val="Meiryo UI"/>
      <family val="3"/>
      <charset val="128"/>
    </font>
    <font>
      <b/>
      <vertAlign val="superscript"/>
      <sz val="11"/>
      <name val="Meiryo UI"/>
      <family val="3"/>
      <charset val="128"/>
    </font>
    <font>
      <b/>
      <u/>
      <sz val="16"/>
      <name val="Meiryo UI"/>
      <family val="3"/>
      <charset val="128"/>
    </font>
    <font>
      <sz val="16"/>
      <name val="Meiryo UI"/>
      <family val="3"/>
      <charset val="128"/>
    </font>
    <font>
      <b/>
      <u/>
      <vertAlign val="subscript"/>
      <sz val="16"/>
      <name val="Meiryo UI"/>
      <family val="3"/>
      <charset val="128"/>
    </font>
    <font>
      <sz val="12"/>
      <color theme="1"/>
      <name val="Meiryo UI"/>
      <family val="3"/>
      <charset val="128"/>
    </font>
    <font>
      <u/>
      <sz val="14"/>
      <color theme="1"/>
      <name val="Meiryo UI"/>
      <family val="3"/>
      <charset val="128"/>
    </font>
    <font>
      <b/>
      <sz val="9"/>
      <name val="Meiryo UI"/>
      <family val="3"/>
      <charset val="128"/>
    </font>
    <font>
      <sz val="8"/>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20"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2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1" fillId="0" borderId="0">
      <alignment vertical="center"/>
    </xf>
    <xf numFmtId="0" fontId="20" fillId="0" borderId="0">
      <alignment vertical="center"/>
    </xf>
    <xf numFmtId="0" fontId="18" fillId="4" borderId="0" applyNumberFormat="0" applyBorder="0" applyAlignment="0" applyProtection="0">
      <alignment vertical="center"/>
    </xf>
    <xf numFmtId="0" fontId="6" fillId="0" borderId="0">
      <alignment vertical="center"/>
    </xf>
  </cellStyleXfs>
  <cellXfs count="199">
    <xf numFmtId="0" fontId="0" fillId="0" borderId="0" xfId="0"/>
    <xf numFmtId="0" fontId="27" fillId="0" borderId="0" xfId="0" applyFont="1"/>
    <xf numFmtId="0" fontId="27" fillId="25" borderId="0" xfId="0" applyFont="1" applyFill="1"/>
    <xf numFmtId="0" fontId="23" fillId="25" borderId="0" xfId="0" applyFont="1" applyFill="1"/>
    <xf numFmtId="3" fontId="27" fillId="25" borderId="27" xfId="0" applyNumberFormat="1" applyFont="1" applyFill="1" applyBorder="1"/>
    <xf numFmtId="0" fontId="28" fillId="25" borderId="0" xfId="0" applyFont="1" applyFill="1"/>
    <xf numFmtId="0" fontId="28" fillId="25" borderId="0" xfId="0" applyFont="1" applyFill="1" applyAlignment="1">
      <alignment vertical="center"/>
    </xf>
    <xf numFmtId="0" fontId="23" fillId="25" borderId="0" xfId="0" applyFont="1" applyFill="1" applyAlignment="1">
      <alignment horizontal="right"/>
    </xf>
    <xf numFmtId="0" fontId="29" fillId="25" borderId="0" xfId="0" applyFont="1" applyFill="1" applyAlignment="1">
      <alignment horizontal="center"/>
    </xf>
    <xf numFmtId="0" fontId="23" fillId="25" borderId="0" xfId="0" applyFont="1" applyFill="1" applyAlignment="1">
      <alignment wrapText="1"/>
    </xf>
    <xf numFmtId="0" fontId="23" fillId="25" borderId="0" xfId="0" applyFont="1" applyFill="1" applyAlignment="1">
      <alignment vertical="center"/>
    </xf>
    <xf numFmtId="0" fontId="23" fillId="25" borderId="0" xfId="0" applyFont="1" applyFill="1" applyAlignment="1">
      <alignment vertical="top" wrapText="1"/>
    </xf>
    <xf numFmtId="0" fontId="27" fillId="25" borderId="0" xfId="0" applyFont="1" applyFill="1" applyAlignment="1">
      <alignment horizontal="left" vertical="top"/>
    </xf>
    <xf numFmtId="0" fontId="23" fillId="25" borderId="0" xfId="0" applyFont="1" applyFill="1" applyAlignment="1">
      <alignment horizontal="center" vertical="top" wrapText="1"/>
    </xf>
    <xf numFmtId="0" fontId="23" fillId="25" borderId="0" xfId="0" applyFont="1" applyFill="1" applyAlignment="1">
      <alignment horizontal="center" vertical="top"/>
    </xf>
    <xf numFmtId="0" fontId="22" fillId="0" borderId="0" xfId="0" applyFont="1" applyFill="1" applyAlignment="1" applyProtection="1">
      <alignment vertical="center"/>
    </xf>
    <xf numFmtId="0" fontId="33" fillId="0" borderId="0" xfId="0" applyFont="1" applyFill="1" applyAlignment="1" applyProtection="1">
      <alignment vertical="center"/>
    </xf>
    <xf numFmtId="0" fontId="23" fillId="0" borderId="0" xfId="0" applyFont="1" applyFill="1" applyAlignment="1" applyProtection="1">
      <alignment vertical="center"/>
    </xf>
    <xf numFmtId="0" fontId="23" fillId="0" borderId="0" xfId="0" applyFont="1" applyFill="1" applyAlignment="1" applyProtection="1">
      <alignment vertical="center" wrapText="1"/>
    </xf>
    <xf numFmtId="180" fontId="23" fillId="0" borderId="10" xfId="0" applyNumberFormat="1" applyFont="1" applyFill="1" applyBorder="1" applyAlignment="1" applyProtection="1">
      <alignment horizontal="center" vertical="center"/>
    </xf>
    <xf numFmtId="180" fontId="23" fillId="0" borderId="18" xfId="0" applyNumberFormat="1" applyFont="1" applyFill="1" applyBorder="1" applyAlignment="1" applyProtection="1">
      <alignment horizontal="center" vertical="center"/>
    </xf>
    <xf numFmtId="181" fontId="23" fillId="0" borderId="13" xfId="0" applyNumberFormat="1" applyFont="1" applyFill="1" applyBorder="1" applyAlignment="1" applyProtection="1">
      <alignment horizontal="center" vertical="center"/>
    </xf>
    <xf numFmtId="181" fontId="23" fillId="0" borderId="12" xfId="0" applyNumberFormat="1" applyFont="1" applyFill="1" applyBorder="1" applyAlignment="1" applyProtection="1">
      <alignment horizontal="center" vertical="center"/>
    </xf>
    <xf numFmtId="182" fontId="23" fillId="0" borderId="17" xfId="0" applyNumberFormat="1" applyFont="1" applyFill="1" applyBorder="1" applyAlignment="1" applyProtection="1">
      <alignment horizontal="center" vertical="center"/>
    </xf>
    <xf numFmtId="182" fontId="23" fillId="0" borderId="14" xfId="0" applyNumberFormat="1" applyFont="1" applyFill="1" applyBorder="1" applyAlignment="1" applyProtection="1">
      <alignment horizontal="center" vertical="center"/>
    </xf>
    <xf numFmtId="0" fontId="23" fillId="0" borderId="17"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178" fontId="23" fillId="0" borderId="0" xfId="0" applyNumberFormat="1" applyFont="1" applyFill="1" applyAlignment="1" applyProtection="1">
      <alignment vertical="center"/>
    </xf>
    <xf numFmtId="178" fontId="23" fillId="0" borderId="14" xfId="0" applyNumberFormat="1" applyFont="1" applyFill="1" applyBorder="1" applyAlignment="1" applyProtection="1">
      <alignment vertical="center"/>
    </xf>
    <xf numFmtId="178" fontId="23" fillId="0" borderId="15" xfId="0" applyNumberFormat="1" applyFont="1" applyFill="1" applyBorder="1" applyAlignment="1" applyProtection="1">
      <alignment vertical="center"/>
    </xf>
    <xf numFmtId="178" fontId="23" fillId="0" borderId="17" xfId="0" applyNumberFormat="1" applyFont="1" applyFill="1" applyBorder="1" applyAlignment="1" applyProtection="1">
      <alignment horizontal="center" vertical="center"/>
    </xf>
    <xf numFmtId="178" fontId="23" fillId="0" borderId="18" xfId="0" applyNumberFormat="1" applyFont="1" applyFill="1" applyBorder="1" applyAlignment="1" applyProtection="1">
      <alignment vertical="center"/>
    </xf>
    <xf numFmtId="178" fontId="23" fillId="0" borderId="19" xfId="0" applyNumberFormat="1" applyFont="1" applyFill="1" applyBorder="1" applyAlignment="1" applyProtection="1">
      <alignment vertical="center"/>
    </xf>
    <xf numFmtId="178" fontId="23" fillId="0" borderId="22" xfId="0" applyNumberFormat="1" applyFont="1" applyFill="1" applyBorder="1" applyAlignment="1" applyProtection="1">
      <alignment vertical="center"/>
    </xf>
    <xf numFmtId="179" fontId="23" fillId="0" borderId="0" xfId="0" applyNumberFormat="1" applyFont="1" applyFill="1" applyAlignment="1" applyProtection="1">
      <alignment vertical="center"/>
    </xf>
    <xf numFmtId="179" fontId="23" fillId="0" borderId="12" xfId="0" applyNumberFormat="1" applyFont="1" applyFill="1" applyBorder="1" applyAlignment="1" applyProtection="1">
      <alignment vertical="center"/>
    </xf>
    <xf numFmtId="179" fontId="23" fillId="0" borderId="0" xfId="0" applyNumberFormat="1" applyFont="1" applyFill="1" applyBorder="1" applyAlignment="1" applyProtection="1">
      <alignment vertical="center"/>
    </xf>
    <xf numFmtId="179" fontId="23" fillId="0" borderId="24" xfId="0" applyNumberFormat="1" applyFont="1" applyFill="1" applyBorder="1" applyAlignment="1" applyProtection="1">
      <alignment vertical="center"/>
    </xf>
    <xf numFmtId="179" fontId="23" fillId="0" borderId="15" xfId="0" applyNumberFormat="1" applyFont="1" applyFill="1" applyBorder="1" applyAlignment="1" applyProtection="1">
      <alignment vertical="center"/>
    </xf>
    <xf numFmtId="179" fontId="23" fillId="0" borderId="17" xfId="0" applyNumberFormat="1" applyFont="1" applyFill="1" applyBorder="1" applyAlignment="1" applyProtection="1">
      <alignment horizontal="center" vertical="center"/>
    </xf>
    <xf numFmtId="179" fontId="23" fillId="0" borderId="20" xfId="0" applyNumberFormat="1" applyFont="1" applyFill="1" applyBorder="1" applyAlignment="1" applyProtection="1">
      <alignment vertical="center"/>
    </xf>
    <xf numFmtId="179" fontId="23" fillId="0" borderId="21" xfId="0" applyNumberFormat="1" applyFont="1" applyFill="1" applyBorder="1" applyAlignment="1" applyProtection="1">
      <alignment vertical="center"/>
    </xf>
    <xf numFmtId="179" fontId="23" fillId="0" borderId="23" xfId="0" applyNumberFormat="1" applyFont="1" applyFill="1" applyBorder="1" applyAlignment="1" applyProtection="1">
      <alignment vertical="center"/>
    </xf>
    <xf numFmtId="178" fontId="23" fillId="0" borderId="14" xfId="0" applyNumberFormat="1" applyFont="1" applyFill="1" applyBorder="1" applyAlignment="1" applyProtection="1">
      <alignment vertical="center" wrapText="1"/>
    </xf>
    <xf numFmtId="178" fontId="23" fillId="0" borderId="15" xfId="0" applyNumberFormat="1" applyFont="1" applyFill="1" applyBorder="1" applyAlignment="1" applyProtection="1">
      <alignment vertical="center" wrapText="1"/>
    </xf>
    <xf numFmtId="178" fontId="23" fillId="0" borderId="16" xfId="0" applyNumberFormat="1" applyFont="1" applyFill="1" applyBorder="1" applyAlignment="1" applyProtection="1">
      <alignment vertical="center" wrapText="1"/>
    </xf>
    <xf numFmtId="178" fontId="24" fillId="0" borderId="0" xfId="0" applyNumberFormat="1" applyFont="1" applyFill="1" applyAlignment="1" applyProtection="1">
      <alignment vertical="center"/>
    </xf>
    <xf numFmtId="178" fontId="24" fillId="0" borderId="18" xfId="0" applyNumberFormat="1" applyFont="1" applyFill="1" applyBorder="1" applyAlignment="1" applyProtection="1">
      <alignment vertical="center"/>
    </xf>
    <xf numFmtId="178" fontId="24" fillId="0" borderId="19" xfId="0" applyNumberFormat="1" applyFont="1" applyFill="1" applyBorder="1" applyAlignment="1" applyProtection="1">
      <alignment vertical="center"/>
    </xf>
    <xf numFmtId="178" fontId="24" fillId="0" borderId="22" xfId="0" applyNumberFormat="1" applyFont="1" applyFill="1" applyBorder="1" applyAlignment="1" applyProtection="1">
      <alignment vertical="center"/>
    </xf>
    <xf numFmtId="178" fontId="24" fillId="0" borderId="17" xfId="0" applyNumberFormat="1" applyFont="1" applyFill="1" applyBorder="1" applyAlignment="1" applyProtection="1">
      <alignment horizontal="center" vertical="center"/>
    </xf>
    <xf numFmtId="179" fontId="23" fillId="0" borderId="18" xfId="0" applyNumberFormat="1" applyFont="1" applyFill="1" applyBorder="1" applyAlignment="1" applyProtection="1">
      <alignment vertical="center"/>
    </xf>
    <xf numFmtId="179" fontId="23" fillId="0" borderId="19" xfId="0" applyNumberFormat="1" applyFont="1" applyFill="1" applyBorder="1" applyAlignment="1" applyProtection="1">
      <alignment vertical="center"/>
    </xf>
    <xf numFmtId="179" fontId="23" fillId="0" borderId="22" xfId="0" applyNumberFormat="1" applyFont="1" applyFill="1" applyBorder="1" applyAlignment="1" applyProtection="1">
      <alignment vertical="center"/>
    </xf>
    <xf numFmtId="178" fontId="23" fillId="0" borderId="20" xfId="0" applyNumberFormat="1" applyFont="1" applyFill="1" applyBorder="1" applyAlignment="1" applyProtection="1">
      <alignment vertical="center"/>
    </xf>
    <xf numFmtId="178" fontId="23" fillId="0" borderId="21" xfId="0" applyNumberFormat="1" applyFont="1" applyFill="1" applyBorder="1" applyAlignment="1" applyProtection="1">
      <alignment vertical="center"/>
    </xf>
    <xf numFmtId="178" fontId="23" fillId="0" borderId="23" xfId="0" applyNumberFormat="1" applyFont="1" applyFill="1" applyBorder="1" applyAlignment="1" applyProtection="1">
      <alignment vertical="center"/>
    </xf>
    <xf numFmtId="0" fontId="23" fillId="0" borderId="0" xfId="0" applyFont="1" applyFill="1" applyBorder="1" applyAlignment="1" applyProtection="1">
      <alignment vertical="center"/>
    </xf>
    <xf numFmtId="0" fontId="23" fillId="0" borderId="19" xfId="0" applyFont="1" applyFill="1" applyBorder="1" applyAlignment="1" applyProtection="1">
      <alignment vertical="center"/>
    </xf>
    <xf numFmtId="0" fontId="23" fillId="0" borderId="19" xfId="0" applyFont="1" applyFill="1" applyBorder="1" applyAlignment="1" applyProtection="1">
      <alignment horizontal="center" vertical="center"/>
    </xf>
    <xf numFmtId="0" fontId="23" fillId="0" borderId="19"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23" fillId="0" borderId="21" xfId="0" applyFont="1" applyFill="1" applyBorder="1" applyAlignment="1" applyProtection="1">
      <alignment vertical="center"/>
    </xf>
    <xf numFmtId="0" fontId="23" fillId="0" borderId="21" xfId="0" applyFont="1" applyFill="1" applyBorder="1" applyAlignment="1" applyProtection="1">
      <alignment horizontal="center" vertical="center"/>
    </xf>
    <xf numFmtId="0" fontId="23" fillId="0" borderId="21" xfId="0" applyFont="1" applyFill="1" applyBorder="1" applyAlignment="1" applyProtection="1">
      <alignment vertical="center" shrinkToFit="1"/>
    </xf>
    <xf numFmtId="0" fontId="28" fillId="0" borderId="21" xfId="0" applyFont="1" applyFill="1" applyBorder="1" applyAlignment="1" applyProtection="1">
      <alignment vertical="center"/>
    </xf>
    <xf numFmtId="0" fontId="23" fillId="0" borderId="18"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wrapText="1" shrinkToFit="1"/>
    </xf>
    <xf numFmtId="0" fontId="23" fillId="0" borderId="12" xfId="0" applyFont="1" applyFill="1" applyBorder="1" applyAlignment="1" applyProtection="1">
      <alignment vertical="center"/>
    </xf>
    <xf numFmtId="0" fontId="23" fillId="0" borderId="10" xfId="0" applyFont="1" applyFill="1" applyBorder="1" applyAlignment="1" applyProtection="1">
      <alignment vertical="center"/>
    </xf>
    <xf numFmtId="0" fontId="23" fillId="0" borderId="10" xfId="0" applyFont="1" applyFill="1" applyBorder="1" applyAlignment="1" applyProtection="1">
      <alignment horizontal="left" vertical="center"/>
    </xf>
    <xf numFmtId="0" fontId="23" fillId="0" borderId="17" xfId="0" applyFont="1" applyFill="1" applyBorder="1" applyAlignment="1" applyProtection="1">
      <alignment horizontal="left" vertical="center"/>
    </xf>
    <xf numFmtId="0" fontId="23" fillId="0" borderId="17" xfId="0" applyFont="1" applyFill="1" applyBorder="1" applyAlignment="1" applyProtection="1">
      <alignment horizontal="left" vertical="center" shrinkToFit="1"/>
    </xf>
    <xf numFmtId="0" fontId="23" fillId="0" borderId="13" xfId="0" applyFont="1" applyFill="1" applyBorder="1" applyAlignment="1" applyProtection="1">
      <alignment vertical="center"/>
    </xf>
    <xf numFmtId="0" fontId="23" fillId="0" borderId="13"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25" borderId="17" xfId="0" applyFont="1" applyFill="1" applyBorder="1" applyAlignment="1" applyProtection="1">
      <alignment horizontal="left" vertical="center"/>
    </xf>
    <xf numFmtId="184" fontId="23" fillId="0" borderId="17" xfId="0" applyNumberFormat="1" applyFont="1" applyFill="1" applyBorder="1" applyAlignment="1" applyProtection="1">
      <alignment horizontal="center" vertical="center" shrinkToFit="1"/>
    </xf>
    <xf numFmtId="0" fontId="23" fillId="0" borderId="11" xfId="0" applyFont="1" applyFill="1" applyBorder="1" applyAlignment="1" applyProtection="1">
      <alignment vertical="center"/>
    </xf>
    <xf numFmtId="0" fontId="23" fillId="0" borderId="14" xfId="0" applyFont="1" applyFill="1" applyBorder="1" applyAlignment="1" applyProtection="1">
      <alignment horizontal="left" vertical="center"/>
    </xf>
    <xf numFmtId="0" fontId="23" fillId="0" borderId="16" xfId="0" applyFont="1" applyFill="1" applyBorder="1" applyAlignment="1" applyProtection="1">
      <alignment horizontal="left" vertical="center" shrinkToFit="1"/>
    </xf>
    <xf numFmtId="0" fontId="23" fillId="0" borderId="18" xfId="0" applyFont="1" applyFill="1" applyBorder="1" applyAlignment="1" applyProtection="1">
      <alignment horizontal="left" vertical="center"/>
    </xf>
    <xf numFmtId="0" fontId="23" fillId="0" borderId="22"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23" xfId="0" applyFont="1" applyFill="1" applyBorder="1" applyAlignment="1" applyProtection="1">
      <alignment horizontal="left" vertical="center"/>
    </xf>
    <xf numFmtId="0" fontId="23" fillId="0" borderId="15" xfId="0" applyFont="1" applyFill="1" applyBorder="1" applyAlignment="1" applyProtection="1">
      <alignment horizontal="left" vertical="center"/>
    </xf>
    <xf numFmtId="0" fontId="23" fillId="0" borderId="20" xfId="0" applyFont="1" applyFill="1" applyBorder="1" applyAlignment="1" applyProtection="1">
      <alignment vertical="center"/>
    </xf>
    <xf numFmtId="0" fontId="23" fillId="0" borderId="15" xfId="0" applyFont="1" applyFill="1" applyBorder="1" applyAlignment="1" applyProtection="1">
      <alignment vertical="center"/>
    </xf>
    <xf numFmtId="0" fontId="23" fillId="0" borderId="19" xfId="0" applyFont="1" applyFill="1" applyBorder="1" applyAlignment="1" applyProtection="1">
      <alignment horizontal="center" vertical="center" shrinkToFit="1"/>
    </xf>
    <xf numFmtId="0" fontId="24" fillId="0" borderId="26" xfId="0" applyFont="1" applyFill="1" applyBorder="1" applyAlignment="1" applyProtection="1">
      <alignment horizontal="center" vertical="center" shrinkToFit="1"/>
    </xf>
    <xf numFmtId="0" fontId="23" fillId="0" borderId="21" xfId="0" applyFont="1" applyFill="1" applyBorder="1" applyAlignment="1" applyProtection="1">
      <alignment horizontal="center" vertical="center" shrinkToFit="1"/>
    </xf>
    <xf numFmtId="0" fontId="24" fillId="0" borderId="28" xfId="0" applyFont="1" applyFill="1" applyBorder="1" applyAlignment="1" applyProtection="1">
      <alignment horizontal="center" vertical="center" shrinkToFit="1"/>
    </xf>
    <xf numFmtId="0" fontId="23" fillId="0" borderId="22" xfId="0" applyFont="1" applyFill="1" applyBorder="1" applyAlignment="1" applyProtection="1">
      <alignment vertical="center"/>
    </xf>
    <xf numFmtId="3" fontId="23" fillId="0" borderId="23" xfId="0" applyNumberFormat="1" applyFont="1" applyFill="1" applyBorder="1" applyAlignment="1" applyProtection="1">
      <alignment horizontal="center" vertical="center" shrinkToFit="1"/>
    </xf>
    <xf numFmtId="3" fontId="23" fillId="0" borderId="11" xfId="0" applyNumberFormat="1" applyFont="1" applyFill="1" applyBorder="1" applyAlignment="1" applyProtection="1">
      <alignment horizontal="center" vertical="center" shrinkToFit="1"/>
    </xf>
    <xf numFmtId="0" fontId="23" fillId="0" borderId="24" xfId="0" applyFont="1" applyFill="1" applyBorder="1" applyAlignment="1" applyProtection="1">
      <alignment horizontal="left" vertical="center"/>
    </xf>
    <xf numFmtId="3" fontId="23" fillId="0" borderId="16" xfId="0" applyNumberFormat="1" applyFont="1" applyFill="1" applyBorder="1" applyAlignment="1" applyProtection="1">
      <alignment horizontal="center" vertical="center" shrinkToFit="1"/>
    </xf>
    <xf numFmtId="0" fontId="23" fillId="25" borderId="18" xfId="0" applyFont="1" applyFill="1" applyBorder="1" applyAlignment="1" applyProtection="1">
      <alignment horizontal="left" vertical="center"/>
    </xf>
    <xf numFmtId="0" fontId="23" fillId="0" borderId="0" xfId="0" applyFont="1" applyFill="1" applyBorder="1" applyAlignment="1" applyProtection="1">
      <alignment horizontal="center" vertical="center" shrinkToFit="1"/>
    </xf>
    <xf numFmtId="0" fontId="23" fillId="0" borderId="11" xfId="0" applyFont="1" applyFill="1" applyBorder="1" applyAlignment="1" applyProtection="1">
      <alignment horizontal="center" vertical="center" shrinkToFit="1"/>
    </xf>
    <xf numFmtId="0" fontId="23" fillId="0" borderId="14" xfId="0" applyFont="1" applyFill="1" applyBorder="1" applyAlignment="1" applyProtection="1">
      <alignment vertical="center"/>
    </xf>
    <xf numFmtId="0" fontId="23" fillId="0" borderId="16" xfId="0" applyFont="1" applyFill="1" applyBorder="1" applyAlignment="1" applyProtection="1">
      <alignment vertical="center"/>
    </xf>
    <xf numFmtId="0" fontId="23" fillId="0" borderId="15" xfId="0" applyFont="1" applyFill="1" applyBorder="1" applyAlignment="1" applyProtection="1">
      <alignment horizontal="right" vertical="center" shrinkToFit="1"/>
    </xf>
    <xf numFmtId="0" fontId="23" fillId="0" borderId="14" xfId="0" applyFont="1" applyFill="1" applyBorder="1" applyAlignment="1" applyProtection="1">
      <alignment horizontal="left" vertical="center" shrinkToFit="1"/>
    </xf>
    <xf numFmtId="0" fontId="29" fillId="0" borderId="0" xfId="0" applyFont="1" applyFill="1" applyAlignment="1" applyProtection="1">
      <alignment horizontal="center" vertical="center"/>
    </xf>
    <xf numFmtId="0" fontId="29"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23" fillId="0" borderId="21" xfId="0" applyFont="1" applyFill="1" applyBorder="1" applyAlignment="1" applyProtection="1">
      <alignment vertical="center" wrapText="1"/>
    </xf>
    <xf numFmtId="178" fontId="24" fillId="24" borderId="17" xfId="0" applyNumberFormat="1" applyFont="1" applyFill="1" applyBorder="1" applyAlignment="1" applyProtection="1">
      <alignment vertical="center" shrinkToFit="1"/>
      <protection locked="0"/>
    </xf>
    <xf numFmtId="178" fontId="24" fillId="24" borderId="14" xfId="0" applyNumberFormat="1" applyFont="1" applyFill="1" applyBorder="1" applyAlignment="1" applyProtection="1">
      <alignment vertical="center" shrinkToFit="1"/>
      <protection locked="0"/>
    </xf>
    <xf numFmtId="179" fontId="23" fillId="24" borderId="17" xfId="0" applyNumberFormat="1" applyFont="1" applyFill="1" applyBorder="1" applyAlignment="1" applyProtection="1">
      <alignment vertical="center" shrinkToFit="1"/>
      <protection locked="0"/>
    </xf>
    <xf numFmtId="179" fontId="23" fillId="24" borderId="14" xfId="0" applyNumberFormat="1" applyFont="1" applyFill="1" applyBorder="1" applyAlignment="1" applyProtection="1">
      <alignment vertical="center" shrinkToFit="1"/>
      <protection locked="0"/>
    </xf>
    <xf numFmtId="3" fontId="23" fillId="24" borderId="17" xfId="0" applyNumberFormat="1" applyFont="1" applyFill="1" applyBorder="1" applyAlignment="1" applyProtection="1">
      <alignment vertical="center" shrinkToFit="1"/>
      <protection locked="0"/>
    </xf>
    <xf numFmtId="178" fontId="23" fillId="24" borderId="17" xfId="0" applyNumberFormat="1" applyFont="1" applyFill="1" applyBorder="1" applyAlignment="1" applyProtection="1">
      <alignment vertical="center" shrinkToFit="1"/>
      <protection locked="0"/>
    </xf>
    <xf numFmtId="3" fontId="23" fillId="24" borderId="17" xfId="0" applyNumberFormat="1" applyFont="1" applyFill="1" applyBorder="1" applyAlignment="1" applyProtection="1">
      <alignment vertical="center"/>
      <protection locked="0"/>
    </xf>
    <xf numFmtId="0" fontId="23" fillId="24" borderId="14" xfId="0" applyFont="1" applyFill="1" applyBorder="1" applyAlignment="1" applyProtection="1">
      <alignment vertical="center"/>
      <protection locked="0"/>
    </xf>
    <xf numFmtId="0" fontId="23" fillId="24" borderId="15" xfId="0" applyFont="1" applyFill="1" applyBorder="1" applyAlignment="1" applyProtection="1">
      <alignment vertical="center"/>
      <protection locked="0"/>
    </xf>
    <xf numFmtId="0" fontId="23" fillId="24" borderId="15" xfId="0" applyFont="1" applyFill="1" applyBorder="1" applyAlignment="1" applyProtection="1">
      <alignment horizontal="left" vertical="center" shrinkToFit="1"/>
      <protection locked="0"/>
    </xf>
    <xf numFmtId="3" fontId="23" fillId="24" borderId="16" xfId="0" applyNumberFormat="1" applyFont="1" applyFill="1" applyBorder="1" applyAlignment="1" applyProtection="1">
      <alignment horizontal="center" vertical="center" shrinkToFit="1"/>
      <protection locked="0"/>
    </xf>
    <xf numFmtId="178" fontId="23" fillId="24" borderId="17" xfId="0" applyNumberFormat="1" applyFont="1" applyFill="1" applyBorder="1" applyAlignment="1" applyProtection="1">
      <alignment horizontal="center" vertical="center"/>
      <protection locked="0"/>
    </xf>
    <xf numFmtId="0" fontId="23" fillId="24" borderId="14" xfId="0" applyFont="1" applyFill="1" applyBorder="1" applyAlignment="1" applyProtection="1">
      <alignment horizontal="left" vertical="center"/>
      <protection locked="0"/>
    </xf>
    <xf numFmtId="0" fontId="23" fillId="24" borderId="17" xfId="0" applyFont="1" applyFill="1" applyBorder="1" applyAlignment="1" applyProtection="1">
      <alignment horizontal="left" vertical="center"/>
      <protection locked="0"/>
    </xf>
    <xf numFmtId="0" fontId="23" fillId="24" borderId="16" xfId="0" applyFont="1" applyFill="1" applyBorder="1" applyAlignment="1" applyProtection="1">
      <alignment horizontal="left" vertical="center" shrinkToFit="1"/>
      <protection locked="0"/>
    </xf>
    <xf numFmtId="0" fontId="23" fillId="24" borderId="17" xfId="0" applyFont="1" applyFill="1" applyBorder="1" applyAlignment="1" applyProtection="1">
      <alignment horizontal="left" vertical="center" shrinkToFit="1"/>
      <protection locked="0"/>
    </xf>
    <xf numFmtId="184" fontId="23" fillId="24" borderId="17" xfId="0" applyNumberFormat="1" applyFont="1" applyFill="1" applyBorder="1" applyAlignment="1" applyProtection="1">
      <alignment vertical="center" shrinkToFit="1"/>
      <protection locked="0"/>
    </xf>
    <xf numFmtId="178" fontId="23" fillId="25" borderId="17" xfId="0" applyNumberFormat="1" applyFont="1" applyFill="1" applyBorder="1" applyAlignment="1" applyProtection="1">
      <alignment vertical="center" shrinkToFit="1"/>
    </xf>
    <xf numFmtId="178" fontId="23" fillId="25" borderId="14" xfId="0" applyNumberFormat="1" applyFont="1" applyFill="1" applyBorder="1" applyAlignment="1" applyProtection="1">
      <alignment vertical="center" shrinkToFit="1"/>
    </xf>
    <xf numFmtId="179" fontId="23" fillId="25" borderId="17" xfId="0" applyNumberFormat="1" applyFont="1" applyFill="1" applyBorder="1" applyAlignment="1" applyProtection="1">
      <alignment vertical="center" shrinkToFit="1"/>
    </xf>
    <xf numFmtId="179" fontId="23" fillId="25" borderId="14" xfId="0" applyNumberFormat="1" applyFont="1" applyFill="1" applyBorder="1" applyAlignment="1" applyProtection="1">
      <alignment vertical="center" shrinkToFit="1"/>
    </xf>
    <xf numFmtId="179" fontId="24" fillId="25" borderId="17" xfId="0" applyNumberFormat="1" applyFont="1" applyFill="1" applyBorder="1" applyAlignment="1" applyProtection="1">
      <alignment vertical="center" shrinkToFit="1"/>
    </xf>
    <xf numFmtId="178" fontId="24" fillId="25" borderId="17" xfId="0" applyNumberFormat="1" applyFont="1" applyFill="1" applyBorder="1" applyAlignment="1" applyProtection="1">
      <alignment vertical="center" shrinkToFit="1"/>
    </xf>
    <xf numFmtId="0" fontId="23" fillId="25" borderId="17" xfId="0" applyFont="1" applyFill="1" applyBorder="1" applyAlignment="1" applyProtection="1">
      <alignment horizontal="center" vertical="center" shrinkToFit="1"/>
    </xf>
    <xf numFmtId="3" fontId="23" fillId="25" borderId="17" xfId="0" applyNumberFormat="1" applyFont="1" applyFill="1" applyBorder="1" applyAlignment="1" applyProtection="1">
      <alignment vertical="center" shrinkToFit="1"/>
    </xf>
    <xf numFmtId="3" fontId="23" fillId="25" borderId="10" xfId="0" applyNumberFormat="1" applyFont="1" applyFill="1" applyBorder="1" applyAlignment="1" applyProtection="1">
      <alignment vertical="center" shrinkToFit="1"/>
    </xf>
    <xf numFmtId="3" fontId="24" fillId="25" borderId="25" xfId="0" applyNumberFormat="1" applyFont="1" applyFill="1" applyBorder="1" applyAlignment="1" applyProtection="1">
      <alignment vertical="center" shrinkToFit="1"/>
    </xf>
    <xf numFmtId="3" fontId="23" fillId="25" borderId="14" xfId="0" applyNumberFormat="1" applyFont="1" applyFill="1" applyBorder="1" applyAlignment="1" applyProtection="1">
      <alignment vertical="center" shrinkToFit="1"/>
    </xf>
    <xf numFmtId="178" fontId="23" fillId="25" borderId="17" xfId="0" applyNumberFormat="1" applyFont="1" applyFill="1" applyBorder="1" applyAlignment="1" applyProtection="1">
      <alignment vertical="center"/>
    </xf>
    <xf numFmtId="3" fontId="23" fillId="25" borderId="17" xfId="0" applyNumberFormat="1" applyFont="1" applyFill="1" applyBorder="1" applyAlignment="1" applyProtection="1">
      <alignment vertical="center"/>
    </xf>
    <xf numFmtId="41" fontId="23" fillId="25" borderId="17" xfId="0" applyNumberFormat="1" applyFont="1" applyFill="1" applyBorder="1" applyAlignment="1" applyProtection="1">
      <alignment vertical="center"/>
    </xf>
    <xf numFmtId="179" fontId="23" fillId="25" borderId="17" xfId="0" applyNumberFormat="1" applyFont="1" applyFill="1" applyBorder="1" applyAlignment="1" applyProtection="1">
      <alignment vertical="center"/>
    </xf>
    <xf numFmtId="186" fontId="23" fillId="25" borderId="17" xfId="0" applyNumberFormat="1" applyFont="1" applyFill="1" applyBorder="1" applyAlignment="1" applyProtection="1">
      <alignment vertical="center"/>
    </xf>
    <xf numFmtId="184" fontId="23" fillId="25" borderId="17" xfId="0" applyNumberFormat="1" applyFont="1" applyFill="1" applyBorder="1" applyAlignment="1" applyProtection="1">
      <alignment vertical="center"/>
    </xf>
    <xf numFmtId="178" fontId="23" fillId="25" borderId="10" xfId="0" applyNumberFormat="1" applyFont="1" applyFill="1" applyBorder="1" applyAlignment="1" applyProtection="1">
      <alignment vertical="center"/>
    </xf>
    <xf numFmtId="3" fontId="23" fillId="25" borderId="14" xfId="0" applyNumberFormat="1" applyFont="1" applyFill="1" applyBorder="1" applyAlignment="1" applyProtection="1">
      <alignment vertical="center"/>
    </xf>
    <xf numFmtId="3" fontId="24" fillId="25" borderId="17" xfId="0" applyNumberFormat="1" applyFont="1" applyFill="1" applyBorder="1" applyAlignment="1" applyProtection="1">
      <alignment vertical="center" shrinkToFit="1"/>
    </xf>
    <xf numFmtId="41" fontId="23" fillId="25" borderId="11" xfId="0" applyNumberFormat="1" applyFont="1" applyFill="1" applyBorder="1" applyAlignment="1" applyProtection="1">
      <alignment vertical="center"/>
    </xf>
    <xf numFmtId="185" fontId="23" fillId="25" borderId="17" xfId="0" applyNumberFormat="1" applyFont="1" applyFill="1" applyBorder="1" applyAlignment="1" applyProtection="1">
      <alignment vertical="center"/>
    </xf>
    <xf numFmtId="178" fontId="24" fillId="25" borderId="25" xfId="0" applyNumberFormat="1" applyFont="1" applyFill="1" applyBorder="1" applyAlignment="1" applyProtection="1">
      <alignment vertical="center" shrinkToFit="1"/>
    </xf>
    <xf numFmtId="0" fontId="26" fillId="25" borderId="0" xfId="0" applyFont="1" applyFill="1" applyAlignment="1">
      <alignment horizontal="center"/>
    </xf>
    <xf numFmtId="0" fontId="36" fillId="25" borderId="0" xfId="45" applyFont="1" applyFill="1">
      <alignment vertical="center"/>
    </xf>
    <xf numFmtId="0" fontId="36" fillId="25" borderId="0" xfId="44" applyFont="1" applyFill="1">
      <alignment vertical="center"/>
    </xf>
    <xf numFmtId="0" fontId="36" fillId="25" borderId="29" xfId="44" applyFont="1" applyFill="1" applyBorder="1" applyAlignment="1">
      <alignment horizontal="center" vertical="center"/>
    </xf>
    <xf numFmtId="0" fontId="36" fillId="25" borderId="30" xfId="44" applyFont="1" applyFill="1" applyBorder="1" applyAlignment="1">
      <alignment horizontal="center" vertical="center"/>
    </xf>
    <xf numFmtId="177" fontId="36" fillId="25" borderId="17" xfId="44" applyNumberFormat="1" applyFont="1" applyFill="1" applyBorder="1" applyAlignment="1">
      <alignment horizontal="right" vertical="center" indent="2"/>
    </xf>
    <xf numFmtId="183" fontId="36" fillId="25" borderId="17" xfId="44" applyNumberFormat="1" applyFont="1" applyFill="1" applyBorder="1" applyAlignment="1">
      <alignment horizontal="right" vertical="center" indent="2"/>
    </xf>
    <xf numFmtId="0" fontId="34" fillId="0" borderId="0" xfId="0" applyFont="1" applyFill="1" applyAlignment="1" applyProtection="1">
      <alignment horizontal="right" vertical="center"/>
    </xf>
    <xf numFmtId="3" fontId="27" fillId="25" borderId="0" xfId="0" applyNumberFormat="1" applyFont="1" applyFill="1" applyBorder="1"/>
    <xf numFmtId="178" fontId="23" fillId="0" borderId="17" xfId="0" applyNumberFormat="1" applyFont="1" applyFill="1" applyBorder="1" applyAlignment="1" applyProtection="1">
      <alignment vertical="center" shrinkToFit="1"/>
    </xf>
    <xf numFmtId="0" fontId="38" fillId="0" borderId="0" xfId="0" applyFont="1" applyFill="1" applyBorder="1" applyAlignment="1" applyProtection="1">
      <alignment vertical="center"/>
    </xf>
    <xf numFmtId="0" fontId="23" fillId="25" borderId="0" xfId="0" applyFont="1" applyFill="1" applyAlignment="1">
      <alignment vertical="top"/>
    </xf>
    <xf numFmtId="184" fontId="39" fillId="0" borderId="17" xfId="0" applyNumberFormat="1" applyFont="1" applyFill="1" applyBorder="1" applyAlignment="1" applyProtection="1">
      <alignment vertical="center" wrapText="1" shrinkToFit="1"/>
    </xf>
    <xf numFmtId="0" fontId="23" fillId="25" borderId="14" xfId="0" applyFont="1" applyFill="1" applyBorder="1" applyAlignment="1" applyProtection="1">
      <alignment horizontal="left" vertical="center" wrapText="1"/>
    </xf>
    <xf numFmtId="0" fontId="23" fillId="25" borderId="15" xfId="0" applyFont="1" applyFill="1" applyBorder="1" applyAlignment="1" applyProtection="1">
      <alignment horizontal="left" vertical="center" wrapText="1"/>
    </xf>
    <xf numFmtId="0" fontId="23" fillId="25" borderId="16" xfId="0" applyFont="1" applyFill="1" applyBorder="1" applyAlignment="1" applyProtection="1">
      <alignment horizontal="left" vertical="center" wrapText="1"/>
    </xf>
    <xf numFmtId="0" fontId="23" fillId="0" borderId="14" xfId="0" applyFont="1" applyFill="1" applyBorder="1" applyAlignment="1" applyProtection="1">
      <alignment horizontal="left" vertical="center" wrapText="1"/>
    </xf>
    <xf numFmtId="0" fontId="23" fillId="0" borderId="15" xfId="0" applyFont="1" applyFill="1" applyBorder="1" applyAlignment="1" applyProtection="1">
      <alignment horizontal="left" vertical="center" wrapText="1"/>
    </xf>
    <xf numFmtId="0" fontId="23" fillId="0" borderId="16" xfId="0" applyFont="1" applyFill="1" applyBorder="1" applyAlignment="1" applyProtection="1">
      <alignment horizontal="left" vertical="center" wrapText="1"/>
    </xf>
    <xf numFmtId="0" fontId="23" fillId="0" borderId="10" xfId="0" applyFont="1" applyFill="1" applyBorder="1" applyAlignment="1" applyProtection="1">
      <alignment horizontal="center" vertical="center" shrinkToFit="1"/>
    </xf>
    <xf numFmtId="0" fontId="23" fillId="0" borderId="11"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wrapText="1"/>
    </xf>
    <xf numFmtId="0" fontId="23" fillId="0" borderId="19" xfId="0" applyFont="1" applyFill="1" applyBorder="1" applyAlignment="1" applyProtection="1">
      <alignment horizontal="center" vertical="center"/>
    </xf>
    <xf numFmtId="0" fontId="23" fillId="0" borderId="22" xfId="0" applyFont="1" applyFill="1" applyBorder="1" applyAlignment="1" applyProtection="1">
      <alignment horizontal="center" vertical="center"/>
    </xf>
    <xf numFmtId="0" fontId="23" fillId="0" borderId="12"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xf>
    <xf numFmtId="0" fontId="23" fillId="0" borderId="20" xfId="0" applyFont="1" applyFill="1" applyBorder="1" applyAlignment="1" applyProtection="1">
      <alignment horizontal="center" vertical="center"/>
    </xf>
    <xf numFmtId="0" fontId="23" fillId="0" borderId="21" xfId="0" applyFont="1" applyFill="1" applyBorder="1" applyAlignment="1" applyProtection="1">
      <alignment horizontal="center" vertical="center"/>
    </xf>
    <xf numFmtId="0" fontId="23" fillId="0" borderId="23"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23" fillId="0" borderId="18"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3" fillId="0" borderId="15" xfId="0" applyFont="1" applyFill="1" applyBorder="1" applyAlignment="1" applyProtection="1">
      <alignment horizontal="center" vertical="center"/>
    </xf>
    <xf numFmtId="176" fontId="23" fillId="0" borderId="10" xfId="0" applyNumberFormat="1" applyFont="1" applyFill="1" applyBorder="1" applyAlignment="1" applyProtection="1">
      <alignment horizontal="center" vertical="center"/>
    </xf>
    <xf numFmtId="176" fontId="23" fillId="0" borderId="13" xfId="0" applyNumberFormat="1" applyFont="1" applyFill="1" applyBorder="1" applyAlignment="1" applyProtection="1">
      <alignment horizontal="center" vertical="center"/>
    </xf>
    <xf numFmtId="176" fontId="23" fillId="0" borderId="11" xfId="0" applyNumberFormat="1" applyFont="1" applyFill="1" applyBorder="1" applyAlignment="1" applyProtection="1">
      <alignment horizontal="center" vertical="center"/>
    </xf>
    <xf numFmtId="0" fontId="23" fillId="0" borderId="13" xfId="0" applyFont="1" applyFill="1" applyBorder="1" applyAlignment="1" applyProtection="1">
      <alignment horizontal="center" vertical="center" shrinkToFit="1"/>
    </xf>
    <xf numFmtId="178" fontId="24" fillId="0" borderId="14" xfId="0" applyNumberFormat="1" applyFont="1" applyFill="1" applyBorder="1" applyAlignment="1" applyProtection="1">
      <alignment vertical="center" wrapText="1"/>
    </xf>
    <xf numFmtId="178" fontId="24" fillId="0" borderId="15" xfId="0" applyNumberFormat="1" applyFont="1" applyFill="1" applyBorder="1" applyAlignment="1" applyProtection="1">
      <alignment vertical="center" wrapText="1"/>
    </xf>
    <xf numFmtId="178" fontId="24" fillId="0" borderId="16" xfId="0" applyNumberFormat="1" applyFont="1" applyFill="1" applyBorder="1" applyAlignment="1" applyProtection="1">
      <alignment vertical="center" wrapText="1"/>
    </xf>
    <xf numFmtId="0" fontId="29" fillId="25" borderId="0" xfId="0" applyFont="1" applyFill="1" applyAlignment="1">
      <alignment horizontal="center"/>
    </xf>
    <xf numFmtId="0" fontId="34" fillId="25" borderId="0" xfId="0" applyFont="1" applyFill="1" applyAlignment="1">
      <alignment horizontal="right"/>
    </xf>
    <xf numFmtId="0" fontId="27" fillId="25" borderId="0" xfId="0" applyFont="1" applyFill="1" applyAlignment="1">
      <alignment horizontal="center" vertical="top"/>
    </xf>
    <xf numFmtId="0" fontId="37" fillId="25" borderId="0" xfId="44" applyFont="1" applyFill="1" applyAlignment="1">
      <alignment horizontal="center" vertical="center"/>
    </xf>
    <xf numFmtId="0" fontId="36" fillId="25" borderId="0" xfId="44" applyFont="1" applyFill="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 4" xfId="47"/>
    <cellStyle name="良い" xfId="4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159"/>
  <sheetViews>
    <sheetView showGridLines="0" tabSelected="1" view="pageBreakPreview" zoomScale="70" zoomScaleNormal="85" zoomScaleSheetLayoutView="70" workbookViewId="0">
      <pane xSplit="8" ySplit="7" topLeftCell="S8" activePane="bottomRight" state="frozen"/>
      <selection pane="topRight" activeCell="I1" sqref="I1"/>
      <selection pane="bottomLeft" activeCell="A9" sqref="A9"/>
      <selection pane="bottomRight" activeCell="B2" sqref="B2"/>
    </sheetView>
  </sheetViews>
  <sheetFormatPr defaultColWidth="8.875" defaultRowHeight="15.75" x14ac:dyDescent="0.15"/>
  <cols>
    <col min="1" max="2" width="2.75" style="17" customWidth="1"/>
    <col min="3" max="3" width="10.75" style="17" customWidth="1"/>
    <col min="4" max="4" width="18.375" style="17" bestFit="1" customWidth="1"/>
    <col min="5" max="5" width="18.75" style="17" customWidth="1"/>
    <col min="6" max="6" width="16.875" style="17" bestFit="1" customWidth="1"/>
    <col min="7" max="7" width="11.875" style="17" bestFit="1" customWidth="1"/>
    <col min="8" max="28" width="15.75" style="17" customWidth="1"/>
    <col min="29" max="29" width="25.75" style="17" customWidth="1"/>
    <col min="30" max="16384" width="8.875" style="17"/>
  </cols>
  <sheetData>
    <row r="1" spans="1:29" ht="19.899999999999999" customHeight="1" x14ac:dyDescent="0.15">
      <c r="A1" s="107"/>
      <c r="B1" s="107"/>
      <c r="C1" s="108"/>
      <c r="D1" s="109"/>
      <c r="E1" s="109"/>
      <c r="F1" s="109"/>
      <c r="G1" s="109"/>
      <c r="AC1" s="158" t="s">
        <v>181</v>
      </c>
    </row>
    <row r="2" spans="1:29" ht="45" customHeight="1" x14ac:dyDescent="0.15">
      <c r="A2" s="15"/>
      <c r="B2" s="16" t="s">
        <v>183</v>
      </c>
      <c r="AC2" s="18"/>
    </row>
    <row r="3" spans="1:29" ht="19.899999999999999" customHeight="1" x14ac:dyDescent="0.15">
      <c r="B3" s="172" t="s">
        <v>19</v>
      </c>
      <c r="C3" s="173"/>
      <c r="D3" s="173"/>
      <c r="E3" s="173"/>
      <c r="F3" s="173"/>
      <c r="G3" s="174"/>
      <c r="H3" s="181" t="s">
        <v>8</v>
      </c>
      <c r="I3" s="185" t="s">
        <v>17</v>
      </c>
      <c r="J3" s="186"/>
      <c r="K3" s="186"/>
      <c r="L3" s="186"/>
      <c r="M3" s="186"/>
      <c r="N3" s="186"/>
      <c r="O3" s="186"/>
      <c r="P3" s="186"/>
      <c r="Q3" s="186"/>
      <c r="R3" s="186"/>
      <c r="S3" s="186"/>
      <c r="T3" s="186"/>
      <c r="U3" s="186"/>
      <c r="V3" s="186"/>
      <c r="W3" s="186"/>
      <c r="X3" s="186"/>
      <c r="Y3" s="186"/>
      <c r="Z3" s="186"/>
      <c r="AA3" s="186"/>
      <c r="AB3" s="186"/>
      <c r="AC3" s="187" t="s">
        <v>4</v>
      </c>
    </row>
    <row r="4" spans="1:29" ht="15" customHeight="1" x14ac:dyDescent="0.15">
      <c r="B4" s="175"/>
      <c r="C4" s="176"/>
      <c r="D4" s="176"/>
      <c r="E4" s="176"/>
      <c r="F4" s="176"/>
      <c r="G4" s="177"/>
      <c r="H4" s="182"/>
      <c r="I4" s="19">
        <v>6</v>
      </c>
      <c r="J4" s="19">
        <v>7</v>
      </c>
      <c r="K4" s="19">
        <v>8</v>
      </c>
      <c r="L4" s="19">
        <v>9</v>
      </c>
      <c r="M4" s="19">
        <v>10</v>
      </c>
      <c r="N4" s="19">
        <v>11</v>
      </c>
      <c r="O4" s="19">
        <v>12</v>
      </c>
      <c r="P4" s="19">
        <v>13</v>
      </c>
      <c r="Q4" s="19">
        <v>14</v>
      </c>
      <c r="R4" s="19">
        <v>15</v>
      </c>
      <c r="S4" s="19">
        <v>16</v>
      </c>
      <c r="T4" s="19">
        <v>17</v>
      </c>
      <c r="U4" s="19">
        <v>18</v>
      </c>
      <c r="V4" s="19">
        <v>19</v>
      </c>
      <c r="W4" s="19">
        <v>20</v>
      </c>
      <c r="X4" s="19">
        <v>21</v>
      </c>
      <c r="Y4" s="19">
        <v>22</v>
      </c>
      <c r="Z4" s="19">
        <v>23</v>
      </c>
      <c r="AA4" s="19">
        <v>24</v>
      </c>
      <c r="AB4" s="20">
        <v>25</v>
      </c>
      <c r="AC4" s="188"/>
    </row>
    <row r="5" spans="1:29" ht="15" customHeight="1" x14ac:dyDescent="0.15">
      <c r="B5" s="175"/>
      <c r="C5" s="176"/>
      <c r="D5" s="176"/>
      <c r="E5" s="176"/>
      <c r="F5" s="176"/>
      <c r="G5" s="177"/>
      <c r="H5" s="182"/>
      <c r="I5" s="21">
        <v>2024</v>
      </c>
      <c r="J5" s="21">
        <v>2025</v>
      </c>
      <c r="K5" s="21">
        <v>2026</v>
      </c>
      <c r="L5" s="21">
        <v>2027</v>
      </c>
      <c r="M5" s="21">
        <v>2028</v>
      </c>
      <c r="N5" s="21">
        <v>2029</v>
      </c>
      <c r="O5" s="21">
        <v>2030</v>
      </c>
      <c r="P5" s="21">
        <v>2031</v>
      </c>
      <c r="Q5" s="21">
        <v>2032</v>
      </c>
      <c r="R5" s="21">
        <v>2033</v>
      </c>
      <c r="S5" s="21">
        <v>2034</v>
      </c>
      <c r="T5" s="21">
        <v>2035</v>
      </c>
      <c r="U5" s="21">
        <v>2036</v>
      </c>
      <c r="V5" s="21">
        <v>2037</v>
      </c>
      <c r="W5" s="21">
        <v>2038</v>
      </c>
      <c r="X5" s="21">
        <v>2039</v>
      </c>
      <c r="Y5" s="21">
        <v>2040</v>
      </c>
      <c r="Z5" s="21">
        <v>2041</v>
      </c>
      <c r="AA5" s="21">
        <v>2042</v>
      </c>
      <c r="AB5" s="22">
        <v>2043</v>
      </c>
      <c r="AC5" s="188"/>
    </row>
    <row r="6" spans="1:29" ht="15" customHeight="1" x14ac:dyDescent="0.15">
      <c r="B6" s="175"/>
      <c r="C6" s="176"/>
      <c r="D6" s="176"/>
      <c r="E6" s="176"/>
      <c r="F6" s="176"/>
      <c r="G6" s="177"/>
      <c r="H6" s="182"/>
      <c r="I6" s="23">
        <v>365</v>
      </c>
      <c r="J6" s="23">
        <v>365</v>
      </c>
      <c r="K6" s="23">
        <v>365</v>
      </c>
      <c r="L6" s="23">
        <v>366</v>
      </c>
      <c r="M6" s="23">
        <v>365</v>
      </c>
      <c r="N6" s="23">
        <v>365</v>
      </c>
      <c r="O6" s="23">
        <v>365</v>
      </c>
      <c r="P6" s="23">
        <v>366</v>
      </c>
      <c r="Q6" s="23">
        <v>365</v>
      </c>
      <c r="R6" s="23">
        <v>365</v>
      </c>
      <c r="S6" s="23">
        <v>365</v>
      </c>
      <c r="T6" s="23">
        <v>366</v>
      </c>
      <c r="U6" s="23">
        <v>365</v>
      </c>
      <c r="V6" s="23">
        <v>365</v>
      </c>
      <c r="W6" s="23">
        <v>365</v>
      </c>
      <c r="X6" s="23">
        <v>366</v>
      </c>
      <c r="Y6" s="23">
        <v>365</v>
      </c>
      <c r="Z6" s="23">
        <v>365</v>
      </c>
      <c r="AA6" s="23">
        <v>365</v>
      </c>
      <c r="AB6" s="24">
        <v>366</v>
      </c>
      <c r="AC6" s="188"/>
    </row>
    <row r="7" spans="1:29" ht="15" customHeight="1" x14ac:dyDescent="0.15">
      <c r="B7" s="178"/>
      <c r="C7" s="179"/>
      <c r="D7" s="179"/>
      <c r="E7" s="179"/>
      <c r="F7" s="179"/>
      <c r="G7" s="180"/>
      <c r="H7" s="183"/>
      <c r="I7" s="25">
        <v>1</v>
      </c>
      <c r="J7" s="25">
        <v>2</v>
      </c>
      <c r="K7" s="25">
        <v>3</v>
      </c>
      <c r="L7" s="25">
        <v>4</v>
      </c>
      <c r="M7" s="25">
        <v>5</v>
      </c>
      <c r="N7" s="25">
        <v>6</v>
      </c>
      <c r="O7" s="25">
        <v>7</v>
      </c>
      <c r="P7" s="25">
        <v>8</v>
      </c>
      <c r="Q7" s="25">
        <v>9</v>
      </c>
      <c r="R7" s="25">
        <v>10</v>
      </c>
      <c r="S7" s="25">
        <v>11</v>
      </c>
      <c r="T7" s="25">
        <v>12</v>
      </c>
      <c r="U7" s="25">
        <v>13</v>
      </c>
      <c r="V7" s="25">
        <v>14</v>
      </c>
      <c r="W7" s="25">
        <v>15</v>
      </c>
      <c r="X7" s="25">
        <v>16</v>
      </c>
      <c r="Y7" s="25">
        <v>17</v>
      </c>
      <c r="Z7" s="25">
        <v>18</v>
      </c>
      <c r="AA7" s="26">
        <v>19</v>
      </c>
      <c r="AB7" s="26">
        <v>20</v>
      </c>
      <c r="AC7" s="189"/>
    </row>
    <row r="8" spans="1:29" s="27" customFormat="1" ht="25.15" customHeight="1" x14ac:dyDescent="0.15">
      <c r="B8" s="28" t="s">
        <v>18</v>
      </c>
      <c r="C8" s="29"/>
      <c r="D8" s="29"/>
      <c r="E8" s="29"/>
      <c r="F8" s="29"/>
      <c r="G8" s="29"/>
      <c r="H8" s="30" t="s">
        <v>46</v>
      </c>
      <c r="I8" s="128">
        <v>156554</v>
      </c>
      <c r="J8" s="128">
        <v>156554</v>
      </c>
      <c r="K8" s="128">
        <v>156554</v>
      </c>
      <c r="L8" s="128">
        <v>156189</v>
      </c>
      <c r="M8" s="128">
        <v>155824</v>
      </c>
      <c r="N8" s="128">
        <v>155824</v>
      </c>
      <c r="O8" s="128">
        <v>155459</v>
      </c>
      <c r="P8" s="128">
        <v>155094</v>
      </c>
      <c r="Q8" s="128">
        <v>154729</v>
      </c>
      <c r="R8" s="128">
        <v>154664</v>
      </c>
      <c r="S8" s="128">
        <v>154234</v>
      </c>
      <c r="T8" s="128">
        <v>154169</v>
      </c>
      <c r="U8" s="128">
        <v>154104</v>
      </c>
      <c r="V8" s="128">
        <v>153674</v>
      </c>
      <c r="W8" s="128">
        <v>153244</v>
      </c>
      <c r="X8" s="128">
        <v>152814</v>
      </c>
      <c r="Y8" s="128">
        <v>152749</v>
      </c>
      <c r="Z8" s="128">
        <v>152319</v>
      </c>
      <c r="AA8" s="129">
        <v>151524</v>
      </c>
      <c r="AB8" s="129">
        <v>150794</v>
      </c>
      <c r="AC8" s="128"/>
    </row>
    <row r="9" spans="1:29" s="27" customFormat="1" ht="25.15" customHeight="1" x14ac:dyDescent="0.15">
      <c r="B9" s="31" t="s">
        <v>149</v>
      </c>
      <c r="C9" s="32"/>
      <c r="D9" s="33"/>
      <c r="E9" s="29" t="s">
        <v>9</v>
      </c>
      <c r="F9" s="29"/>
      <c r="G9" s="29"/>
      <c r="H9" s="30" t="s">
        <v>46</v>
      </c>
      <c r="I9" s="128">
        <v>700</v>
      </c>
      <c r="J9" s="128">
        <v>700</v>
      </c>
      <c r="K9" s="128">
        <v>700</v>
      </c>
      <c r="L9" s="128">
        <v>701</v>
      </c>
      <c r="M9" s="128">
        <v>698</v>
      </c>
      <c r="N9" s="128">
        <v>698</v>
      </c>
      <c r="O9" s="128">
        <v>699</v>
      </c>
      <c r="P9" s="128">
        <v>696</v>
      </c>
      <c r="Q9" s="128">
        <v>695</v>
      </c>
      <c r="R9" s="128">
        <v>694</v>
      </c>
      <c r="S9" s="128">
        <v>691</v>
      </c>
      <c r="T9" s="128">
        <v>692</v>
      </c>
      <c r="U9" s="128">
        <v>692</v>
      </c>
      <c r="V9" s="128">
        <v>689</v>
      </c>
      <c r="W9" s="128">
        <v>686</v>
      </c>
      <c r="X9" s="128">
        <v>688</v>
      </c>
      <c r="Y9" s="128">
        <v>684</v>
      </c>
      <c r="Z9" s="128">
        <v>685</v>
      </c>
      <c r="AA9" s="129">
        <v>680</v>
      </c>
      <c r="AB9" s="129">
        <v>678</v>
      </c>
      <c r="AC9" s="128"/>
    </row>
    <row r="10" spans="1:29" s="34" customFormat="1" ht="25.15" customHeight="1" x14ac:dyDescent="0.15">
      <c r="B10" s="35"/>
      <c r="C10" s="36"/>
      <c r="D10" s="37"/>
      <c r="E10" s="38" t="s">
        <v>10</v>
      </c>
      <c r="F10" s="38"/>
      <c r="G10" s="38"/>
      <c r="H10" s="39" t="s">
        <v>7</v>
      </c>
      <c r="I10" s="130">
        <v>2.5</v>
      </c>
      <c r="J10" s="130">
        <v>2.5</v>
      </c>
      <c r="K10" s="130">
        <v>2.5</v>
      </c>
      <c r="L10" s="130">
        <v>2.5</v>
      </c>
      <c r="M10" s="130">
        <v>2.5</v>
      </c>
      <c r="N10" s="130">
        <v>2.5</v>
      </c>
      <c r="O10" s="130">
        <v>2.5</v>
      </c>
      <c r="P10" s="130">
        <v>2.5</v>
      </c>
      <c r="Q10" s="130">
        <v>2.5</v>
      </c>
      <c r="R10" s="130">
        <v>2.5</v>
      </c>
      <c r="S10" s="130">
        <v>2.5</v>
      </c>
      <c r="T10" s="130">
        <v>2.5</v>
      </c>
      <c r="U10" s="130">
        <v>2.5</v>
      </c>
      <c r="V10" s="130">
        <v>2.5</v>
      </c>
      <c r="W10" s="130">
        <v>2.5</v>
      </c>
      <c r="X10" s="130">
        <v>2.5</v>
      </c>
      <c r="Y10" s="130">
        <v>2.5</v>
      </c>
      <c r="Z10" s="130">
        <v>2.5</v>
      </c>
      <c r="AA10" s="131">
        <v>2.5</v>
      </c>
      <c r="AB10" s="131">
        <v>2.5</v>
      </c>
      <c r="AC10" s="130"/>
    </row>
    <row r="11" spans="1:29" s="34" customFormat="1" ht="25.15" customHeight="1" x14ac:dyDescent="0.15">
      <c r="B11" s="40"/>
      <c r="C11" s="41"/>
      <c r="D11" s="42"/>
      <c r="E11" s="38" t="s">
        <v>13</v>
      </c>
      <c r="F11" s="38"/>
      <c r="G11" s="38"/>
      <c r="H11" s="39" t="s">
        <v>11</v>
      </c>
      <c r="I11" s="130">
        <f>ROUND(I9*(I10/100),1)</f>
        <v>17.5</v>
      </c>
      <c r="J11" s="130">
        <f t="shared" ref="J11:Q11" si="0">ROUND(J9*(J10/100),1)</f>
        <v>17.5</v>
      </c>
      <c r="K11" s="130">
        <f t="shared" si="0"/>
        <v>17.5</v>
      </c>
      <c r="L11" s="130">
        <f t="shared" si="0"/>
        <v>17.5</v>
      </c>
      <c r="M11" s="130">
        <f t="shared" si="0"/>
        <v>17.5</v>
      </c>
      <c r="N11" s="130">
        <f t="shared" si="0"/>
        <v>17.5</v>
      </c>
      <c r="O11" s="130">
        <f t="shared" si="0"/>
        <v>17.5</v>
      </c>
      <c r="P11" s="130">
        <f t="shared" si="0"/>
        <v>17.399999999999999</v>
      </c>
      <c r="Q11" s="130">
        <f t="shared" si="0"/>
        <v>17.399999999999999</v>
      </c>
      <c r="R11" s="130">
        <v>17.100000000000001</v>
      </c>
      <c r="S11" s="130">
        <v>17.100000000000001</v>
      </c>
      <c r="T11" s="130">
        <v>17.100000000000001</v>
      </c>
      <c r="U11" s="130">
        <v>17.100000000000001</v>
      </c>
      <c r="V11" s="130">
        <v>17.100000000000001</v>
      </c>
      <c r="W11" s="130">
        <v>17.100000000000001</v>
      </c>
      <c r="X11" s="130">
        <v>17.100000000000001</v>
      </c>
      <c r="Y11" s="130">
        <v>17.100000000000001</v>
      </c>
      <c r="Z11" s="130">
        <v>17.100000000000001</v>
      </c>
      <c r="AA11" s="130">
        <v>17.100000000000001</v>
      </c>
      <c r="AB11" s="131">
        <v>17.100000000000001</v>
      </c>
      <c r="AC11" s="130"/>
    </row>
    <row r="12" spans="1:29" s="27" customFormat="1" ht="25.15" customHeight="1" x14ac:dyDescent="0.15">
      <c r="B12" s="31" t="s">
        <v>115</v>
      </c>
      <c r="C12" s="32"/>
      <c r="D12" s="33"/>
      <c r="E12" s="29" t="s">
        <v>9</v>
      </c>
      <c r="F12" s="29"/>
      <c r="G12" s="29"/>
      <c r="H12" s="30" t="s">
        <v>46</v>
      </c>
      <c r="I12" s="128">
        <v>2311.4543432163118</v>
      </c>
      <c r="J12" s="128">
        <v>2311.4543432163118</v>
      </c>
      <c r="K12" s="128">
        <v>2311.4543432163118</v>
      </c>
      <c r="L12" s="128">
        <v>2312.5604882551634</v>
      </c>
      <c r="M12" s="128">
        <v>2292.6713508513058</v>
      </c>
      <c r="N12" s="128">
        <v>2292.6713508513058</v>
      </c>
      <c r="O12" s="128">
        <v>2292.7774958901646</v>
      </c>
      <c r="P12" s="128">
        <v>2292.8836409290161</v>
      </c>
      <c r="Q12" s="128">
        <v>2292.9897859678749</v>
      </c>
      <c r="R12" s="128">
        <v>2272.9909653571958</v>
      </c>
      <c r="S12" s="128">
        <v>2255.120698182458</v>
      </c>
      <c r="T12" s="128">
        <v>2255.1395684115923</v>
      </c>
      <c r="U12" s="128">
        <v>2255.1584386407194</v>
      </c>
      <c r="V12" s="128">
        <v>2255.2846332980262</v>
      </c>
      <c r="W12" s="128">
        <v>2255.409648566012</v>
      </c>
      <c r="X12" s="128">
        <v>2255.5346638339979</v>
      </c>
      <c r="Y12" s="128">
        <v>2255.5523546738114</v>
      </c>
      <c r="Z12" s="128">
        <v>2255.6773699417972</v>
      </c>
      <c r="AA12" s="129">
        <v>2216.9203241418436</v>
      </c>
      <c r="AB12" s="129">
        <v>2218.1326142195539</v>
      </c>
      <c r="AC12" s="128"/>
    </row>
    <row r="13" spans="1:29" s="34" customFormat="1" ht="25.15" customHeight="1" x14ac:dyDescent="0.15">
      <c r="B13" s="35"/>
      <c r="C13" s="36"/>
      <c r="D13" s="37"/>
      <c r="E13" s="38" t="s">
        <v>10</v>
      </c>
      <c r="F13" s="38"/>
      <c r="G13" s="38"/>
      <c r="H13" s="39" t="s">
        <v>7</v>
      </c>
      <c r="I13" s="130">
        <v>0.5</v>
      </c>
      <c r="J13" s="130">
        <v>0.5</v>
      </c>
      <c r="K13" s="130">
        <v>0.5</v>
      </c>
      <c r="L13" s="130">
        <v>0.5</v>
      </c>
      <c r="M13" s="130">
        <v>0.5</v>
      </c>
      <c r="N13" s="130">
        <v>0.5</v>
      </c>
      <c r="O13" s="130">
        <v>0.5</v>
      </c>
      <c r="P13" s="130">
        <v>0.5</v>
      </c>
      <c r="Q13" s="130">
        <v>0.5</v>
      </c>
      <c r="R13" s="130">
        <v>0.5</v>
      </c>
      <c r="S13" s="130">
        <v>0.5</v>
      </c>
      <c r="T13" s="130">
        <v>0.5</v>
      </c>
      <c r="U13" s="130">
        <v>0.5</v>
      </c>
      <c r="V13" s="130">
        <v>0.5</v>
      </c>
      <c r="W13" s="130">
        <v>0.5</v>
      </c>
      <c r="X13" s="130">
        <v>0.5</v>
      </c>
      <c r="Y13" s="130">
        <v>0.5</v>
      </c>
      <c r="Z13" s="130">
        <v>0.5</v>
      </c>
      <c r="AA13" s="131">
        <v>0.5</v>
      </c>
      <c r="AB13" s="131">
        <v>0.5</v>
      </c>
      <c r="AC13" s="130"/>
    </row>
    <row r="14" spans="1:29" s="34" customFormat="1" ht="25.15" customHeight="1" x14ac:dyDescent="0.15">
      <c r="B14" s="40"/>
      <c r="C14" s="41"/>
      <c r="D14" s="42"/>
      <c r="E14" s="38" t="s">
        <v>13</v>
      </c>
      <c r="F14" s="38"/>
      <c r="G14" s="38"/>
      <c r="H14" s="39" t="s">
        <v>11</v>
      </c>
      <c r="I14" s="130">
        <v>11.5</v>
      </c>
      <c r="J14" s="130">
        <v>11.5</v>
      </c>
      <c r="K14" s="130">
        <v>11.5</v>
      </c>
      <c r="L14" s="130">
        <v>11.600000000000001</v>
      </c>
      <c r="M14" s="130">
        <v>11.5</v>
      </c>
      <c r="N14" s="130">
        <v>11.5</v>
      </c>
      <c r="O14" s="130">
        <v>11.5</v>
      </c>
      <c r="P14" s="130">
        <v>11.5</v>
      </c>
      <c r="Q14" s="130">
        <v>11.5</v>
      </c>
      <c r="R14" s="130">
        <v>11.4</v>
      </c>
      <c r="S14" s="130">
        <v>11.3</v>
      </c>
      <c r="T14" s="130">
        <v>11.3</v>
      </c>
      <c r="U14" s="130">
        <v>11.3</v>
      </c>
      <c r="V14" s="130">
        <v>11.3</v>
      </c>
      <c r="W14" s="130">
        <v>11.3</v>
      </c>
      <c r="X14" s="130">
        <v>11.3</v>
      </c>
      <c r="Y14" s="130">
        <v>11.3</v>
      </c>
      <c r="Z14" s="130">
        <v>11.3</v>
      </c>
      <c r="AA14" s="130">
        <v>11.1</v>
      </c>
      <c r="AB14" s="131">
        <v>11.2</v>
      </c>
      <c r="AC14" s="130"/>
    </row>
    <row r="15" spans="1:29" s="27" customFormat="1" ht="25.15" customHeight="1" x14ac:dyDescent="0.15">
      <c r="B15" s="31" t="s">
        <v>150</v>
      </c>
      <c r="C15" s="32"/>
      <c r="D15" s="33"/>
      <c r="E15" s="43" t="s">
        <v>112</v>
      </c>
      <c r="F15" s="44"/>
      <c r="G15" s="45"/>
      <c r="H15" s="30" t="s">
        <v>46</v>
      </c>
      <c r="I15" s="128">
        <v>972.5</v>
      </c>
      <c r="J15" s="128">
        <v>972.5</v>
      </c>
      <c r="K15" s="128">
        <v>972.5</v>
      </c>
      <c r="L15" s="128">
        <v>976</v>
      </c>
      <c r="M15" s="128">
        <v>970.5</v>
      </c>
      <c r="N15" s="128">
        <v>970.5</v>
      </c>
      <c r="O15" s="128">
        <v>971.5</v>
      </c>
      <c r="P15" s="128">
        <v>968.5</v>
      </c>
      <c r="Q15" s="128">
        <v>967.5</v>
      </c>
      <c r="R15" s="128">
        <v>964</v>
      </c>
      <c r="S15" s="128">
        <v>958.5</v>
      </c>
      <c r="T15" s="128">
        <v>959.5</v>
      </c>
      <c r="U15" s="128">
        <v>959.5</v>
      </c>
      <c r="V15" s="128">
        <v>956.5</v>
      </c>
      <c r="W15" s="128">
        <v>953.5</v>
      </c>
      <c r="X15" s="128">
        <v>955.5</v>
      </c>
      <c r="Y15" s="128">
        <v>951.5</v>
      </c>
      <c r="Z15" s="128">
        <v>952.5</v>
      </c>
      <c r="AA15" s="128">
        <v>942.5</v>
      </c>
      <c r="AB15" s="128">
        <v>943</v>
      </c>
      <c r="AC15" s="130"/>
    </row>
    <row r="16" spans="1:29" s="34" customFormat="1" ht="25.15" customHeight="1" x14ac:dyDescent="0.15">
      <c r="B16" s="35" t="s">
        <v>116</v>
      </c>
      <c r="C16" s="36"/>
      <c r="D16" s="37"/>
      <c r="E16" s="38" t="s">
        <v>10</v>
      </c>
      <c r="F16" s="38"/>
      <c r="G16" s="38"/>
      <c r="H16" s="39" t="s">
        <v>7</v>
      </c>
      <c r="I16" s="130">
        <v>2.9</v>
      </c>
      <c r="J16" s="130">
        <v>2.9</v>
      </c>
      <c r="K16" s="130">
        <v>2.9</v>
      </c>
      <c r="L16" s="130">
        <v>2.9</v>
      </c>
      <c r="M16" s="130">
        <v>2.9</v>
      </c>
      <c r="N16" s="130">
        <v>2.9</v>
      </c>
      <c r="O16" s="130">
        <v>2.9</v>
      </c>
      <c r="P16" s="130">
        <v>2.9</v>
      </c>
      <c r="Q16" s="130">
        <v>2.9</v>
      </c>
      <c r="R16" s="130">
        <v>2.9</v>
      </c>
      <c r="S16" s="130">
        <v>2.9</v>
      </c>
      <c r="T16" s="130">
        <v>2.9</v>
      </c>
      <c r="U16" s="130">
        <v>2.9</v>
      </c>
      <c r="V16" s="130">
        <v>2.9</v>
      </c>
      <c r="W16" s="130">
        <v>2.9</v>
      </c>
      <c r="X16" s="130">
        <v>2.9</v>
      </c>
      <c r="Y16" s="130">
        <v>2.9</v>
      </c>
      <c r="Z16" s="130">
        <v>2.9</v>
      </c>
      <c r="AA16" s="131">
        <v>2.9</v>
      </c>
      <c r="AB16" s="131">
        <v>2.9</v>
      </c>
      <c r="AC16" s="130"/>
    </row>
    <row r="17" spans="1:29" s="34" customFormat="1" ht="25.15" customHeight="1" x14ac:dyDescent="0.15">
      <c r="B17" s="40"/>
      <c r="C17" s="41" t="s">
        <v>110</v>
      </c>
      <c r="D17" s="42"/>
      <c r="E17" s="38" t="s">
        <v>13</v>
      </c>
      <c r="F17" s="38"/>
      <c r="G17" s="38"/>
      <c r="H17" s="39" t="s">
        <v>11</v>
      </c>
      <c r="I17" s="130">
        <v>28.4</v>
      </c>
      <c r="J17" s="130">
        <v>28.4</v>
      </c>
      <c r="K17" s="130">
        <v>28.4</v>
      </c>
      <c r="L17" s="130">
        <v>28.5</v>
      </c>
      <c r="M17" s="130">
        <v>28.4</v>
      </c>
      <c r="N17" s="130">
        <v>28.4</v>
      </c>
      <c r="O17" s="130">
        <v>28.4</v>
      </c>
      <c r="P17" s="130">
        <v>28.299999999999997</v>
      </c>
      <c r="Q17" s="130">
        <v>28.299999999999997</v>
      </c>
      <c r="R17" s="130">
        <v>28.2</v>
      </c>
      <c r="S17" s="130">
        <v>28</v>
      </c>
      <c r="T17" s="130">
        <v>28</v>
      </c>
      <c r="U17" s="130">
        <v>28</v>
      </c>
      <c r="V17" s="130">
        <v>27.9</v>
      </c>
      <c r="W17" s="130">
        <v>27.9</v>
      </c>
      <c r="X17" s="130">
        <v>27.9</v>
      </c>
      <c r="Y17" s="130">
        <v>27.8</v>
      </c>
      <c r="Z17" s="130">
        <v>27.8</v>
      </c>
      <c r="AA17" s="130">
        <v>27.5</v>
      </c>
      <c r="AB17" s="131">
        <v>27.6</v>
      </c>
      <c r="AC17" s="130"/>
    </row>
    <row r="18" spans="1:29" s="46" customFormat="1" ht="40.15" customHeight="1" x14ac:dyDescent="0.15">
      <c r="B18" s="47" t="s">
        <v>39</v>
      </c>
      <c r="C18" s="48"/>
      <c r="D18" s="49"/>
      <c r="E18" s="191" t="s">
        <v>114</v>
      </c>
      <c r="F18" s="192"/>
      <c r="G18" s="193"/>
      <c r="H18" s="50" t="s">
        <v>124</v>
      </c>
      <c r="I18" s="111"/>
      <c r="J18" s="111"/>
      <c r="K18" s="111"/>
      <c r="L18" s="111"/>
      <c r="M18" s="111"/>
      <c r="N18" s="111"/>
      <c r="O18" s="111"/>
      <c r="P18" s="111"/>
      <c r="Q18" s="111"/>
      <c r="R18" s="111"/>
      <c r="S18" s="111"/>
      <c r="T18" s="111"/>
      <c r="U18" s="111"/>
      <c r="V18" s="111"/>
      <c r="W18" s="111"/>
      <c r="X18" s="111"/>
      <c r="Y18" s="111"/>
      <c r="Z18" s="111"/>
      <c r="AA18" s="111"/>
      <c r="AB18" s="112"/>
      <c r="AC18" s="132"/>
    </row>
    <row r="19" spans="1:29" s="34" customFormat="1" ht="25.15" customHeight="1" x14ac:dyDescent="0.15">
      <c r="B19" s="35"/>
      <c r="C19" s="36"/>
      <c r="D19" s="37"/>
      <c r="E19" s="38" t="s">
        <v>10</v>
      </c>
      <c r="F19" s="38"/>
      <c r="G19" s="38"/>
      <c r="H19" s="39" t="s">
        <v>7</v>
      </c>
      <c r="I19" s="113"/>
      <c r="J19" s="113"/>
      <c r="K19" s="113"/>
      <c r="L19" s="113"/>
      <c r="M19" s="113"/>
      <c r="N19" s="113"/>
      <c r="O19" s="113"/>
      <c r="P19" s="113"/>
      <c r="Q19" s="113"/>
      <c r="R19" s="113"/>
      <c r="S19" s="113"/>
      <c r="T19" s="113"/>
      <c r="U19" s="113"/>
      <c r="V19" s="113"/>
      <c r="W19" s="113"/>
      <c r="X19" s="113"/>
      <c r="Y19" s="113"/>
      <c r="Z19" s="113"/>
      <c r="AA19" s="114"/>
      <c r="AB19" s="114"/>
      <c r="AC19" s="130"/>
    </row>
    <row r="20" spans="1:29" s="34" customFormat="1" ht="25.15" customHeight="1" x14ac:dyDescent="0.15">
      <c r="B20" s="40"/>
      <c r="C20" s="41" t="s">
        <v>110</v>
      </c>
      <c r="D20" s="42"/>
      <c r="E20" s="38" t="s">
        <v>13</v>
      </c>
      <c r="F20" s="38"/>
      <c r="G20" s="38"/>
      <c r="H20" s="39" t="s">
        <v>11</v>
      </c>
      <c r="I20" s="113"/>
      <c r="J20" s="113"/>
      <c r="K20" s="113"/>
      <c r="L20" s="113"/>
      <c r="M20" s="113"/>
      <c r="N20" s="113"/>
      <c r="O20" s="113"/>
      <c r="P20" s="113"/>
      <c r="Q20" s="113"/>
      <c r="R20" s="113"/>
      <c r="S20" s="113"/>
      <c r="T20" s="113"/>
      <c r="U20" s="113"/>
      <c r="V20" s="113"/>
      <c r="W20" s="113"/>
      <c r="X20" s="113"/>
      <c r="Y20" s="113"/>
      <c r="Z20" s="113"/>
      <c r="AA20" s="113"/>
      <c r="AB20" s="114"/>
      <c r="AC20" s="130"/>
    </row>
    <row r="21" spans="1:29" s="34" customFormat="1" ht="25.15" customHeight="1" x14ac:dyDescent="0.15">
      <c r="B21" s="51" t="s">
        <v>12</v>
      </c>
      <c r="C21" s="52"/>
      <c r="D21" s="53"/>
      <c r="E21" s="29" t="s">
        <v>15</v>
      </c>
      <c r="F21" s="38"/>
      <c r="G21" s="38" t="s">
        <v>66</v>
      </c>
      <c r="H21" s="30" t="s">
        <v>16</v>
      </c>
      <c r="I21" s="113"/>
      <c r="J21" s="113"/>
      <c r="K21" s="113"/>
      <c r="L21" s="113"/>
      <c r="M21" s="113"/>
      <c r="N21" s="113"/>
      <c r="O21" s="113"/>
      <c r="P21" s="113"/>
      <c r="Q21" s="113"/>
      <c r="R21" s="113"/>
      <c r="S21" s="113"/>
      <c r="T21" s="113"/>
      <c r="U21" s="113"/>
      <c r="V21" s="113"/>
      <c r="W21" s="113"/>
      <c r="X21" s="113"/>
      <c r="Y21" s="113"/>
      <c r="Z21" s="113"/>
      <c r="AA21" s="113"/>
      <c r="AB21" s="114"/>
      <c r="AC21" s="130"/>
    </row>
    <row r="22" spans="1:29" s="34" customFormat="1" ht="25.15" customHeight="1" x14ac:dyDescent="0.15">
      <c r="B22" s="35"/>
      <c r="C22" s="36" t="s">
        <v>110</v>
      </c>
      <c r="D22" s="37"/>
      <c r="E22" s="38" t="s">
        <v>14</v>
      </c>
      <c r="F22" s="38"/>
      <c r="G22" s="38" t="s">
        <v>67</v>
      </c>
      <c r="H22" s="39" t="s">
        <v>7</v>
      </c>
      <c r="I22" s="113"/>
      <c r="J22" s="113"/>
      <c r="K22" s="113"/>
      <c r="L22" s="113"/>
      <c r="M22" s="113"/>
      <c r="N22" s="113"/>
      <c r="O22" s="113"/>
      <c r="P22" s="113"/>
      <c r="Q22" s="113"/>
      <c r="R22" s="113"/>
      <c r="S22" s="113"/>
      <c r="T22" s="113"/>
      <c r="U22" s="113"/>
      <c r="V22" s="113"/>
      <c r="W22" s="113"/>
      <c r="X22" s="113"/>
      <c r="Y22" s="113"/>
      <c r="Z22" s="113"/>
      <c r="AA22" s="113"/>
      <c r="AB22" s="114"/>
      <c r="AC22" s="130"/>
    </row>
    <row r="23" spans="1:29" s="27" customFormat="1" ht="25.15" customHeight="1" x14ac:dyDescent="0.15">
      <c r="B23" s="54"/>
      <c r="C23" s="55"/>
      <c r="D23" s="56"/>
      <c r="E23" s="38" t="s">
        <v>13</v>
      </c>
      <c r="F23" s="29"/>
      <c r="G23" s="29"/>
      <c r="H23" s="39" t="s">
        <v>11</v>
      </c>
      <c r="I23" s="113"/>
      <c r="J23" s="113"/>
      <c r="K23" s="113"/>
      <c r="L23" s="113"/>
      <c r="M23" s="113"/>
      <c r="N23" s="113"/>
      <c r="O23" s="113"/>
      <c r="P23" s="113"/>
      <c r="Q23" s="113"/>
      <c r="R23" s="113"/>
      <c r="S23" s="113"/>
      <c r="T23" s="113"/>
      <c r="U23" s="113"/>
      <c r="V23" s="113"/>
      <c r="W23" s="113"/>
      <c r="X23" s="113"/>
      <c r="Y23" s="113"/>
      <c r="Z23" s="113"/>
      <c r="AA23" s="113"/>
      <c r="AB23" s="114"/>
      <c r="AC23" s="130"/>
    </row>
    <row r="24" spans="1:29" ht="30" customHeight="1" x14ac:dyDescent="0.15">
      <c r="A24" s="57"/>
      <c r="B24" s="58"/>
      <c r="C24" s="58"/>
      <c r="D24" s="58"/>
      <c r="E24" s="58"/>
      <c r="F24" s="58"/>
      <c r="G24" s="58"/>
      <c r="H24" s="59"/>
      <c r="I24" s="60"/>
      <c r="J24" s="60"/>
      <c r="K24" s="60"/>
      <c r="L24" s="60"/>
      <c r="M24" s="60"/>
      <c r="N24" s="60"/>
      <c r="O24" s="60"/>
      <c r="P24" s="60"/>
      <c r="Q24" s="60"/>
      <c r="R24" s="60"/>
      <c r="S24" s="60"/>
      <c r="T24" s="60"/>
      <c r="U24" s="60"/>
      <c r="V24" s="60"/>
      <c r="W24" s="60"/>
      <c r="X24" s="60"/>
      <c r="Y24" s="60"/>
      <c r="Z24" s="60"/>
      <c r="AA24" s="60"/>
      <c r="AB24" s="60"/>
      <c r="AC24" s="60"/>
    </row>
    <row r="25" spans="1:29" x14ac:dyDescent="0.15">
      <c r="A25" s="57"/>
      <c r="B25" s="57"/>
      <c r="C25" s="57"/>
      <c r="D25" s="57"/>
      <c r="E25" s="57"/>
      <c r="F25" s="57"/>
      <c r="G25" s="57"/>
      <c r="H25" s="61"/>
      <c r="I25" s="62"/>
      <c r="J25" s="62"/>
      <c r="K25" s="62"/>
      <c r="L25" s="62"/>
      <c r="M25" s="62"/>
      <c r="N25" s="62"/>
      <c r="O25" s="62"/>
      <c r="P25" s="62"/>
      <c r="Q25" s="62"/>
      <c r="R25" s="62"/>
      <c r="S25" s="62"/>
      <c r="T25" s="62"/>
      <c r="U25" s="62"/>
      <c r="V25" s="62"/>
      <c r="W25" s="62"/>
      <c r="X25" s="62"/>
      <c r="Y25" s="62"/>
      <c r="Z25" s="62"/>
      <c r="AA25" s="62"/>
      <c r="AB25" s="62"/>
      <c r="AC25" s="161" t="s">
        <v>136</v>
      </c>
    </row>
    <row r="26" spans="1:29" x14ac:dyDescent="0.15">
      <c r="A26" s="57"/>
      <c r="B26" s="63"/>
      <c r="C26" s="63"/>
      <c r="D26" s="63"/>
      <c r="E26" s="63"/>
      <c r="F26" s="63"/>
      <c r="G26" s="63"/>
      <c r="H26" s="64"/>
      <c r="I26" s="65"/>
      <c r="J26" s="65"/>
      <c r="K26" s="65"/>
      <c r="L26" s="65"/>
      <c r="M26" s="65"/>
      <c r="N26" s="65"/>
      <c r="O26" s="65"/>
      <c r="P26" s="65"/>
      <c r="Q26" s="65"/>
      <c r="R26" s="65"/>
      <c r="S26" s="65"/>
      <c r="T26" s="65"/>
      <c r="U26" s="65"/>
      <c r="V26" s="65"/>
      <c r="W26" s="65"/>
      <c r="X26" s="65"/>
      <c r="Y26" s="65"/>
      <c r="Z26" s="65"/>
      <c r="AA26" s="65"/>
      <c r="AB26" s="65"/>
      <c r="AC26" s="66" t="s">
        <v>135</v>
      </c>
    </row>
    <row r="27" spans="1:29" ht="39.6" customHeight="1" x14ac:dyDescent="0.15">
      <c r="B27" s="67" t="s">
        <v>2</v>
      </c>
      <c r="C27" s="68"/>
      <c r="D27" s="25" t="s">
        <v>36</v>
      </c>
      <c r="E27" s="25" t="s">
        <v>37</v>
      </c>
      <c r="F27" s="69" t="s">
        <v>38</v>
      </c>
      <c r="G27" s="70" t="s">
        <v>41</v>
      </c>
      <c r="H27" s="25" t="s">
        <v>8</v>
      </c>
      <c r="I27" s="133">
        <f>I18</f>
        <v>0</v>
      </c>
      <c r="J27" s="133">
        <f t="shared" ref="J27:AB27" si="1">J18</f>
        <v>0</v>
      </c>
      <c r="K27" s="133">
        <f t="shared" si="1"/>
        <v>0</v>
      </c>
      <c r="L27" s="133">
        <f t="shared" si="1"/>
        <v>0</v>
      </c>
      <c r="M27" s="133">
        <f t="shared" si="1"/>
        <v>0</v>
      </c>
      <c r="N27" s="133">
        <f t="shared" si="1"/>
        <v>0</v>
      </c>
      <c r="O27" s="133">
        <f t="shared" si="1"/>
        <v>0</v>
      </c>
      <c r="P27" s="133">
        <f t="shared" si="1"/>
        <v>0</v>
      </c>
      <c r="Q27" s="133">
        <f t="shared" si="1"/>
        <v>0</v>
      </c>
      <c r="R27" s="133">
        <f t="shared" si="1"/>
        <v>0</v>
      </c>
      <c r="S27" s="133">
        <f t="shared" si="1"/>
        <v>0</v>
      </c>
      <c r="T27" s="133">
        <f t="shared" si="1"/>
        <v>0</v>
      </c>
      <c r="U27" s="133">
        <f t="shared" si="1"/>
        <v>0</v>
      </c>
      <c r="V27" s="133">
        <f t="shared" si="1"/>
        <v>0</v>
      </c>
      <c r="W27" s="133">
        <f t="shared" si="1"/>
        <v>0</v>
      </c>
      <c r="X27" s="133">
        <f t="shared" si="1"/>
        <v>0</v>
      </c>
      <c r="Y27" s="133">
        <f t="shared" si="1"/>
        <v>0</v>
      </c>
      <c r="Z27" s="133">
        <f t="shared" si="1"/>
        <v>0</v>
      </c>
      <c r="AA27" s="133">
        <f t="shared" si="1"/>
        <v>0</v>
      </c>
      <c r="AB27" s="133">
        <f t="shared" si="1"/>
        <v>0</v>
      </c>
      <c r="AC27" s="134" t="s">
        <v>40</v>
      </c>
    </row>
    <row r="28" spans="1:29" ht="25.15" customHeight="1" x14ac:dyDescent="0.15">
      <c r="B28" s="71"/>
      <c r="C28" s="72" t="s">
        <v>26</v>
      </c>
      <c r="D28" s="73" t="s">
        <v>23</v>
      </c>
      <c r="E28" s="74" t="s">
        <v>20</v>
      </c>
      <c r="F28" s="75" t="s">
        <v>122</v>
      </c>
      <c r="G28" s="127"/>
      <c r="H28" s="30" t="s">
        <v>50</v>
      </c>
      <c r="I28" s="135">
        <f t="shared" ref="I28:R35" si="2">INT(I$27*I$6*$G28)</f>
        <v>0</v>
      </c>
      <c r="J28" s="135">
        <f t="shared" si="2"/>
        <v>0</v>
      </c>
      <c r="K28" s="135">
        <f t="shared" si="2"/>
        <v>0</v>
      </c>
      <c r="L28" s="135">
        <f t="shared" si="2"/>
        <v>0</v>
      </c>
      <c r="M28" s="135">
        <f t="shared" si="2"/>
        <v>0</v>
      </c>
      <c r="N28" s="135">
        <f t="shared" si="2"/>
        <v>0</v>
      </c>
      <c r="O28" s="135">
        <f t="shared" si="2"/>
        <v>0</v>
      </c>
      <c r="P28" s="135">
        <f t="shared" si="2"/>
        <v>0</v>
      </c>
      <c r="Q28" s="135">
        <f t="shared" si="2"/>
        <v>0</v>
      </c>
      <c r="R28" s="135">
        <f t="shared" si="2"/>
        <v>0</v>
      </c>
      <c r="S28" s="135">
        <f t="shared" ref="S28:AB35" si="3">INT(S$27*S$6*$G28)</f>
        <v>0</v>
      </c>
      <c r="T28" s="135">
        <f t="shared" si="3"/>
        <v>0</v>
      </c>
      <c r="U28" s="135">
        <f t="shared" si="3"/>
        <v>0</v>
      </c>
      <c r="V28" s="135">
        <f t="shared" si="3"/>
        <v>0</v>
      </c>
      <c r="W28" s="135">
        <f t="shared" si="3"/>
        <v>0</v>
      </c>
      <c r="X28" s="135">
        <f t="shared" si="3"/>
        <v>0</v>
      </c>
      <c r="Y28" s="135">
        <f t="shared" si="3"/>
        <v>0</v>
      </c>
      <c r="Z28" s="135">
        <f t="shared" si="3"/>
        <v>0</v>
      </c>
      <c r="AA28" s="135">
        <f t="shared" si="3"/>
        <v>0</v>
      </c>
      <c r="AB28" s="135">
        <f t="shared" si="3"/>
        <v>0</v>
      </c>
      <c r="AC28" s="135">
        <f>SUM(I28:AB28)</f>
        <v>0</v>
      </c>
    </row>
    <row r="29" spans="1:29" ht="25.15" customHeight="1" x14ac:dyDescent="0.15">
      <c r="B29" s="71"/>
      <c r="C29" s="76"/>
      <c r="D29" s="77"/>
      <c r="E29" s="73" t="s">
        <v>21</v>
      </c>
      <c r="F29" s="75" t="s">
        <v>123</v>
      </c>
      <c r="G29" s="127"/>
      <c r="H29" s="30" t="s">
        <v>50</v>
      </c>
      <c r="I29" s="135">
        <f t="shared" si="2"/>
        <v>0</v>
      </c>
      <c r="J29" s="135">
        <f t="shared" si="2"/>
        <v>0</v>
      </c>
      <c r="K29" s="135">
        <f t="shared" si="2"/>
        <v>0</v>
      </c>
      <c r="L29" s="135">
        <f t="shared" si="2"/>
        <v>0</v>
      </c>
      <c r="M29" s="135">
        <f t="shared" si="2"/>
        <v>0</v>
      </c>
      <c r="N29" s="135">
        <f t="shared" si="2"/>
        <v>0</v>
      </c>
      <c r="O29" s="135">
        <f t="shared" si="2"/>
        <v>0</v>
      </c>
      <c r="P29" s="135">
        <f t="shared" si="2"/>
        <v>0</v>
      </c>
      <c r="Q29" s="135">
        <f t="shared" si="2"/>
        <v>0</v>
      </c>
      <c r="R29" s="135">
        <f t="shared" si="2"/>
        <v>0</v>
      </c>
      <c r="S29" s="135">
        <f t="shared" si="3"/>
        <v>0</v>
      </c>
      <c r="T29" s="135">
        <f t="shared" si="3"/>
        <v>0</v>
      </c>
      <c r="U29" s="135">
        <f t="shared" si="3"/>
        <v>0</v>
      </c>
      <c r="V29" s="135">
        <f t="shared" si="3"/>
        <v>0</v>
      </c>
      <c r="W29" s="135">
        <f t="shared" si="3"/>
        <v>0</v>
      </c>
      <c r="X29" s="135">
        <f t="shared" si="3"/>
        <v>0</v>
      </c>
      <c r="Y29" s="135">
        <f t="shared" si="3"/>
        <v>0</v>
      </c>
      <c r="Z29" s="135">
        <f t="shared" si="3"/>
        <v>0</v>
      </c>
      <c r="AA29" s="135">
        <f t="shared" si="3"/>
        <v>0</v>
      </c>
      <c r="AB29" s="135">
        <f t="shared" si="3"/>
        <v>0</v>
      </c>
      <c r="AC29" s="135">
        <f t="shared" ref="AC29:AC51" si="4">SUM(I29:AB29)</f>
        <v>0</v>
      </c>
    </row>
    <row r="30" spans="1:29" ht="25.15" customHeight="1" x14ac:dyDescent="0.15">
      <c r="B30" s="71"/>
      <c r="C30" s="76"/>
      <c r="D30" s="77"/>
      <c r="E30" s="78"/>
      <c r="F30" s="75" t="s">
        <v>122</v>
      </c>
      <c r="G30" s="127"/>
      <c r="H30" s="30" t="s">
        <v>50</v>
      </c>
      <c r="I30" s="135">
        <f t="shared" si="2"/>
        <v>0</v>
      </c>
      <c r="J30" s="135">
        <f t="shared" si="2"/>
        <v>0</v>
      </c>
      <c r="K30" s="135">
        <f t="shared" si="2"/>
        <v>0</v>
      </c>
      <c r="L30" s="135">
        <f t="shared" si="2"/>
        <v>0</v>
      </c>
      <c r="M30" s="135">
        <f t="shared" si="2"/>
        <v>0</v>
      </c>
      <c r="N30" s="135">
        <f t="shared" si="2"/>
        <v>0</v>
      </c>
      <c r="O30" s="135">
        <f t="shared" si="2"/>
        <v>0</v>
      </c>
      <c r="P30" s="135">
        <f t="shared" si="2"/>
        <v>0</v>
      </c>
      <c r="Q30" s="135">
        <f t="shared" si="2"/>
        <v>0</v>
      </c>
      <c r="R30" s="135">
        <f t="shared" si="2"/>
        <v>0</v>
      </c>
      <c r="S30" s="135">
        <f t="shared" si="3"/>
        <v>0</v>
      </c>
      <c r="T30" s="135">
        <f t="shared" si="3"/>
        <v>0</v>
      </c>
      <c r="U30" s="135">
        <f t="shared" si="3"/>
        <v>0</v>
      </c>
      <c r="V30" s="135">
        <f t="shared" si="3"/>
        <v>0</v>
      </c>
      <c r="W30" s="135">
        <f t="shared" si="3"/>
        <v>0</v>
      </c>
      <c r="X30" s="135">
        <f t="shared" si="3"/>
        <v>0</v>
      </c>
      <c r="Y30" s="135">
        <f t="shared" si="3"/>
        <v>0</v>
      </c>
      <c r="Z30" s="135">
        <f t="shared" si="3"/>
        <v>0</v>
      </c>
      <c r="AA30" s="135">
        <f t="shared" si="3"/>
        <v>0</v>
      </c>
      <c r="AB30" s="135">
        <f t="shared" si="3"/>
        <v>0</v>
      </c>
      <c r="AC30" s="135">
        <f t="shared" si="4"/>
        <v>0</v>
      </c>
    </row>
    <row r="31" spans="1:29" ht="25.15" customHeight="1" x14ac:dyDescent="0.15">
      <c r="B31" s="71"/>
      <c r="C31" s="76"/>
      <c r="D31" s="77"/>
      <c r="E31" s="124"/>
      <c r="F31" s="126"/>
      <c r="G31" s="127"/>
      <c r="H31" s="30" t="s">
        <v>50</v>
      </c>
      <c r="I31" s="135">
        <f t="shared" si="2"/>
        <v>0</v>
      </c>
      <c r="J31" s="135">
        <f t="shared" si="2"/>
        <v>0</v>
      </c>
      <c r="K31" s="135">
        <f t="shared" si="2"/>
        <v>0</v>
      </c>
      <c r="L31" s="135">
        <f t="shared" si="2"/>
        <v>0</v>
      </c>
      <c r="M31" s="135">
        <f t="shared" si="2"/>
        <v>0</v>
      </c>
      <c r="N31" s="135">
        <f t="shared" si="2"/>
        <v>0</v>
      </c>
      <c r="O31" s="135">
        <f t="shared" si="2"/>
        <v>0</v>
      </c>
      <c r="P31" s="135">
        <f t="shared" si="2"/>
        <v>0</v>
      </c>
      <c r="Q31" s="135">
        <f t="shared" si="2"/>
        <v>0</v>
      </c>
      <c r="R31" s="135">
        <f t="shared" si="2"/>
        <v>0</v>
      </c>
      <c r="S31" s="135">
        <f t="shared" si="3"/>
        <v>0</v>
      </c>
      <c r="T31" s="135">
        <f t="shared" si="3"/>
        <v>0</v>
      </c>
      <c r="U31" s="135">
        <f t="shared" si="3"/>
        <v>0</v>
      </c>
      <c r="V31" s="135">
        <f t="shared" si="3"/>
        <v>0</v>
      </c>
      <c r="W31" s="135">
        <f t="shared" si="3"/>
        <v>0</v>
      </c>
      <c r="X31" s="135">
        <f t="shared" si="3"/>
        <v>0</v>
      </c>
      <c r="Y31" s="135">
        <f t="shared" si="3"/>
        <v>0</v>
      </c>
      <c r="Z31" s="135">
        <f t="shared" si="3"/>
        <v>0</v>
      </c>
      <c r="AA31" s="135">
        <f t="shared" si="3"/>
        <v>0</v>
      </c>
      <c r="AB31" s="135">
        <f t="shared" si="3"/>
        <v>0</v>
      </c>
      <c r="AC31" s="135">
        <f t="shared" si="4"/>
        <v>0</v>
      </c>
    </row>
    <row r="32" spans="1:29" ht="25.15" customHeight="1" x14ac:dyDescent="0.15">
      <c r="B32" s="71"/>
      <c r="C32" s="76"/>
      <c r="D32" s="77"/>
      <c r="E32" s="124"/>
      <c r="F32" s="126"/>
      <c r="G32" s="127"/>
      <c r="H32" s="30" t="s">
        <v>50</v>
      </c>
      <c r="I32" s="135">
        <f t="shared" si="2"/>
        <v>0</v>
      </c>
      <c r="J32" s="135">
        <f t="shared" si="2"/>
        <v>0</v>
      </c>
      <c r="K32" s="135">
        <f t="shared" si="2"/>
        <v>0</v>
      </c>
      <c r="L32" s="135">
        <f t="shared" si="2"/>
        <v>0</v>
      </c>
      <c r="M32" s="135">
        <f t="shared" si="2"/>
        <v>0</v>
      </c>
      <c r="N32" s="135">
        <f t="shared" si="2"/>
        <v>0</v>
      </c>
      <c r="O32" s="135">
        <f t="shared" si="2"/>
        <v>0</v>
      </c>
      <c r="P32" s="135">
        <f t="shared" si="2"/>
        <v>0</v>
      </c>
      <c r="Q32" s="135">
        <f t="shared" si="2"/>
        <v>0</v>
      </c>
      <c r="R32" s="135">
        <f t="shared" si="2"/>
        <v>0</v>
      </c>
      <c r="S32" s="135">
        <f t="shared" si="3"/>
        <v>0</v>
      </c>
      <c r="T32" s="135">
        <f t="shared" si="3"/>
        <v>0</v>
      </c>
      <c r="U32" s="135">
        <f t="shared" si="3"/>
        <v>0</v>
      </c>
      <c r="V32" s="135">
        <f t="shared" si="3"/>
        <v>0</v>
      </c>
      <c r="W32" s="135">
        <f t="shared" si="3"/>
        <v>0</v>
      </c>
      <c r="X32" s="135">
        <f t="shared" si="3"/>
        <v>0</v>
      </c>
      <c r="Y32" s="135">
        <f t="shared" si="3"/>
        <v>0</v>
      </c>
      <c r="Z32" s="135">
        <f t="shared" si="3"/>
        <v>0</v>
      </c>
      <c r="AA32" s="135">
        <f t="shared" si="3"/>
        <v>0</v>
      </c>
      <c r="AB32" s="135">
        <f t="shared" si="3"/>
        <v>0</v>
      </c>
      <c r="AC32" s="135">
        <f t="shared" ref="AC32" si="5">SUM(I32:AB32)</f>
        <v>0</v>
      </c>
    </row>
    <row r="33" spans="2:29" ht="25.15" customHeight="1" x14ac:dyDescent="0.15">
      <c r="B33" s="71"/>
      <c r="C33" s="76"/>
      <c r="D33" s="78"/>
      <c r="E33" s="74" t="s">
        <v>201</v>
      </c>
      <c r="F33" s="75" t="s">
        <v>202</v>
      </c>
      <c r="G33" s="163" t="s">
        <v>203</v>
      </c>
      <c r="H33" s="30" t="s">
        <v>50</v>
      </c>
      <c r="I33" s="115"/>
      <c r="J33" s="115"/>
      <c r="K33" s="115"/>
      <c r="L33" s="115"/>
      <c r="M33" s="115"/>
      <c r="N33" s="115"/>
      <c r="O33" s="115"/>
      <c r="P33" s="115"/>
      <c r="Q33" s="115"/>
      <c r="R33" s="115"/>
      <c r="S33" s="115"/>
      <c r="T33" s="115"/>
      <c r="U33" s="115"/>
      <c r="V33" s="115"/>
      <c r="W33" s="115"/>
      <c r="X33" s="115"/>
      <c r="Y33" s="115"/>
      <c r="Z33" s="115"/>
      <c r="AA33" s="115"/>
      <c r="AB33" s="115"/>
      <c r="AC33" s="135">
        <f t="shared" si="4"/>
        <v>0</v>
      </c>
    </row>
    <row r="34" spans="2:29" ht="25.15" customHeight="1" x14ac:dyDescent="0.15">
      <c r="B34" s="71"/>
      <c r="C34" s="76"/>
      <c r="D34" s="73" t="s">
        <v>24</v>
      </c>
      <c r="E34" s="124"/>
      <c r="F34" s="126"/>
      <c r="G34" s="127"/>
      <c r="H34" s="30" t="s">
        <v>50</v>
      </c>
      <c r="I34" s="135">
        <f t="shared" si="2"/>
        <v>0</v>
      </c>
      <c r="J34" s="135">
        <f t="shared" si="2"/>
        <v>0</v>
      </c>
      <c r="K34" s="135">
        <f t="shared" si="2"/>
        <v>0</v>
      </c>
      <c r="L34" s="135">
        <f t="shared" si="2"/>
        <v>0</v>
      </c>
      <c r="M34" s="135">
        <f t="shared" si="2"/>
        <v>0</v>
      </c>
      <c r="N34" s="135">
        <f t="shared" si="2"/>
        <v>0</v>
      </c>
      <c r="O34" s="135">
        <f t="shared" si="2"/>
        <v>0</v>
      </c>
      <c r="P34" s="135">
        <f t="shared" si="2"/>
        <v>0</v>
      </c>
      <c r="Q34" s="135">
        <f t="shared" si="2"/>
        <v>0</v>
      </c>
      <c r="R34" s="135">
        <f t="shared" si="2"/>
        <v>0</v>
      </c>
      <c r="S34" s="135">
        <f t="shared" si="3"/>
        <v>0</v>
      </c>
      <c r="T34" s="135">
        <f t="shared" si="3"/>
        <v>0</v>
      </c>
      <c r="U34" s="135">
        <f t="shared" si="3"/>
        <v>0</v>
      </c>
      <c r="V34" s="135">
        <f t="shared" si="3"/>
        <v>0</v>
      </c>
      <c r="W34" s="135">
        <f t="shared" si="3"/>
        <v>0</v>
      </c>
      <c r="X34" s="135">
        <f t="shared" si="3"/>
        <v>0</v>
      </c>
      <c r="Y34" s="135">
        <f t="shared" si="3"/>
        <v>0</v>
      </c>
      <c r="Z34" s="135">
        <f t="shared" si="3"/>
        <v>0</v>
      </c>
      <c r="AA34" s="135">
        <f t="shared" si="3"/>
        <v>0</v>
      </c>
      <c r="AB34" s="135">
        <f t="shared" si="3"/>
        <v>0</v>
      </c>
      <c r="AC34" s="135">
        <f t="shared" si="4"/>
        <v>0</v>
      </c>
    </row>
    <row r="35" spans="2:29" ht="25.15" customHeight="1" x14ac:dyDescent="0.15">
      <c r="B35" s="71"/>
      <c r="C35" s="76"/>
      <c r="D35" s="78"/>
      <c r="E35" s="124"/>
      <c r="F35" s="126"/>
      <c r="G35" s="127"/>
      <c r="H35" s="30" t="s">
        <v>50</v>
      </c>
      <c r="I35" s="135">
        <f t="shared" si="2"/>
        <v>0</v>
      </c>
      <c r="J35" s="135">
        <f t="shared" si="2"/>
        <v>0</v>
      </c>
      <c r="K35" s="135">
        <f t="shared" si="2"/>
        <v>0</v>
      </c>
      <c r="L35" s="135">
        <f t="shared" si="2"/>
        <v>0</v>
      </c>
      <c r="M35" s="135">
        <f t="shared" si="2"/>
        <v>0</v>
      </c>
      <c r="N35" s="135">
        <f t="shared" si="2"/>
        <v>0</v>
      </c>
      <c r="O35" s="135">
        <f t="shared" si="2"/>
        <v>0</v>
      </c>
      <c r="P35" s="135">
        <f t="shared" si="2"/>
        <v>0</v>
      </c>
      <c r="Q35" s="135">
        <f t="shared" si="2"/>
        <v>0</v>
      </c>
      <c r="R35" s="135">
        <f t="shared" si="2"/>
        <v>0</v>
      </c>
      <c r="S35" s="135">
        <f t="shared" si="3"/>
        <v>0</v>
      </c>
      <c r="T35" s="135">
        <f t="shared" si="3"/>
        <v>0</v>
      </c>
      <c r="U35" s="135">
        <f t="shared" si="3"/>
        <v>0</v>
      </c>
      <c r="V35" s="135">
        <f t="shared" si="3"/>
        <v>0</v>
      </c>
      <c r="W35" s="135">
        <f t="shared" si="3"/>
        <v>0</v>
      </c>
      <c r="X35" s="135">
        <f t="shared" si="3"/>
        <v>0</v>
      </c>
      <c r="Y35" s="135">
        <f t="shared" si="3"/>
        <v>0</v>
      </c>
      <c r="Z35" s="135">
        <f t="shared" si="3"/>
        <v>0</v>
      </c>
      <c r="AA35" s="135">
        <f t="shared" si="3"/>
        <v>0</v>
      </c>
      <c r="AB35" s="135">
        <f t="shared" si="3"/>
        <v>0</v>
      </c>
      <c r="AC35" s="135">
        <f t="shared" si="4"/>
        <v>0</v>
      </c>
    </row>
    <row r="36" spans="2:29" ht="25.15" customHeight="1" x14ac:dyDescent="0.15">
      <c r="B36" s="71"/>
      <c r="C36" s="76"/>
      <c r="D36" s="73" t="s">
        <v>25</v>
      </c>
      <c r="E36" s="79" t="s">
        <v>62</v>
      </c>
      <c r="F36" s="75" t="s">
        <v>111</v>
      </c>
      <c r="G36" s="80" t="s">
        <v>113</v>
      </c>
      <c r="H36" s="30" t="s">
        <v>50</v>
      </c>
      <c r="I36" s="135">
        <f>IF(I68="",0,INT(I68*7.9))</f>
        <v>0</v>
      </c>
      <c r="J36" s="135">
        <f t="shared" ref="J36:AB36" si="6">IF(J68="",0,INT(J68*7.9))</f>
        <v>0</v>
      </c>
      <c r="K36" s="135">
        <f t="shared" si="6"/>
        <v>0</v>
      </c>
      <c r="L36" s="135">
        <f t="shared" si="6"/>
        <v>0</v>
      </c>
      <c r="M36" s="135">
        <f t="shared" si="6"/>
        <v>0</v>
      </c>
      <c r="N36" s="135">
        <f t="shared" si="6"/>
        <v>0</v>
      </c>
      <c r="O36" s="135">
        <f t="shared" si="6"/>
        <v>0</v>
      </c>
      <c r="P36" s="135">
        <f t="shared" si="6"/>
        <v>0</v>
      </c>
      <c r="Q36" s="135">
        <f t="shared" si="6"/>
        <v>0</v>
      </c>
      <c r="R36" s="135">
        <f t="shared" si="6"/>
        <v>0</v>
      </c>
      <c r="S36" s="135">
        <f t="shared" si="6"/>
        <v>0</v>
      </c>
      <c r="T36" s="135">
        <f t="shared" si="6"/>
        <v>0</v>
      </c>
      <c r="U36" s="135">
        <f t="shared" si="6"/>
        <v>0</v>
      </c>
      <c r="V36" s="135">
        <f t="shared" si="6"/>
        <v>0</v>
      </c>
      <c r="W36" s="135">
        <f t="shared" si="6"/>
        <v>0</v>
      </c>
      <c r="X36" s="135">
        <f t="shared" si="6"/>
        <v>0</v>
      </c>
      <c r="Y36" s="135">
        <f t="shared" si="6"/>
        <v>0</v>
      </c>
      <c r="Z36" s="135">
        <f t="shared" si="6"/>
        <v>0</v>
      </c>
      <c r="AA36" s="135">
        <f t="shared" si="6"/>
        <v>0</v>
      </c>
      <c r="AB36" s="135">
        <f t="shared" si="6"/>
        <v>0</v>
      </c>
      <c r="AC36" s="135">
        <f t="shared" si="4"/>
        <v>0</v>
      </c>
    </row>
    <row r="37" spans="2:29" ht="25.15" customHeight="1" x14ac:dyDescent="0.15">
      <c r="B37" s="71"/>
      <c r="C37" s="76"/>
      <c r="D37" s="77"/>
      <c r="E37" s="124"/>
      <c r="F37" s="126"/>
      <c r="G37" s="127"/>
      <c r="H37" s="30" t="s">
        <v>50</v>
      </c>
      <c r="I37" s="135">
        <f t="shared" ref="I37:R38" si="7">INT(I$27*I$6*$G37)</f>
        <v>0</v>
      </c>
      <c r="J37" s="135">
        <f t="shared" si="7"/>
        <v>0</v>
      </c>
      <c r="K37" s="135">
        <f t="shared" si="7"/>
        <v>0</v>
      </c>
      <c r="L37" s="135">
        <f t="shared" si="7"/>
        <v>0</v>
      </c>
      <c r="M37" s="135">
        <f t="shared" si="7"/>
        <v>0</v>
      </c>
      <c r="N37" s="135">
        <f t="shared" si="7"/>
        <v>0</v>
      </c>
      <c r="O37" s="135">
        <f t="shared" si="7"/>
        <v>0</v>
      </c>
      <c r="P37" s="135">
        <f t="shared" si="7"/>
        <v>0</v>
      </c>
      <c r="Q37" s="135">
        <f t="shared" si="7"/>
        <v>0</v>
      </c>
      <c r="R37" s="135">
        <f t="shared" si="7"/>
        <v>0</v>
      </c>
      <c r="S37" s="135">
        <f t="shared" ref="S37:AB38" si="8">INT(S$27*S$6*$G37)</f>
        <v>0</v>
      </c>
      <c r="T37" s="135">
        <f t="shared" si="8"/>
        <v>0</v>
      </c>
      <c r="U37" s="135">
        <f t="shared" si="8"/>
        <v>0</v>
      </c>
      <c r="V37" s="135">
        <f t="shared" si="8"/>
        <v>0</v>
      </c>
      <c r="W37" s="135">
        <f t="shared" si="8"/>
        <v>0</v>
      </c>
      <c r="X37" s="135">
        <f t="shared" si="8"/>
        <v>0</v>
      </c>
      <c r="Y37" s="135">
        <f t="shared" si="8"/>
        <v>0</v>
      </c>
      <c r="Z37" s="135">
        <f t="shared" si="8"/>
        <v>0</v>
      </c>
      <c r="AA37" s="135">
        <f t="shared" si="8"/>
        <v>0</v>
      </c>
      <c r="AB37" s="135">
        <f t="shared" si="8"/>
        <v>0</v>
      </c>
      <c r="AC37" s="135">
        <f t="shared" si="4"/>
        <v>0</v>
      </c>
    </row>
    <row r="38" spans="2:29" ht="25.15" customHeight="1" x14ac:dyDescent="0.15">
      <c r="B38" s="71"/>
      <c r="C38" s="81"/>
      <c r="D38" s="78"/>
      <c r="E38" s="124"/>
      <c r="F38" s="126"/>
      <c r="G38" s="127"/>
      <c r="H38" s="30" t="s">
        <v>50</v>
      </c>
      <c r="I38" s="135">
        <f t="shared" si="7"/>
        <v>0</v>
      </c>
      <c r="J38" s="135">
        <f t="shared" si="7"/>
        <v>0</v>
      </c>
      <c r="K38" s="135">
        <f t="shared" si="7"/>
        <v>0</v>
      </c>
      <c r="L38" s="135">
        <f t="shared" si="7"/>
        <v>0</v>
      </c>
      <c r="M38" s="135">
        <f t="shared" si="7"/>
        <v>0</v>
      </c>
      <c r="N38" s="135">
        <f t="shared" si="7"/>
        <v>0</v>
      </c>
      <c r="O38" s="135">
        <f t="shared" si="7"/>
        <v>0</v>
      </c>
      <c r="P38" s="135">
        <f t="shared" si="7"/>
        <v>0</v>
      </c>
      <c r="Q38" s="135">
        <f t="shared" si="7"/>
        <v>0</v>
      </c>
      <c r="R38" s="135">
        <f t="shared" si="7"/>
        <v>0</v>
      </c>
      <c r="S38" s="135">
        <f t="shared" si="8"/>
        <v>0</v>
      </c>
      <c r="T38" s="135">
        <f t="shared" si="8"/>
        <v>0</v>
      </c>
      <c r="U38" s="135">
        <f t="shared" si="8"/>
        <v>0</v>
      </c>
      <c r="V38" s="135">
        <f t="shared" si="8"/>
        <v>0</v>
      </c>
      <c r="W38" s="135">
        <f t="shared" si="8"/>
        <v>0</v>
      </c>
      <c r="X38" s="135">
        <f t="shared" si="8"/>
        <v>0</v>
      </c>
      <c r="Y38" s="135">
        <f t="shared" si="8"/>
        <v>0</v>
      </c>
      <c r="Z38" s="135">
        <f t="shared" si="8"/>
        <v>0</v>
      </c>
      <c r="AA38" s="135">
        <f t="shared" si="8"/>
        <v>0</v>
      </c>
      <c r="AB38" s="135">
        <f t="shared" si="8"/>
        <v>0</v>
      </c>
      <c r="AC38" s="135">
        <f t="shared" si="4"/>
        <v>0</v>
      </c>
    </row>
    <row r="39" spans="2:29" ht="25.15" customHeight="1" x14ac:dyDescent="0.15">
      <c r="B39" s="71"/>
      <c r="C39" s="72" t="s">
        <v>29</v>
      </c>
      <c r="D39" s="74" t="s">
        <v>3</v>
      </c>
      <c r="E39" s="82" t="s">
        <v>31</v>
      </c>
      <c r="F39" s="83"/>
      <c r="G39" s="69" t="s">
        <v>30</v>
      </c>
      <c r="H39" s="25" t="s">
        <v>50</v>
      </c>
      <c r="I39" s="115"/>
      <c r="J39" s="115"/>
      <c r="K39" s="115"/>
      <c r="L39" s="115"/>
      <c r="M39" s="115"/>
      <c r="N39" s="115"/>
      <c r="O39" s="115"/>
      <c r="P39" s="115"/>
      <c r="Q39" s="115"/>
      <c r="R39" s="115"/>
      <c r="S39" s="115"/>
      <c r="T39" s="115"/>
      <c r="U39" s="115"/>
      <c r="V39" s="115"/>
      <c r="W39" s="115"/>
      <c r="X39" s="115"/>
      <c r="Y39" s="115"/>
      <c r="Z39" s="115"/>
      <c r="AA39" s="115"/>
      <c r="AB39" s="115"/>
      <c r="AC39" s="135">
        <f t="shared" si="4"/>
        <v>0</v>
      </c>
    </row>
    <row r="40" spans="2:29" ht="25.15" customHeight="1" x14ac:dyDescent="0.15">
      <c r="B40" s="71"/>
      <c r="C40" s="76"/>
      <c r="D40" s="84" t="s">
        <v>35</v>
      </c>
      <c r="E40" s="85"/>
      <c r="F40" s="75" t="s">
        <v>122</v>
      </c>
      <c r="G40" s="69" t="s">
        <v>30</v>
      </c>
      <c r="H40" s="25" t="s">
        <v>50</v>
      </c>
      <c r="I40" s="115"/>
      <c r="J40" s="115"/>
      <c r="K40" s="115"/>
      <c r="L40" s="115"/>
      <c r="M40" s="115"/>
      <c r="N40" s="115"/>
      <c r="O40" s="115"/>
      <c r="P40" s="115"/>
      <c r="Q40" s="115"/>
      <c r="R40" s="115"/>
      <c r="S40" s="115"/>
      <c r="T40" s="115"/>
      <c r="U40" s="115"/>
      <c r="V40" s="115"/>
      <c r="W40" s="115"/>
      <c r="X40" s="115"/>
      <c r="Y40" s="115"/>
      <c r="Z40" s="115"/>
      <c r="AA40" s="115"/>
      <c r="AB40" s="115"/>
      <c r="AC40" s="135">
        <f t="shared" si="4"/>
        <v>0</v>
      </c>
    </row>
    <row r="41" spans="2:29" ht="25.15" customHeight="1" x14ac:dyDescent="0.15">
      <c r="B41" s="71"/>
      <c r="C41" s="76"/>
      <c r="D41" s="86"/>
      <c r="E41" s="87"/>
      <c r="F41" s="75" t="s">
        <v>123</v>
      </c>
      <c r="G41" s="69" t="s">
        <v>30</v>
      </c>
      <c r="H41" s="25" t="s">
        <v>50</v>
      </c>
      <c r="I41" s="115"/>
      <c r="J41" s="115"/>
      <c r="K41" s="115"/>
      <c r="L41" s="115"/>
      <c r="M41" s="115"/>
      <c r="N41" s="115"/>
      <c r="O41" s="115"/>
      <c r="P41" s="115"/>
      <c r="Q41" s="115"/>
      <c r="R41" s="115"/>
      <c r="S41" s="115"/>
      <c r="T41" s="115"/>
      <c r="U41" s="115"/>
      <c r="V41" s="115"/>
      <c r="W41" s="115"/>
      <c r="X41" s="115"/>
      <c r="Y41" s="115"/>
      <c r="Z41" s="115"/>
      <c r="AA41" s="115"/>
      <c r="AB41" s="115"/>
      <c r="AC41" s="135">
        <f t="shared" si="4"/>
        <v>0</v>
      </c>
    </row>
    <row r="42" spans="2:29" ht="25.15" customHeight="1" x14ac:dyDescent="0.15">
      <c r="B42" s="76"/>
      <c r="C42" s="76"/>
      <c r="D42" s="73" t="s">
        <v>22</v>
      </c>
      <c r="E42" s="74" t="s">
        <v>211</v>
      </c>
      <c r="F42" s="75" t="s">
        <v>122</v>
      </c>
      <c r="G42" s="69" t="s">
        <v>30</v>
      </c>
      <c r="H42" s="25" t="s">
        <v>50</v>
      </c>
      <c r="I42" s="115"/>
      <c r="J42" s="115"/>
      <c r="K42" s="115"/>
      <c r="L42" s="115"/>
      <c r="M42" s="115"/>
      <c r="N42" s="115"/>
      <c r="O42" s="115"/>
      <c r="P42" s="115"/>
      <c r="Q42" s="115"/>
      <c r="R42" s="115"/>
      <c r="S42" s="115"/>
      <c r="T42" s="115"/>
      <c r="U42" s="115"/>
      <c r="V42" s="115"/>
      <c r="W42" s="115"/>
      <c r="X42" s="115"/>
      <c r="Y42" s="115"/>
      <c r="Z42" s="115"/>
      <c r="AA42" s="115"/>
      <c r="AB42" s="115"/>
      <c r="AC42" s="135">
        <f t="shared" si="4"/>
        <v>0</v>
      </c>
    </row>
    <row r="43" spans="2:29" ht="25.15" customHeight="1" x14ac:dyDescent="0.15">
      <c r="B43" s="71"/>
      <c r="C43" s="76"/>
      <c r="D43" s="78"/>
      <c r="E43" s="74" t="s">
        <v>212</v>
      </c>
      <c r="F43" s="75" t="s">
        <v>122</v>
      </c>
      <c r="G43" s="69" t="s">
        <v>30</v>
      </c>
      <c r="H43" s="25" t="s">
        <v>50</v>
      </c>
      <c r="I43" s="115"/>
      <c r="J43" s="115"/>
      <c r="K43" s="115"/>
      <c r="L43" s="115"/>
      <c r="M43" s="115"/>
      <c r="N43" s="115"/>
      <c r="O43" s="115"/>
      <c r="P43" s="115"/>
      <c r="Q43" s="115"/>
      <c r="R43" s="115"/>
      <c r="S43" s="115"/>
      <c r="T43" s="115"/>
      <c r="U43" s="115"/>
      <c r="V43" s="115"/>
      <c r="W43" s="115"/>
      <c r="X43" s="115"/>
      <c r="Y43" s="115"/>
      <c r="Z43" s="115"/>
      <c r="AA43" s="115"/>
      <c r="AB43" s="115"/>
      <c r="AC43" s="135">
        <f t="shared" si="4"/>
        <v>0</v>
      </c>
    </row>
    <row r="44" spans="2:29" ht="25.15" customHeight="1" x14ac:dyDescent="0.15">
      <c r="B44" s="71"/>
      <c r="C44" s="76"/>
      <c r="D44" s="84" t="s">
        <v>28</v>
      </c>
      <c r="E44" s="85"/>
      <c r="F44" s="75" t="s">
        <v>122</v>
      </c>
      <c r="G44" s="69" t="s">
        <v>30</v>
      </c>
      <c r="H44" s="25" t="s">
        <v>50</v>
      </c>
      <c r="I44" s="115"/>
      <c r="J44" s="115"/>
      <c r="K44" s="115"/>
      <c r="L44" s="115"/>
      <c r="M44" s="115"/>
      <c r="N44" s="115"/>
      <c r="O44" s="115"/>
      <c r="P44" s="115"/>
      <c r="Q44" s="115"/>
      <c r="R44" s="115"/>
      <c r="S44" s="115"/>
      <c r="T44" s="115"/>
      <c r="U44" s="115"/>
      <c r="V44" s="115"/>
      <c r="W44" s="115"/>
      <c r="X44" s="115"/>
      <c r="Y44" s="115"/>
      <c r="Z44" s="115"/>
      <c r="AA44" s="115"/>
      <c r="AB44" s="115"/>
      <c r="AC44" s="135">
        <f t="shared" si="4"/>
        <v>0</v>
      </c>
    </row>
    <row r="45" spans="2:29" ht="25.15" customHeight="1" x14ac:dyDescent="0.15">
      <c r="B45" s="71"/>
      <c r="C45" s="76"/>
      <c r="D45" s="86"/>
      <c r="E45" s="87"/>
      <c r="F45" s="75" t="s">
        <v>123</v>
      </c>
      <c r="G45" s="69" t="s">
        <v>30</v>
      </c>
      <c r="H45" s="25" t="s">
        <v>50</v>
      </c>
      <c r="I45" s="115"/>
      <c r="J45" s="115"/>
      <c r="K45" s="115"/>
      <c r="L45" s="115"/>
      <c r="M45" s="115"/>
      <c r="N45" s="115"/>
      <c r="O45" s="115"/>
      <c r="P45" s="115"/>
      <c r="Q45" s="115"/>
      <c r="R45" s="115"/>
      <c r="S45" s="115"/>
      <c r="T45" s="115"/>
      <c r="U45" s="115"/>
      <c r="V45" s="115"/>
      <c r="W45" s="115"/>
      <c r="X45" s="115"/>
      <c r="Y45" s="115"/>
      <c r="Z45" s="115"/>
      <c r="AA45" s="115"/>
      <c r="AB45" s="115"/>
      <c r="AC45" s="135">
        <f t="shared" si="4"/>
        <v>0</v>
      </c>
    </row>
    <row r="46" spans="2:29" ht="25.15" customHeight="1" x14ac:dyDescent="0.15">
      <c r="B46" s="71"/>
      <c r="C46" s="76"/>
      <c r="D46" s="82" t="s">
        <v>27</v>
      </c>
      <c r="E46" s="88"/>
      <c r="F46" s="83"/>
      <c r="G46" s="69" t="s">
        <v>30</v>
      </c>
      <c r="H46" s="25" t="s">
        <v>50</v>
      </c>
      <c r="I46" s="115"/>
      <c r="J46" s="115"/>
      <c r="K46" s="115"/>
      <c r="L46" s="115"/>
      <c r="M46" s="115"/>
      <c r="N46" s="115"/>
      <c r="O46" s="115"/>
      <c r="P46" s="115"/>
      <c r="Q46" s="115"/>
      <c r="R46" s="115"/>
      <c r="S46" s="115"/>
      <c r="T46" s="115"/>
      <c r="U46" s="115"/>
      <c r="V46" s="115"/>
      <c r="W46" s="115"/>
      <c r="X46" s="115"/>
      <c r="Y46" s="115"/>
      <c r="Z46" s="115"/>
      <c r="AA46" s="115"/>
      <c r="AB46" s="115"/>
      <c r="AC46" s="135">
        <f t="shared" si="4"/>
        <v>0</v>
      </c>
    </row>
    <row r="47" spans="2:29" ht="25.15" customHeight="1" x14ac:dyDescent="0.15">
      <c r="B47" s="71"/>
      <c r="C47" s="76"/>
      <c r="D47" s="82" t="s">
        <v>32</v>
      </c>
      <c r="E47" s="88"/>
      <c r="F47" s="83"/>
      <c r="G47" s="69" t="s">
        <v>30</v>
      </c>
      <c r="H47" s="25" t="s">
        <v>50</v>
      </c>
      <c r="I47" s="115"/>
      <c r="J47" s="115"/>
      <c r="K47" s="115"/>
      <c r="L47" s="115"/>
      <c r="M47" s="115"/>
      <c r="N47" s="115"/>
      <c r="O47" s="115"/>
      <c r="P47" s="115"/>
      <c r="Q47" s="115"/>
      <c r="R47" s="115"/>
      <c r="S47" s="115"/>
      <c r="T47" s="115"/>
      <c r="U47" s="115"/>
      <c r="V47" s="115"/>
      <c r="W47" s="115"/>
      <c r="X47" s="115"/>
      <c r="Y47" s="115"/>
      <c r="Z47" s="115"/>
      <c r="AA47" s="115"/>
      <c r="AB47" s="115"/>
      <c r="AC47" s="135">
        <f t="shared" si="4"/>
        <v>0</v>
      </c>
    </row>
    <row r="48" spans="2:29" ht="24.6" customHeight="1" x14ac:dyDescent="0.15">
      <c r="B48" s="71"/>
      <c r="C48" s="76"/>
      <c r="D48" s="74" t="s">
        <v>33</v>
      </c>
      <c r="E48" s="82" t="s">
        <v>34</v>
      </c>
      <c r="F48" s="83"/>
      <c r="G48" s="69" t="s">
        <v>30</v>
      </c>
      <c r="H48" s="25" t="s">
        <v>50</v>
      </c>
      <c r="I48" s="115"/>
      <c r="J48" s="115"/>
      <c r="K48" s="115"/>
      <c r="L48" s="115"/>
      <c r="M48" s="115"/>
      <c r="N48" s="115"/>
      <c r="O48" s="115"/>
      <c r="P48" s="115"/>
      <c r="Q48" s="115"/>
      <c r="R48" s="115"/>
      <c r="S48" s="115"/>
      <c r="T48" s="115"/>
      <c r="U48" s="115"/>
      <c r="V48" s="115"/>
      <c r="W48" s="115"/>
      <c r="X48" s="115"/>
      <c r="Y48" s="115"/>
      <c r="Z48" s="115"/>
      <c r="AA48" s="115"/>
      <c r="AB48" s="115"/>
      <c r="AC48" s="135">
        <f t="shared" si="4"/>
        <v>0</v>
      </c>
    </row>
    <row r="49" spans="2:29" ht="25.15" customHeight="1" x14ac:dyDescent="0.15">
      <c r="B49" s="71"/>
      <c r="C49" s="76"/>
      <c r="D49" s="124"/>
      <c r="E49" s="123"/>
      <c r="F49" s="125"/>
      <c r="G49" s="69" t="s">
        <v>30</v>
      </c>
      <c r="H49" s="25" t="s">
        <v>50</v>
      </c>
      <c r="I49" s="115"/>
      <c r="J49" s="115"/>
      <c r="K49" s="115"/>
      <c r="L49" s="115"/>
      <c r="M49" s="115"/>
      <c r="N49" s="115"/>
      <c r="O49" s="115"/>
      <c r="P49" s="115"/>
      <c r="Q49" s="115"/>
      <c r="R49" s="115"/>
      <c r="S49" s="115"/>
      <c r="T49" s="115"/>
      <c r="U49" s="115"/>
      <c r="V49" s="115"/>
      <c r="W49" s="115"/>
      <c r="X49" s="115"/>
      <c r="Y49" s="115"/>
      <c r="Z49" s="115"/>
      <c r="AA49" s="115"/>
      <c r="AB49" s="115"/>
      <c r="AC49" s="135">
        <f t="shared" ref="AC49" si="9">SUM(I49:AB49)</f>
        <v>0</v>
      </c>
    </row>
    <row r="50" spans="2:29" ht="25.15" customHeight="1" x14ac:dyDescent="0.15">
      <c r="B50" s="71"/>
      <c r="C50" s="76"/>
      <c r="D50" s="124"/>
      <c r="E50" s="123"/>
      <c r="F50" s="125"/>
      <c r="G50" s="69" t="s">
        <v>30</v>
      </c>
      <c r="H50" s="25" t="s">
        <v>50</v>
      </c>
      <c r="I50" s="115"/>
      <c r="J50" s="115"/>
      <c r="K50" s="115"/>
      <c r="L50" s="115"/>
      <c r="M50" s="115"/>
      <c r="N50" s="115"/>
      <c r="O50" s="115"/>
      <c r="P50" s="115"/>
      <c r="Q50" s="115"/>
      <c r="R50" s="115"/>
      <c r="S50" s="115"/>
      <c r="T50" s="115"/>
      <c r="U50" s="115"/>
      <c r="V50" s="115"/>
      <c r="W50" s="115"/>
      <c r="X50" s="115"/>
      <c r="Y50" s="115"/>
      <c r="Z50" s="115"/>
      <c r="AA50" s="115"/>
      <c r="AB50" s="115"/>
      <c r="AC50" s="135">
        <f t="shared" si="4"/>
        <v>0</v>
      </c>
    </row>
    <row r="51" spans="2:29" ht="25.15" customHeight="1" thickBot="1" x14ac:dyDescent="0.2">
      <c r="B51" s="71"/>
      <c r="C51" s="81"/>
      <c r="D51" s="82" t="s">
        <v>1</v>
      </c>
      <c r="E51" s="88"/>
      <c r="F51" s="83"/>
      <c r="G51" s="69" t="s">
        <v>30</v>
      </c>
      <c r="H51" s="25" t="s">
        <v>50</v>
      </c>
      <c r="I51" s="115"/>
      <c r="J51" s="115"/>
      <c r="K51" s="115"/>
      <c r="L51" s="115"/>
      <c r="M51" s="115"/>
      <c r="N51" s="115"/>
      <c r="O51" s="115"/>
      <c r="P51" s="115"/>
      <c r="Q51" s="115"/>
      <c r="R51" s="115"/>
      <c r="S51" s="115"/>
      <c r="T51" s="115"/>
      <c r="U51" s="115"/>
      <c r="V51" s="115"/>
      <c r="W51" s="115"/>
      <c r="X51" s="115"/>
      <c r="Y51" s="115"/>
      <c r="Z51" s="115"/>
      <c r="AA51" s="115"/>
      <c r="AB51" s="115"/>
      <c r="AC51" s="136">
        <f t="shared" si="4"/>
        <v>0</v>
      </c>
    </row>
    <row r="52" spans="2:29" ht="49.9" customHeight="1" x14ac:dyDescent="0.15">
      <c r="B52" s="89"/>
      <c r="C52" s="90" t="s">
        <v>4</v>
      </c>
      <c r="D52" s="88"/>
      <c r="E52" s="88"/>
      <c r="F52" s="83"/>
      <c r="G52" s="69" t="s">
        <v>30</v>
      </c>
      <c r="H52" s="25" t="s">
        <v>50</v>
      </c>
      <c r="I52" s="135">
        <f>SUM(I28:I51)</f>
        <v>0</v>
      </c>
      <c r="J52" s="135">
        <f>SUM(J28:J51)</f>
        <v>0</v>
      </c>
      <c r="K52" s="135">
        <f>SUM(K28:K51)</f>
        <v>0</v>
      </c>
      <c r="L52" s="135">
        <f>SUM(L28:L51)</f>
        <v>0</v>
      </c>
      <c r="M52" s="135">
        <f>SUM(M28:M51)</f>
        <v>0</v>
      </c>
      <c r="N52" s="135">
        <f>SUM(N28:N51)</f>
        <v>0</v>
      </c>
      <c r="O52" s="135">
        <f>SUM(O28:O51)</f>
        <v>0</v>
      </c>
      <c r="P52" s="135">
        <f>SUM(P28:P51)</f>
        <v>0</v>
      </c>
      <c r="Q52" s="135">
        <f>SUM(Q28:Q51)</f>
        <v>0</v>
      </c>
      <c r="R52" s="135">
        <f>SUM(R28:R51)</f>
        <v>0</v>
      </c>
      <c r="S52" s="135">
        <f>SUM(S28:S51)</f>
        <v>0</v>
      </c>
      <c r="T52" s="135">
        <f>SUM(T28:T51)</f>
        <v>0</v>
      </c>
      <c r="U52" s="135">
        <f>SUM(U28:U51)</f>
        <v>0</v>
      </c>
      <c r="V52" s="135">
        <f>SUM(V28:V51)</f>
        <v>0</v>
      </c>
      <c r="W52" s="135">
        <f>SUM(W28:W51)</f>
        <v>0</v>
      </c>
      <c r="X52" s="135">
        <f>SUM(X28:X51)</f>
        <v>0</v>
      </c>
      <c r="Y52" s="135">
        <f>SUM(Y28:Y51)</f>
        <v>0</v>
      </c>
      <c r="Z52" s="135">
        <f>SUM(Z28:Z51)</f>
        <v>0</v>
      </c>
      <c r="AA52" s="135">
        <f>SUM(AA28:AA51)</f>
        <v>0</v>
      </c>
      <c r="AB52" s="138">
        <f>SUM(AB28:AB51)</f>
        <v>0</v>
      </c>
      <c r="AC52" s="137">
        <f>SUM(I52:AB52)</f>
        <v>0</v>
      </c>
    </row>
    <row r="53" spans="2:29" ht="30" customHeight="1" thickBot="1" x14ac:dyDescent="0.2">
      <c r="B53" s="58"/>
      <c r="C53" s="58"/>
      <c r="D53" s="58"/>
      <c r="E53" s="58"/>
      <c r="F53" s="91"/>
      <c r="G53" s="91"/>
      <c r="H53" s="59"/>
      <c r="I53" s="60"/>
      <c r="J53" s="60"/>
      <c r="K53" s="60"/>
      <c r="L53" s="60"/>
      <c r="M53" s="60"/>
      <c r="N53" s="60"/>
      <c r="O53" s="60"/>
      <c r="P53" s="60"/>
      <c r="Q53" s="60"/>
      <c r="R53" s="60"/>
      <c r="S53" s="60"/>
      <c r="T53" s="60"/>
      <c r="U53" s="60"/>
      <c r="V53" s="60"/>
      <c r="W53" s="60"/>
      <c r="X53" s="60"/>
      <c r="Y53" s="60"/>
      <c r="Z53" s="60"/>
      <c r="AA53" s="60"/>
      <c r="AB53" s="60"/>
      <c r="AC53" s="92" t="s">
        <v>165</v>
      </c>
    </row>
    <row r="54" spans="2:29" ht="30" customHeight="1" x14ac:dyDescent="0.15">
      <c r="B54" s="63"/>
      <c r="C54" s="63"/>
      <c r="D54" s="63"/>
      <c r="E54" s="63"/>
      <c r="F54" s="93"/>
      <c r="G54" s="93"/>
      <c r="H54" s="64"/>
      <c r="I54" s="65"/>
      <c r="J54" s="65"/>
      <c r="K54" s="65"/>
      <c r="L54" s="65"/>
      <c r="M54" s="65"/>
      <c r="N54" s="65"/>
      <c r="O54" s="65"/>
      <c r="P54" s="65"/>
      <c r="Q54" s="65"/>
      <c r="R54" s="65"/>
      <c r="S54" s="65"/>
      <c r="T54" s="65"/>
      <c r="U54" s="65"/>
      <c r="V54" s="65"/>
      <c r="W54" s="65"/>
      <c r="X54" s="65"/>
      <c r="Y54" s="65"/>
      <c r="Z54" s="65"/>
      <c r="AA54" s="65"/>
      <c r="AB54" s="65"/>
      <c r="AC54" s="94"/>
    </row>
    <row r="55" spans="2:29" x14ac:dyDescent="0.15">
      <c r="B55" s="184" t="s">
        <v>42</v>
      </c>
      <c r="C55" s="173"/>
      <c r="D55" s="173"/>
      <c r="E55" s="173"/>
      <c r="F55" s="173"/>
      <c r="G55" s="174"/>
      <c r="H55" s="181" t="s">
        <v>8</v>
      </c>
      <c r="I55" s="19">
        <v>6</v>
      </c>
      <c r="J55" s="19">
        <v>7</v>
      </c>
      <c r="K55" s="19">
        <v>8</v>
      </c>
      <c r="L55" s="19">
        <v>9</v>
      </c>
      <c r="M55" s="19">
        <v>10</v>
      </c>
      <c r="N55" s="19">
        <v>11</v>
      </c>
      <c r="O55" s="19">
        <v>12</v>
      </c>
      <c r="P55" s="19">
        <v>13</v>
      </c>
      <c r="Q55" s="19">
        <v>14</v>
      </c>
      <c r="R55" s="19">
        <v>15</v>
      </c>
      <c r="S55" s="19">
        <v>16</v>
      </c>
      <c r="T55" s="19">
        <v>17</v>
      </c>
      <c r="U55" s="19">
        <v>18</v>
      </c>
      <c r="V55" s="19">
        <v>19</v>
      </c>
      <c r="W55" s="19">
        <v>20</v>
      </c>
      <c r="X55" s="19">
        <v>21</v>
      </c>
      <c r="Y55" s="19">
        <v>22</v>
      </c>
      <c r="Z55" s="19">
        <v>23</v>
      </c>
      <c r="AA55" s="19">
        <v>24</v>
      </c>
      <c r="AB55" s="19">
        <v>25</v>
      </c>
      <c r="AC55" s="170" t="s">
        <v>40</v>
      </c>
    </row>
    <row r="56" spans="2:29" x14ac:dyDescent="0.15">
      <c r="B56" s="175"/>
      <c r="C56" s="176"/>
      <c r="D56" s="176"/>
      <c r="E56" s="176"/>
      <c r="F56" s="176"/>
      <c r="G56" s="177"/>
      <c r="H56" s="182"/>
      <c r="I56" s="21">
        <v>2024</v>
      </c>
      <c r="J56" s="21">
        <v>2024</v>
      </c>
      <c r="K56" s="21">
        <v>2024</v>
      </c>
      <c r="L56" s="21">
        <v>2024</v>
      </c>
      <c r="M56" s="21">
        <v>2024</v>
      </c>
      <c r="N56" s="21">
        <v>2024</v>
      </c>
      <c r="O56" s="21">
        <v>2024</v>
      </c>
      <c r="P56" s="21">
        <v>2024</v>
      </c>
      <c r="Q56" s="21">
        <v>2024</v>
      </c>
      <c r="R56" s="21">
        <v>2024</v>
      </c>
      <c r="S56" s="21">
        <v>2024</v>
      </c>
      <c r="T56" s="21">
        <v>2024</v>
      </c>
      <c r="U56" s="21">
        <v>2024</v>
      </c>
      <c r="V56" s="21">
        <v>2024</v>
      </c>
      <c r="W56" s="21">
        <v>2024</v>
      </c>
      <c r="X56" s="21">
        <v>2024</v>
      </c>
      <c r="Y56" s="21">
        <v>2024</v>
      </c>
      <c r="Z56" s="21">
        <v>2024</v>
      </c>
      <c r="AA56" s="21">
        <v>2024</v>
      </c>
      <c r="AB56" s="21">
        <v>2024</v>
      </c>
      <c r="AC56" s="190"/>
    </row>
    <row r="57" spans="2:29" ht="15" customHeight="1" x14ac:dyDescent="0.15">
      <c r="B57" s="178"/>
      <c r="C57" s="179"/>
      <c r="D57" s="179"/>
      <c r="E57" s="179"/>
      <c r="F57" s="179"/>
      <c r="G57" s="180"/>
      <c r="H57" s="183"/>
      <c r="I57" s="23">
        <v>365</v>
      </c>
      <c r="J57" s="23">
        <v>365</v>
      </c>
      <c r="K57" s="23">
        <v>365</v>
      </c>
      <c r="L57" s="23">
        <v>366</v>
      </c>
      <c r="M57" s="23">
        <v>365</v>
      </c>
      <c r="N57" s="23">
        <v>365</v>
      </c>
      <c r="O57" s="23">
        <v>365</v>
      </c>
      <c r="P57" s="23">
        <v>366</v>
      </c>
      <c r="Q57" s="23">
        <v>365</v>
      </c>
      <c r="R57" s="23">
        <v>365</v>
      </c>
      <c r="S57" s="23">
        <v>365</v>
      </c>
      <c r="T57" s="23">
        <v>366</v>
      </c>
      <c r="U57" s="23">
        <v>365</v>
      </c>
      <c r="V57" s="23">
        <v>365</v>
      </c>
      <c r="W57" s="23">
        <v>365</v>
      </c>
      <c r="X57" s="23">
        <v>366</v>
      </c>
      <c r="Y57" s="23">
        <v>365</v>
      </c>
      <c r="Z57" s="23">
        <v>365</v>
      </c>
      <c r="AA57" s="23">
        <v>365</v>
      </c>
      <c r="AB57" s="23">
        <v>366</v>
      </c>
      <c r="AC57" s="171"/>
    </row>
    <row r="58" spans="2:29" ht="25.15" customHeight="1" x14ac:dyDescent="0.15">
      <c r="B58" s="84" t="s">
        <v>0</v>
      </c>
      <c r="C58" s="58"/>
      <c r="D58" s="95"/>
      <c r="E58" s="87" t="s">
        <v>20</v>
      </c>
      <c r="F58" s="75" t="s">
        <v>122</v>
      </c>
      <c r="G58" s="96"/>
      <c r="H58" s="97" t="s">
        <v>44</v>
      </c>
      <c r="I58" s="116"/>
      <c r="J58" s="116"/>
      <c r="K58" s="116"/>
      <c r="L58" s="116"/>
      <c r="M58" s="116"/>
      <c r="N58" s="116"/>
      <c r="O58" s="116"/>
      <c r="P58" s="116"/>
      <c r="Q58" s="116"/>
      <c r="R58" s="116"/>
      <c r="S58" s="116"/>
      <c r="T58" s="116"/>
      <c r="U58" s="116"/>
      <c r="V58" s="116"/>
      <c r="W58" s="116"/>
      <c r="X58" s="116"/>
      <c r="Y58" s="116"/>
      <c r="Z58" s="116"/>
      <c r="AA58" s="116"/>
      <c r="AB58" s="116"/>
      <c r="AC58" s="128">
        <f>SUM(I58:AB58)</f>
        <v>0</v>
      </c>
    </row>
    <row r="59" spans="2:29" ht="25.15" customHeight="1" x14ac:dyDescent="0.15">
      <c r="B59" s="71"/>
      <c r="C59" s="57"/>
      <c r="D59" s="98"/>
      <c r="E59" s="85" t="s">
        <v>21</v>
      </c>
      <c r="F59" s="75" t="s">
        <v>123</v>
      </c>
      <c r="G59" s="99"/>
      <c r="H59" s="97" t="s">
        <v>44</v>
      </c>
      <c r="I59" s="116"/>
      <c r="J59" s="116"/>
      <c r="K59" s="116"/>
      <c r="L59" s="116"/>
      <c r="M59" s="116"/>
      <c r="N59" s="116"/>
      <c r="O59" s="116"/>
      <c r="P59" s="116"/>
      <c r="Q59" s="116"/>
      <c r="R59" s="116"/>
      <c r="S59" s="116"/>
      <c r="T59" s="116"/>
      <c r="U59" s="116"/>
      <c r="V59" s="116"/>
      <c r="W59" s="116"/>
      <c r="X59" s="116"/>
      <c r="Y59" s="116"/>
      <c r="Z59" s="116"/>
      <c r="AA59" s="116"/>
      <c r="AB59" s="116"/>
      <c r="AC59" s="128">
        <f t="shared" ref="AC59:AC69" si="10">SUM(I59:AB59)</f>
        <v>0</v>
      </c>
    </row>
    <row r="60" spans="2:29" ht="25.15" customHeight="1" x14ac:dyDescent="0.15">
      <c r="B60" s="71"/>
      <c r="C60" s="57"/>
      <c r="D60" s="98"/>
      <c r="E60" s="87"/>
      <c r="F60" s="75" t="s">
        <v>122</v>
      </c>
      <c r="G60" s="99"/>
      <c r="H60" s="97" t="s">
        <v>44</v>
      </c>
      <c r="I60" s="116"/>
      <c r="J60" s="116"/>
      <c r="K60" s="116"/>
      <c r="L60" s="116"/>
      <c r="M60" s="116"/>
      <c r="N60" s="116"/>
      <c r="O60" s="116"/>
      <c r="P60" s="116"/>
      <c r="Q60" s="116"/>
      <c r="R60" s="116"/>
      <c r="S60" s="116"/>
      <c r="T60" s="116"/>
      <c r="U60" s="116"/>
      <c r="V60" s="116"/>
      <c r="W60" s="116"/>
      <c r="X60" s="116"/>
      <c r="Y60" s="116"/>
      <c r="Z60" s="116"/>
      <c r="AA60" s="116"/>
      <c r="AB60" s="116"/>
      <c r="AC60" s="128">
        <f t="shared" si="10"/>
        <v>0</v>
      </c>
    </row>
    <row r="61" spans="2:29" ht="25.15" customHeight="1" x14ac:dyDescent="0.15">
      <c r="B61" s="71"/>
      <c r="C61" s="57"/>
      <c r="D61" s="98"/>
      <c r="E61" s="74" t="s">
        <v>201</v>
      </c>
      <c r="F61" s="75" t="s">
        <v>202</v>
      </c>
      <c r="G61" s="163" t="s">
        <v>204</v>
      </c>
      <c r="H61" s="97" t="s">
        <v>44</v>
      </c>
      <c r="I61" s="116"/>
      <c r="J61" s="116"/>
      <c r="K61" s="116"/>
      <c r="L61" s="116"/>
      <c r="M61" s="116"/>
      <c r="N61" s="116"/>
      <c r="O61" s="116"/>
      <c r="P61" s="116"/>
      <c r="Q61" s="116"/>
      <c r="R61" s="116"/>
      <c r="S61" s="116"/>
      <c r="T61" s="116"/>
      <c r="U61" s="116"/>
      <c r="V61" s="116"/>
      <c r="W61" s="116"/>
      <c r="X61" s="116"/>
      <c r="Y61" s="116"/>
      <c r="Z61" s="116"/>
      <c r="AA61" s="116"/>
      <c r="AB61" s="116"/>
      <c r="AC61" s="128">
        <f t="shared" si="10"/>
        <v>0</v>
      </c>
    </row>
    <row r="62" spans="2:29" ht="25.15" customHeight="1" x14ac:dyDescent="0.15">
      <c r="B62" s="89"/>
      <c r="C62" s="63"/>
      <c r="D62" s="87"/>
      <c r="E62" s="123"/>
      <c r="F62" s="120"/>
      <c r="G62" s="121"/>
      <c r="H62" s="122"/>
      <c r="I62" s="116"/>
      <c r="J62" s="116"/>
      <c r="K62" s="116"/>
      <c r="L62" s="116"/>
      <c r="M62" s="116"/>
      <c r="N62" s="116"/>
      <c r="O62" s="116"/>
      <c r="P62" s="116"/>
      <c r="Q62" s="116"/>
      <c r="R62" s="116"/>
      <c r="S62" s="116"/>
      <c r="T62" s="116"/>
      <c r="U62" s="116"/>
      <c r="V62" s="116"/>
      <c r="W62" s="116"/>
      <c r="X62" s="116"/>
      <c r="Y62" s="116"/>
      <c r="Z62" s="116"/>
      <c r="AA62" s="116"/>
      <c r="AB62" s="116"/>
      <c r="AC62" s="128">
        <f t="shared" si="10"/>
        <v>0</v>
      </c>
    </row>
    <row r="63" spans="2:29" ht="25.15" customHeight="1" x14ac:dyDescent="0.15">
      <c r="B63" s="100" t="s">
        <v>43</v>
      </c>
      <c r="C63" s="57"/>
      <c r="D63" s="98"/>
      <c r="E63" s="123"/>
      <c r="F63" s="120"/>
      <c r="G63" s="121"/>
      <c r="H63" s="122"/>
      <c r="I63" s="116"/>
      <c r="J63" s="116"/>
      <c r="K63" s="116"/>
      <c r="L63" s="116"/>
      <c r="M63" s="116"/>
      <c r="N63" s="116"/>
      <c r="O63" s="116"/>
      <c r="P63" s="116"/>
      <c r="Q63" s="116"/>
      <c r="R63" s="116"/>
      <c r="S63" s="116"/>
      <c r="T63" s="116"/>
      <c r="U63" s="116"/>
      <c r="V63" s="116"/>
      <c r="W63" s="116"/>
      <c r="X63" s="116"/>
      <c r="Y63" s="116"/>
      <c r="Z63" s="116"/>
      <c r="AA63" s="116"/>
      <c r="AB63" s="116"/>
      <c r="AC63" s="128">
        <f t="shared" si="10"/>
        <v>0</v>
      </c>
    </row>
    <row r="64" spans="2:29" ht="25.15" customHeight="1" x14ac:dyDescent="0.15">
      <c r="B64" s="89"/>
      <c r="C64" s="63"/>
      <c r="D64" s="87"/>
      <c r="E64" s="123"/>
      <c r="F64" s="120"/>
      <c r="G64" s="121"/>
      <c r="H64" s="122"/>
      <c r="I64" s="116"/>
      <c r="J64" s="116"/>
      <c r="K64" s="116"/>
      <c r="L64" s="116"/>
      <c r="M64" s="116"/>
      <c r="N64" s="116"/>
      <c r="O64" s="116"/>
      <c r="P64" s="116"/>
      <c r="Q64" s="116"/>
      <c r="R64" s="116"/>
      <c r="S64" s="116"/>
      <c r="T64" s="116"/>
      <c r="U64" s="116"/>
      <c r="V64" s="116"/>
      <c r="W64" s="116"/>
      <c r="X64" s="116"/>
      <c r="Y64" s="116"/>
      <c r="Z64" s="116"/>
      <c r="AA64" s="116"/>
      <c r="AB64" s="116"/>
      <c r="AC64" s="128">
        <f t="shared" si="10"/>
        <v>0</v>
      </c>
    </row>
    <row r="65" spans="2:29" ht="25.15" customHeight="1" x14ac:dyDescent="0.15">
      <c r="B65" s="84" t="s">
        <v>45</v>
      </c>
      <c r="C65" s="57"/>
      <c r="D65" s="98"/>
      <c r="E65" s="164" t="s">
        <v>199</v>
      </c>
      <c r="F65" s="165"/>
      <c r="G65" s="166"/>
      <c r="H65" s="25" t="s">
        <v>5</v>
      </c>
      <c r="I65" s="116"/>
      <c r="J65" s="116"/>
      <c r="K65" s="116"/>
      <c r="L65" s="116"/>
      <c r="M65" s="116"/>
      <c r="N65" s="116"/>
      <c r="O65" s="116"/>
      <c r="P65" s="116"/>
      <c r="Q65" s="116"/>
      <c r="R65" s="116"/>
      <c r="S65" s="116"/>
      <c r="T65" s="116"/>
      <c r="U65" s="116"/>
      <c r="V65" s="116"/>
      <c r="W65" s="116"/>
      <c r="X65" s="116"/>
      <c r="Y65" s="116"/>
      <c r="Z65" s="116"/>
      <c r="AA65" s="116"/>
      <c r="AB65" s="116"/>
      <c r="AC65" s="128">
        <f t="shared" ref="AC65" si="11">SUM(I65:AB65)</f>
        <v>0</v>
      </c>
    </row>
    <row r="66" spans="2:29" ht="25.15" customHeight="1" x14ac:dyDescent="0.15">
      <c r="B66" s="71"/>
      <c r="C66" s="57"/>
      <c r="D66" s="98"/>
      <c r="E66" s="164" t="s">
        <v>198</v>
      </c>
      <c r="F66" s="165"/>
      <c r="G66" s="166"/>
      <c r="H66" s="25" t="s">
        <v>5</v>
      </c>
      <c r="I66" s="116"/>
      <c r="J66" s="116"/>
      <c r="K66" s="116"/>
      <c r="L66" s="116"/>
      <c r="M66" s="116"/>
      <c r="N66" s="116"/>
      <c r="O66" s="116"/>
      <c r="P66" s="116"/>
      <c r="Q66" s="116"/>
      <c r="R66" s="116"/>
      <c r="S66" s="116"/>
      <c r="T66" s="116"/>
      <c r="U66" s="116"/>
      <c r="V66" s="116"/>
      <c r="W66" s="116"/>
      <c r="X66" s="116"/>
      <c r="Y66" s="116"/>
      <c r="Z66" s="116"/>
      <c r="AA66" s="116"/>
      <c r="AB66" s="116"/>
      <c r="AC66" s="128">
        <f t="shared" si="10"/>
        <v>0</v>
      </c>
    </row>
    <row r="67" spans="2:29" ht="25.15" customHeight="1" x14ac:dyDescent="0.15">
      <c r="B67" s="71"/>
      <c r="C67" s="57"/>
      <c r="D67" s="98"/>
      <c r="E67" s="164" t="s">
        <v>205</v>
      </c>
      <c r="F67" s="165"/>
      <c r="G67" s="166"/>
      <c r="H67" s="25" t="s">
        <v>5</v>
      </c>
      <c r="I67" s="160">
        <v>300000</v>
      </c>
      <c r="J67" s="160">
        <v>300000</v>
      </c>
      <c r="K67" s="160">
        <v>300000</v>
      </c>
      <c r="L67" s="160">
        <v>300000</v>
      </c>
      <c r="M67" s="160">
        <v>300000</v>
      </c>
      <c r="N67" s="160">
        <v>300000</v>
      </c>
      <c r="O67" s="160">
        <v>300000</v>
      </c>
      <c r="P67" s="160">
        <v>300000</v>
      </c>
      <c r="Q67" s="160">
        <v>300000</v>
      </c>
      <c r="R67" s="160">
        <v>300000</v>
      </c>
      <c r="S67" s="160">
        <v>300000</v>
      </c>
      <c r="T67" s="160">
        <v>300000</v>
      </c>
      <c r="U67" s="160">
        <v>300000</v>
      </c>
      <c r="V67" s="160">
        <v>300000</v>
      </c>
      <c r="W67" s="160">
        <v>300000</v>
      </c>
      <c r="X67" s="160">
        <v>300000</v>
      </c>
      <c r="Y67" s="160">
        <v>300000</v>
      </c>
      <c r="Z67" s="160">
        <v>300000</v>
      </c>
      <c r="AA67" s="160">
        <v>300000</v>
      </c>
      <c r="AB67" s="160">
        <v>300000</v>
      </c>
      <c r="AC67" s="160">
        <f t="shared" ref="AC67" si="12">SUM(I67:AB67)</f>
        <v>6000000</v>
      </c>
    </row>
    <row r="68" spans="2:29" ht="25.15" customHeight="1" x14ac:dyDescent="0.15">
      <c r="B68" s="71"/>
      <c r="C68" s="57"/>
      <c r="D68" s="98"/>
      <c r="E68" s="167" t="s">
        <v>200</v>
      </c>
      <c r="F68" s="168"/>
      <c r="G68" s="169"/>
      <c r="H68" s="25" t="s">
        <v>5</v>
      </c>
      <c r="I68" s="160" t="str">
        <f>IF(I65="","",I65+I66+I67)</f>
        <v/>
      </c>
      <c r="J68" s="160" t="str">
        <f t="shared" ref="J68:AB68" si="13">IF(J65="","",J65+J66+J67)</f>
        <v/>
      </c>
      <c r="K68" s="160" t="str">
        <f t="shared" si="13"/>
        <v/>
      </c>
      <c r="L68" s="160" t="str">
        <f t="shared" si="13"/>
        <v/>
      </c>
      <c r="M68" s="160" t="str">
        <f t="shared" si="13"/>
        <v/>
      </c>
      <c r="N68" s="160" t="str">
        <f t="shared" si="13"/>
        <v/>
      </c>
      <c r="O68" s="160" t="str">
        <f t="shared" si="13"/>
        <v/>
      </c>
      <c r="P68" s="160" t="str">
        <f t="shared" si="13"/>
        <v/>
      </c>
      <c r="Q68" s="160" t="str">
        <f t="shared" si="13"/>
        <v/>
      </c>
      <c r="R68" s="160" t="str">
        <f t="shared" si="13"/>
        <v/>
      </c>
      <c r="S68" s="160" t="str">
        <f t="shared" si="13"/>
        <v/>
      </c>
      <c r="T68" s="160" t="str">
        <f t="shared" si="13"/>
        <v/>
      </c>
      <c r="U68" s="160" t="str">
        <f t="shared" si="13"/>
        <v/>
      </c>
      <c r="V68" s="160" t="str">
        <f t="shared" si="13"/>
        <v/>
      </c>
      <c r="W68" s="160" t="str">
        <f t="shared" si="13"/>
        <v/>
      </c>
      <c r="X68" s="160" t="str">
        <f t="shared" si="13"/>
        <v/>
      </c>
      <c r="Y68" s="160" t="str">
        <f t="shared" si="13"/>
        <v/>
      </c>
      <c r="Z68" s="160" t="str">
        <f t="shared" si="13"/>
        <v/>
      </c>
      <c r="AA68" s="160" t="str">
        <f t="shared" si="13"/>
        <v/>
      </c>
      <c r="AB68" s="160" t="str">
        <f t="shared" si="13"/>
        <v/>
      </c>
      <c r="AC68" s="160">
        <f t="shared" ref="AC68" si="14">SUM(I68:AB68)</f>
        <v>0</v>
      </c>
    </row>
    <row r="69" spans="2:29" ht="25.15" customHeight="1" x14ac:dyDescent="0.15">
      <c r="B69" s="89"/>
      <c r="C69" s="63"/>
      <c r="D69" s="87"/>
      <c r="E69" s="123"/>
      <c r="F69" s="120"/>
      <c r="G69" s="121"/>
      <c r="H69" s="122"/>
      <c r="I69" s="116"/>
      <c r="J69" s="116"/>
      <c r="K69" s="116"/>
      <c r="L69" s="116"/>
      <c r="M69" s="116"/>
      <c r="N69" s="116"/>
      <c r="O69" s="116"/>
      <c r="P69" s="116"/>
      <c r="Q69" s="116"/>
      <c r="R69" s="116"/>
      <c r="S69" s="116"/>
      <c r="T69" s="116"/>
      <c r="U69" s="116"/>
      <c r="V69" s="116"/>
      <c r="W69" s="116"/>
      <c r="X69" s="116"/>
      <c r="Y69" s="116"/>
      <c r="Z69" s="116"/>
      <c r="AA69" s="116"/>
      <c r="AB69" s="116"/>
      <c r="AC69" s="128">
        <f t="shared" si="10"/>
        <v>0</v>
      </c>
    </row>
    <row r="70" spans="2:29" s="57" customFormat="1" ht="19.899999999999999" customHeight="1" x14ac:dyDescent="0.15">
      <c r="F70" s="101"/>
      <c r="G70" s="101"/>
      <c r="H70" s="61"/>
      <c r="I70" s="62"/>
      <c r="J70" s="62"/>
      <c r="K70" s="62"/>
      <c r="L70" s="62"/>
      <c r="M70" s="62"/>
      <c r="N70" s="62"/>
      <c r="O70" s="62"/>
      <c r="P70" s="62"/>
      <c r="Q70" s="62"/>
      <c r="R70" s="62"/>
      <c r="S70" s="62"/>
      <c r="T70" s="62"/>
      <c r="U70" s="62"/>
      <c r="V70" s="62"/>
      <c r="W70" s="62"/>
      <c r="X70" s="62"/>
      <c r="Y70" s="62"/>
      <c r="Z70" s="62"/>
      <c r="AA70" s="62"/>
      <c r="AB70" s="62"/>
      <c r="AC70" s="62"/>
    </row>
    <row r="71" spans="2:29" ht="19.899999999999999" customHeight="1" x14ac:dyDescent="0.15">
      <c r="AC71" s="57"/>
    </row>
    <row r="72" spans="2:29" ht="19.899999999999999" customHeight="1" x14ac:dyDescent="0.15">
      <c r="B72" s="184" t="s">
        <v>49</v>
      </c>
      <c r="C72" s="173"/>
      <c r="D72" s="173"/>
      <c r="E72" s="173"/>
      <c r="F72" s="173"/>
      <c r="G72" s="174"/>
      <c r="H72" s="181" t="s">
        <v>8</v>
      </c>
      <c r="I72" s="19">
        <v>6</v>
      </c>
      <c r="J72" s="19">
        <v>7</v>
      </c>
      <c r="K72" s="19">
        <v>8</v>
      </c>
      <c r="L72" s="19">
        <v>9</v>
      </c>
      <c r="M72" s="19">
        <v>10</v>
      </c>
      <c r="N72" s="19">
        <v>11</v>
      </c>
      <c r="O72" s="19">
        <v>12</v>
      </c>
      <c r="P72" s="19">
        <v>13</v>
      </c>
      <c r="Q72" s="19">
        <v>14</v>
      </c>
      <c r="R72" s="19">
        <v>15</v>
      </c>
      <c r="S72" s="19">
        <v>16</v>
      </c>
      <c r="T72" s="19">
        <v>17</v>
      </c>
      <c r="U72" s="19">
        <v>18</v>
      </c>
      <c r="V72" s="19">
        <v>19</v>
      </c>
      <c r="W72" s="19">
        <v>20</v>
      </c>
      <c r="X72" s="19">
        <v>21</v>
      </c>
      <c r="Y72" s="19">
        <v>22</v>
      </c>
      <c r="Z72" s="19">
        <v>23</v>
      </c>
      <c r="AA72" s="19">
        <v>24</v>
      </c>
      <c r="AB72" s="19">
        <v>25</v>
      </c>
      <c r="AC72" s="170" t="s">
        <v>40</v>
      </c>
    </row>
    <row r="73" spans="2:29" ht="19.899999999999999" customHeight="1" x14ac:dyDescent="0.15">
      <c r="B73" s="175"/>
      <c r="C73" s="176"/>
      <c r="D73" s="176"/>
      <c r="E73" s="176"/>
      <c r="F73" s="176"/>
      <c r="G73" s="177"/>
      <c r="H73" s="182"/>
      <c r="I73" s="21">
        <v>2024</v>
      </c>
      <c r="J73" s="21">
        <v>2024</v>
      </c>
      <c r="K73" s="21">
        <v>2024</v>
      </c>
      <c r="L73" s="21">
        <v>2024</v>
      </c>
      <c r="M73" s="21">
        <v>2024</v>
      </c>
      <c r="N73" s="21">
        <v>2024</v>
      </c>
      <c r="O73" s="21">
        <v>2024</v>
      </c>
      <c r="P73" s="21">
        <v>2024</v>
      </c>
      <c r="Q73" s="21">
        <v>2024</v>
      </c>
      <c r="R73" s="21">
        <v>2024</v>
      </c>
      <c r="S73" s="21">
        <v>2024</v>
      </c>
      <c r="T73" s="21">
        <v>2024</v>
      </c>
      <c r="U73" s="21">
        <v>2024</v>
      </c>
      <c r="V73" s="21">
        <v>2024</v>
      </c>
      <c r="W73" s="21">
        <v>2024</v>
      </c>
      <c r="X73" s="21">
        <v>2024</v>
      </c>
      <c r="Y73" s="21">
        <v>2024</v>
      </c>
      <c r="Z73" s="21">
        <v>2024</v>
      </c>
      <c r="AA73" s="21">
        <v>2024</v>
      </c>
      <c r="AB73" s="21">
        <v>2024</v>
      </c>
      <c r="AC73" s="171"/>
    </row>
    <row r="74" spans="2:29" ht="15" customHeight="1" x14ac:dyDescent="0.15">
      <c r="B74" s="178"/>
      <c r="C74" s="179"/>
      <c r="D74" s="179"/>
      <c r="E74" s="179"/>
      <c r="F74" s="179"/>
      <c r="G74" s="180"/>
      <c r="H74" s="183"/>
      <c r="I74" s="23">
        <v>365</v>
      </c>
      <c r="J74" s="23">
        <v>365</v>
      </c>
      <c r="K74" s="23">
        <v>365</v>
      </c>
      <c r="L74" s="23">
        <v>366</v>
      </c>
      <c r="M74" s="23">
        <v>365</v>
      </c>
      <c r="N74" s="23">
        <v>365</v>
      </c>
      <c r="O74" s="23">
        <v>365</v>
      </c>
      <c r="P74" s="23">
        <v>366</v>
      </c>
      <c r="Q74" s="23">
        <v>365</v>
      </c>
      <c r="R74" s="23">
        <v>365</v>
      </c>
      <c r="S74" s="23">
        <v>365</v>
      </c>
      <c r="T74" s="23">
        <v>366</v>
      </c>
      <c r="U74" s="23">
        <v>365</v>
      </c>
      <c r="V74" s="23">
        <v>365</v>
      </c>
      <c r="W74" s="23">
        <v>365</v>
      </c>
      <c r="X74" s="23">
        <v>366</v>
      </c>
      <c r="Y74" s="23">
        <v>365</v>
      </c>
      <c r="Z74" s="23">
        <v>365</v>
      </c>
      <c r="AA74" s="23">
        <v>365</v>
      </c>
      <c r="AB74" s="23">
        <v>366</v>
      </c>
      <c r="AC74" s="102"/>
    </row>
    <row r="75" spans="2:29" ht="30" customHeight="1" x14ac:dyDescent="0.15">
      <c r="B75" s="103" t="s">
        <v>15</v>
      </c>
      <c r="C75" s="90"/>
      <c r="D75" s="90"/>
      <c r="E75" s="90"/>
      <c r="F75" s="90" t="s">
        <v>64</v>
      </c>
      <c r="G75" s="104"/>
      <c r="H75" s="30" t="s">
        <v>51</v>
      </c>
      <c r="I75" s="139">
        <f>I$21*I$74</f>
        <v>0</v>
      </c>
      <c r="J75" s="139">
        <f>J$21*J$74</f>
        <v>0</v>
      </c>
      <c r="K75" s="139">
        <f>K$21*K$74</f>
        <v>0</v>
      </c>
      <c r="L75" s="139">
        <f>L$21*L$74</f>
        <v>0</v>
      </c>
      <c r="M75" s="139">
        <f>M$21*M$74</f>
        <v>0</v>
      </c>
      <c r="N75" s="139">
        <f>N$21*N$74</f>
        <v>0</v>
      </c>
      <c r="O75" s="139">
        <f>O$21*O$74</f>
        <v>0</v>
      </c>
      <c r="P75" s="139">
        <f>P$21*P$74</f>
        <v>0</v>
      </c>
      <c r="Q75" s="139">
        <f>Q$21*Q$74</f>
        <v>0</v>
      </c>
      <c r="R75" s="139">
        <f>R$21*R$74</f>
        <v>0</v>
      </c>
      <c r="S75" s="139">
        <f>S$21*S$74</f>
        <v>0</v>
      </c>
      <c r="T75" s="139">
        <f>T$21*T$74</f>
        <v>0</v>
      </c>
      <c r="U75" s="139">
        <f>U$21*U$74</f>
        <v>0</v>
      </c>
      <c r="V75" s="139">
        <f>V$21*V$74</f>
        <v>0</v>
      </c>
      <c r="W75" s="139">
        <f>W$21*W$74</f>
        <v>0</v>
      </c>
      <c r="X75" s="139">
        <f>X$21*X$74</f>
        <v>0</v>
      </c>
      <c r="Y75" s="139">
        <f>Y$21*Y$74</f>
        <v>0</v>
      </c>
      <c r="Z75" s="139">
        <f>Z$21*Z$74</f>
        <v>0</v>
      </c>
      <c r="AA75" s="139">
        <f>AA$21*AA$74</f>
        <v>0</v>
      </c>
      <c r="AB75" s="139">
        <f>AB$21*AB$74</f>
        <v>0</v>
      </c>
      <c r="AC75" s="139">
        <f>SUM(I75:AB75)</f>
        <v>0</v>
      </c>
    </row>
    <row r="76" spans="2:29" ht="30" customHeight="1" thickBot="1" x14ac:dyDescent="0.2">
      <c r="B76" s="103" t="s">
        <v>52</v>
      </c>
      <c r="C76" s="90"/>
      <c r="D76" s="90"/>
      <c r="E76" s="105"/>
      <c r="F76" s="90" t="s">
        <v>125</v>
      </c>
      <c r="G76" s="104"/>
      <c r="H76" s="30" t="s">
        <v>53</v>
      </c>
      <c r="I76" s="140">
        <f>1440</f>
        <v>1440</v>
      </c>
      <c r="J76" s="140">
        <f>1440</f>
        <v>1440</v>
      </c>
      <c r="K76" s="140">
        <f>1440</f>
        <v>1440</v>
      </c>
      <c r="L76" s="140">
        <f>1440</f>
        <v>1440</v>
      </c>
      <c r="M76" s="140">
        <f>1440</f>
        <v>1440</v>
      </c>
      <c r="N76" s="140">
        <f>1440</f>
        <v>1440</v>
      </c>
      <c r="O76" s="140">
        <f>1440</f>
        <v>1440</v>
      </c>
      <c r="P76" s="140">
        <f>1440</f>
        <v>1440</v>
      </c>
      <c r="Q76" s="140">
        <f>1440</f>
        <v>1440</v>
      </c>
      <c r="R76" s="140">
        <f>1440</f>
        <v>1440</v>
      </c>
      <c r="S76" s="140">
        <f>1440</f>
        <v>1440</v>
      </c>
      <c r="T76" s="140">
        <f>1440</f>
        <v>1440</v>
      </c>
      <c r="U76" s="140">
        <f>1440</f>
        <v>1440</v>
      </c>
      <c r="V76" s="140">
        <f>1440</f>
        <v>1440</v>
      </c>
      <c r="W76" s="140">
        <f>1440</f>
        <v>1440</v>
      </c>
      <c r="X76" s="140">
        <f>1440</f>
        <v>1440</v>
      </c>
      <c r="Y76" s="140">
        <f>1440</f>
        <v>1440</v>
      </c>
      <c r="Z76" s="140">
        <f>1440</f>
        <v>1440</v>
      </c>
      <c r="AA76" s="140">
        <f>1440</f>
        <v>1440</v>
      </c>
      <c r="AB76" s="140">
        <f>1440</f>
        <v>1440</v>
      </c>
      <c r="AC76" s="141"/>
    </row>
    <row r="77" spans="2:29" ht="49.9" customHeight="1" x14ac:dyDescent="0.15">
      <c r="B77" s="103" t="s">
        <v>54</v>
      </c>
      <c r="C77" s="90"/>
      <c r="D77" s="90"/>
      <c r="E77" s="90"/>
      <c r="F77" s="90" t="s">
        <v>65</v>
      </c>
      <c r="G77" s="104"/>
      <c r="H77" s="25" t="s">
        <v>48</v>
      </c>
      <c r="I77" s="140">
        <f>INT(I75*I76)</f>
        <v>0</v>
      </c>
      <c r="J77" s="140">
        <f t="shared" ref="J77" si="15">INT(J75*J76)</f>
        <v>0</v>
      </c>
      <c r="K77" s="140">
        <f t="shared" ref="K77" si="16">INT(K75*K76)</f>
        <v>0</v>
      </c>
      <c r="L77" s="140">
        <f t="shared" ref="L77" si="17">INT(L75*L76)</f>
        <v>0</v>
      </c>
      <c r="M77" s="140">
        <f t="shared" ref="M77" si="18">INT(M75*M76)</f>
        <v>0</v>
      </c>
      <c r="N77" s="140">
        <f t="shared" ref="N77" si="19">INT(N75*N76)</f>
        <v>0</v>
      </c>
      <c r="O77" s="140">
        <f t="shared" ref="O77" si="20">INT(O75*O76)</f>
        <v>0</v>
      </c>
      <c r="P77" s="140">
        <f t="shared" ref="P77" si="21">INT(P75*P76)</f>
        <v>0</v>
      </c>
      <c r="Q77" s="140">
        <f t="shared" ref="Q77" si="22">INT(Q75*Q76)</f>
        <v>0</v>
      </c>
      <c r="R77" s="140">
        <f t="shared" ref="R77" si="23">INT(R75*R76)</f>
        <v>0</v>
      </c>
      <c r="S77" s="140">
        <f t="shared" ref="S77" si="24">INT(S75*S76)</f>
        <v>0</v>
      </c>
      <c r="T77" s="140">
        <f t="shared" ref="T77" si="25">INT(T75*T76)</f>
        <v>0</v>
      </c>
      <c r="U77" s="140">
        <f t="shared" ref="U77" si="26">INT(U75*U76)</f>
        <v>0</v>
      </c>
      <c r="V77" s="140">
        <f t="shared" ref="V77" si="27">INT(V75*V76)</f>
        <v>0</v>
      </c>
      <c r="W77" s="140">
        <f t="shared" ref="W77" si="28">INT(W75*W76)</f>
        <v>0</v>
      </c>
      <c r="X77" s="140">
        <f t="shared" ref="X77" si="29">INT(X75*X76)</f>
        <v>0</v>
      </c>
      <c r="Y77" s="140">
        <f t="shared" ref="Y77" si="30">INT(Y75*Y76)</f>
        <v>0</v>
      </c>
      <c r="Z77" s="140">
        <f t="shared" ref="Z77" si="31">INT(Z75*Z76)</f>
        <v>0</v>
      </c>
      <c r="AA77" s="140">
        <f t="shared" ref="AA77" si="32">INT(AA75*AA76)</f>
        <v>0</v>
      </c>
      <c r="AB77" s="140">
        <f t="shared" ref="AB77" si="33">INT(AB75*AB76)</f>
        <v>0</v>
      </c>
      <c r="AC77" s="137">
        <f>SUM(I77:AB77)</f>
        <v>0</v>
      </c>
    </row>
    <row r="78" spans="2:29" ht="30" customHeight="1" thickBot="1" x14ac:dyDescent="0.2">
      <c r="B78" s="57"/>
      <c r="C78" s="57"/>
      <c r="D78" s="57"/>
      <c r="E78" s="57"/>
      <c r="F78" s="101"/>
      <c r="G78" s="101"/>
      <c r="H78" s="61"/>
      <c r="I78" s="62"/>
      <c r="J78" s="62"/>
      <c r="K78" s="62"/>
      <c r="L78" s="62"/>
      <c r="M78" s="62"/>
      <c r="N78" s="62"/>
      <c r="O78" s="62"/>
      <c r="P78" s="62"/>
      <c r="Q78" s="62"/>
      <c r="R78" s="62"/>
      <c r="S78" s="62"/>
      <c r="T78" s="62"/>
      <c r="U78" s="62"/>
      <c r="V78" s="62"/>
      <c r="W78" s="62"/>
      <c r="X78" s="62"/>
      <c r="Y78" s="62"/>
      <c r="Z78" s="62"/>
      <c r="AA78" s="62"/>
      <c r="AB78" s="62"/>
      <c r="AC78" s="92" t="s">
        <v>76</v>
      </c>
    </row>
    <row r="79" spans="2:29" ht="19.899999999999999" customHeight="1" x14ac:dyDescent="0.15">
      <c r="B79" s="57"/>
      <c r="C79" s="57"/>
      <c r="D79" s="57"/>
      <c r="E79" s="57"/>
      <c r="F79" s="101"/>
      <c r="G79" s="101"/>
      <c r="H79" s="61"/>
      <c r="I79" s="62"/>
      <c r="J79" s="62"/>
      <c r="K79" s="62"/>
      <c r="L79" s="62"/>
      <c r="M79" s="62"/>
      <c r="N79" s="62"/>
      <c r="O79" s="62"/>
      <c r="P79" s="62"/>
      <c r="Q79" s="62"/>
      <c r="R79" s="62"/>
      <c r="S79" s="62"/>
      <c r="T79" s="62"/>
      <c r="U79" s="62"/>
      <c r="V79" s="62"/>
      <c r="W79" s="62"/>
      <c r="X79" s="62"/>
      <c r="Y79" s="62"/>
      <c r="Z79" s="62"/>
      <c r="AA79" s="62"/>
      <c r="AB79" s="62"/>
      <c r="AC79" s="62"/>
    </row>
    <row r="80" spans="2:29" ht="19.899999999999999" customHeight="1" x14ac:dyDescent="0.15">
      <c r="B80" s="172" t="s">
        <v>63</v>
      </c>
      <c r="C80" s="173"/>
      <c r="D80" s="173"/>
      <c r="E80" s="173"/>
      <c r="F80" s="173"/>
      <c r="G80" s="174"/>
      <c r="H80" s="181" t="s">
        <v>8</v>
      </c>
      <c r="I80" s="19">
        <v>6</v>
      </c>
      <c r="J80" s="19">
        <v>7</v>
      </c>
      <c r="K80" s="19">
        <v>8</v>
      </c>
      <c r="L80" s="19">
        <v>9</v>
      </c>
      <c r="M80" s="19">
        <v>10</v>
      </c>
      <c r="N80" s="19">
        <v>11</v>
      </c>
      <c r="O80" s="19">
        <v>12</v>
      </c>
      <c r="P80" s="19">
        <v>13</v>
      </c>
      <c r="Q80" s="19">
        <v>14</v>
      </c>
      <c r="R80" s="19">
        <v>15</v>
      </c>
      <c r="S80" s="19">
        <v>16</v>
      </c>
      <c r="T80" s="19">
        <v>17</v>
      </c>
      <c r="U80" s="19">
        <v>18</v>
      </c>
      <c r="V80" s="19">
        <v>19</v>
      </c>
      <c r="W80" s="19">
        <v>20</v>
      </c>
      <c r="X80" s="19">
        <v>21</v>
      </c>
      <c r="Y80" s="19">
        <v>22</v>
      </c>
      <c r="Z80" s="19">
        <v>23</v>
      </c>
      <c r="AA80" s="19">
        <v>24</v>
      </c>
      <c r="AB80" s="19">
        <v>25</v>
      </c>
      <c r="AC80" s="170" t="s">
        <v>40</v>
      </c>
    </row>
    <row r="81" spans="1:29" ht="19.899999999999999" customHeight="1" x14ac:dyDescent="0.15">
      <c r="B81" s="175"/>
      <c r="C81" s="176"/>
      <c r="D81" s="176"/>
      <c r="E81" s="176"/>
      <c r="F81" s="176"/>
      <c r="G81" s="177"/>
      <c r="H81" s="182"/>
      <c r="I81" s="21">
        <v>2024</v>
      </c>
      <c r="J81" s="21">
        <v>2024</v>
      </c>
      <c r="K81" s="21">
        <v>2024</v>
      </c>
      <c r="L81" s="21">
        <v>2024</v>
      </c>
      <c r="M81" s="21">
        <v>2024</v>
      </c>
      <c r="N81" s="21">
        <v>2024</v>
      </c>
      <c r="O81" s="21">
        <v>2024</v>
      </c>
      <c r="P81" s="21">
        <v>2024</v>
      </c>
      <c r="Q81" s="21">
        <v>2024</v>
      </c>
      <c r="R81" s="21">
        <v>2024</v>
      </c>
      <c r="S81" s="21">
        <v>2024</v>
      </c>
      <c r="T81" s="21">
        <v>2024</v>
      </c>
      <c r="U81" s="21">
        <v>2024</v>
      </c>
      <c r="V81" s="21">
        <v>2024</v>
      </c>
      <c r="W81" s="21">
        <v>2024</v>
      </c>
      <c r="X81" s="21">
        <v>2024</v>
      </c>
      <c r="Y81" s="21">
        <v>2024</v>
      </c>
      <c r="Z81" s="21">
        <v>2024</v>
      </c>
      <c r="AA81" s="21">
        <v>2024</v>
      </c>
      <c r="AB81" s="21">
        <v>2024</v>
      </c>
      <c r="AC81" s="171"/>
    </row>
    <row r="82" spans="1:29" ht="15" customHeight="1" x14ac:dyDescent="0.15">
      <c r="B82" s="178"/>
      <c r="C82" s="179"/>
      <c r="D82" s="179"/>
      <c r="E82" s="179"/>
      <c r="F82" s="179"/>
      <c r="G82" s="180"/>
      <c r="H82" s="183"/>
      <c r="I82" s="23">
        <v>365</v>
      </c>
      <c r="J82" s="23">
        <v>365</v>
      </c>
      <c r="K82" s="23">
        <v>365</v>
      </c>
      <c r="L82" s="23">
        <v>366</v>
      </c>
      <c r="M82" s="23">
        <v>365</v>
      </c>
      <c r="N82" s="23">
        <v>365</v>
      </c>
      <c r="O82" s="23">
        <v>365</v>
      </c>
      <c r="P82" s="23">
        <v>366</v>
      </c>
      <c r="Q82" s="23">
        <v>365</v>
      </c>
      <c r="R82" s="23">
        <v>365</v>
      </c>
      <c r="S82" s="23">
        <v>365</v>
      </c>
      <c r="T82" s="23">
        <v>366</v>
      </c>
      <c r="U82" s="23">
        <v>365</v>
      </c>
      <c r="V82" s="23">
        <v>365</v>
      </c>
      <c r="W82" s="23">
        <v>365</v>
      </c>
      <c r="X82" s="23">
        <v>366</v>
      </c>
      <c r="Y82" s="23">
        <v>365</v>
      </c>
      <c r="Z82" s="23">
        <v>365</v>
      </c>
      <c r="AA82" s="23">
        <v>365</v>
      </c>
      <c r="AB82" s="23">
        <v>366</v>
      </c>
      <c r="AC82" s="102"/>
    </row>
    <row r="83" spans="1:29" ht="30" customHeight="1" x14ac:dyDescent="0.15">
      <c r="B83" s="67" t="s">
        <v>12</v>
      </c>
      <c r="C83" s="58"/>
      <c r="D83" s="58"/>
      <c r="E83" s="103" t="s">
        <v>133</v>
      </c>
      <c r="F83" s="90" t="s">
        <v>66</v>
      </c>
      <c r="G83" s="104"/>
      <c r="H83" s="30" t="s">
        <v>51</v>
      </c>
      <c r="I83" s="139">
        <f>I$21*I$74</f>
        <v>0</v>
      </c>
      <c r="J83" s="139">
        <f>J$21*J$74</f>
        <v>0</v>
      </c>
      <c r="K83" s="139">
        <f>K$21*K$74</f>
        <v>0</v>
      </c>
      <c r="L83" s="139">
        <f>L$21*L$74</f>
        <v>0</v>
      </c>
      <c r="M83" s="139">
        <f>M$21*M$74</f>
        <v>0</v>
      </c>
      <c r="N83" s="139">
        <f>N$21*N$74</f>
        <v>0</v>
      </c>
      <c r="O83" s="139">
        <f>O$21*O$74</f>
        <v>0</v>
      </c>
      <c r="P83" s="139">
        <f>P$21*P$74</f>
        <v>0</v>
      </c>
      <c r="Q83" s="139">
        <f>Q$21*Q$74</f>
        <v>0</v>
      </c>
      <c r="R83" s="139">
        <f>R$21*R$74</f>
        <v>0</v>
      </c>
      <c r="S83" s="139">
        <f>S$21*S$74</f>
        <v>0</v>
      </c>
      <c r="T83" s="139">
        <f>T$21*T$74</f>
        <v>0</v>
      </c>
      <c r="U83" s="139">
        <f>U$21*U$74</f>
        <v>0</v>
      </c>
      <c r="V83" s="139">
        <f>V$21*V$74</f>
        <v>0</v>
      </c>
      <c r="W83" s="139">
        <f>W$21*W$74</f>
        <v>0</v>
      </c>
      <c r="X83" s="139">
        <f>X$21*X$74</f>
        <v>0</v>
      </c>
      <c r="Y83" s="139">
        <f>Y$21*Y$74</f>
        <v>0</v>
      </c>
      <c r="Z83" s="139">
        <f>Z$21*Z$74</f>
        <v>0</v>
      </c>
      <c r="AA83" s="139">
        <f>AA$21*AA$74</f>
        <v>0</v>
      </c>
      <c r="AB83" s="139">
        <f>AB$21*AB$74</f>
        <v>0</v>
      </c>
      <c r="AC83" s="139">
        <f>SUM(I83:AB83)</f>
        <v>0</v>
      </c>
    </row>
    <row r="84" spans="1:29" ht="30" customHeight="1" x14ac:dyDescent="0.15">
      <c r="B84" s="89"/>
      <c r="C84" s="63"/>
      <c r="D84" s="63"/>
      <c r="E84" s="106" t="s">
        <v>134</v>
      </c>
      <c r="F84" s="90" t="s">
        <v>67</v>
      </c>
      <c r="G84" s="104"/>
      <c r="H84" s="30" t="s">
        <v>7</v>
      </c>
      <c r="I84" s="142">
        <f>I22</f>
        <v>0</v>
      </c>
      <c r="J84" s="142">
        <f>J22</f>
        <v>0</v>
      </c>
      <c r="K84" s="142">
        <f>K22</f>
        <v>0</v>
      </c>
      <c r="L84" s="142">
        <f>L22</f>
        <v>0</v>
      </c>
      <c r="M84" s="142">
        <f>M22</f>
        <v>0</v>
      </c>
      <c r="N84" s="142">
        <f>N22</f>
        <v>0</v>
      </c>
      <c r="O84" s="142">
        <f>O22</f>
        <v>0</v>
      </c>
      <c r="P84" s="142">
        <f>P22</f>
        <v>0</v>
      </c>
      <c r="Q84" s="142">
        <f>Q22</f>
        <v>0</v>
      </c>
      <c r="R84" s="142">
        <f>R22</f>
        <v>0</v>
      </c>
      <c r="S84" s="142">
        <f>S22</f>
        <v>0</v>
      </c>
      <c r="T84" s="142">
        <f>T22</f>
        <v>0</v>
      </c>
      <c r="U84" s="142">
        <f>U22</f>
        <v>0</v>
      </c>
      <c r="V84" s="142">
        <f>V22</f>
        <v>0</v>
      </c>
      <c r="W84" s="142">
        <f>W22</f>
        <v>0</v>
      </c>
      <c r="X84" s="142">
        <f>X22</f>
        <v>0</v>
      </c>
      <c r="Y84" s="142">
        <f>Y22</f>
        <v>0</v>
      </c>
      <c r="Z84" s="142">
        <f>Z22</f>
        <v>0</v>
      </c>
      <c r="AA84" s="142">
        <f>AA22</f>
        <v>0</v>
      </c>
      <c r="AB84" s="142">
        <f>AB22</f>
        <v>0</v>
      </c>
      <c r="AC84" s="141"/>
    </row>
    <row r="85" spans="1:29" ht="30" customHeight="1" x14ac:dyDescent="0.15">
      <c r="B85" s="67" t="s">
        <v>126</v>
      </c>
      <c r="C85" s="58"/>
      <c r="D85" s="58"/>
      <c r="E85" s="106" t="s">
        <v>127</v>
      </c>
      <c r="F85" s="90" t="s">
        <v>71</v>
      </c>
      <c r="G85" s="104"/>
      <c r="H85" s="30" t="s">
        <v>55</v>
      </c>
      <c r="I85" s="143">
        <f>IF(I22="",0,IF(I$84&lt;77.3,0,_xlfn.FORECAST.LINEAR(I$84,【参考】焼却施設原単位!$C$5:$C$10,【参考】焼却施設原単位!$B$5:$B$10)))</f>
        <v>0</v>
      </c>
      <c r="J85" s="143">
        <f>IF(J22="",0,IF(J$84&lt;77.3,0,_xlfn.FORECAST.LINEAR(J$84,【参考】焼却施設原単位!$C$5:$C$10,【参考】焼却施設原単位!$B$5:$B$10)))</f>
        <v>0</v>
      </c>
      <c r="K85" s="143">
        <f>IF(K22="",0,IF(K$84&lt;77.3,0,_xlfn.FORECAST.LINEAR(K$84,【参考】焼却施設原単位!$C$5:$C$10,【参考】焼却施設原単位!$B$5:$B$10)))</f>
        <v>0</v>
      </c>
      <c r="L85" s="143">
        <f>IF(L22="",0,IF(L$84&lt;77.3,0,_xlfn.FORECAST.LINEAR(L$84,【参考】焼却施設原単位!$C$5:$C$10,【参考】焼却施設原単位!$B$5:$B$10)))</f>
        <v>0</v>
      </c>
      <c r="M85" s="143">
        <f>IF(M22="",0,IF(M$84&lt;77.3,0,_xlfn.FORECAST.LINEAR(M$84,【参考】焼却施設原単位!$C$5:$C$10,【参考】焼却施設原単位!$B$5:$B$10)))</f>
        <v>0</v>
      </c>
      <c r="N85" s="143">
        <f>IF(N22="",0,IF(N$84&lt;77.3,0,_xlfn.FORECAST.LINEAR(N$84,【参考】焼却施設原単位!$C$5:$C$10,【参考】焼却施設原単位!$B$5:$B$10)))</f>
        <v>0</v>
      </c>
      <c r="O85" s="143">
        <f>IF(O22="",0,IF(O$84&lt;77.3,0,_xlfn.FORECAST.LINEAR(O$84,【参考】焼却施設原単位!$C$5:$C$10,【参考】焼却施設原単位!$B$5:$B$10)))</f>
        <v>0</v>
      </c>
      <c r="P85" s="143">
        <f>IF(P22="",0,IF(P$84&lt;77.3,0,_xlfn.FORECAST.LINEAR(P$84,【参考】焼却施設原単位!$C$5:$C$10,【参考】焼却施設原単位!$B$5:$B$10)))</f>
        <v>0</v>
      </c>
      <c r="Q85" s="143">
        <f>IF(Q22="",0,IF(Q$84&lt;77.3,0,_xlfn.FORECAST.LINEAR(Q$84,【参考】焼却施設原単位!$C$5:$C$10,【参考】焼却施設原単位!$B$5:$B$10)))</f>
        <v>0</v>
      </c>
      <c r="R85" s="143">
        <f>IF(R22="",0,IF(R$84&lt;77.3,0,_xlfn.FORECAST.LINEAR(R$84,【参考】焼却施設原単位!$C$5:$C$10,【参考】焼却施設原単位!$B$5:$B$10)))</f>
        <v>0</v>
      </c>
      <c r="S85" s="143">
        <f>IF(S22="",0,IF(S$84&lt;77.3,0,_xlfn.FORECAST.LINEAR(S$84,【参考】焼却施設原単位!$C$5:$C$10,【参考】焼却施設原単位!$B$5:$B$10)))</f>
        <v>0</v>
      </c>
      <c r="T85" s="143">
        <f>IF(T22="",0,IF(T$84&lt;77.3,0,_xlfn.FORECAST.LINEAR(T$84,【参考】焼却施設原単位!$C$5:$C$10,【参考】焼却施設原単位!$B$5:$B$10)))</f>
        <v>0</v>
      </c>
      <c r="U85" s="143">
        <f>IF(U22="",0,IF(U$84&lt;77.3,0,_xlfn.FORECAST.LINEAR(U$84,【参考】焼却施設原単位!$C$5:$C$10,【参考】焼却施設原単位!$B$5:$B$10)))</f>
        <v>0</v>
      </c>
      <c r="V85" s="143">
        <f>IF(V22="",0,IF(V$84&lt;77.3,0,_xlfn.FORECAST.LINEAR(V$84,【参考】焼却施設原単位!$C$5:$C$10,【参考】焼却施設原単位!$B$5:$B$10)))</f>
        <v>0</v>
      </c>
      <c r="W85" s="143">
        <f>IF(W22="",0,IF(W$84&lt;77.3,0,_xlfn.FORECAST.LINEAR(W$84,【参考】焼却施設原単位!$C$5:$C$10,【参考】焼却施設原単位!$B$5:$B$10)))</f>
        <v>0</v>
      </c>
      <c r="X85" s="143">
        <f>IF(X22="",0,IF(X$84&lt;77.3,0,_xlfn.FORECAST.LINEAR(X$84,【参考】焼却施設原単位!$C$5:$C$10,【参考】焼却施設原単位!$B$5:$B$10)))</f>
        <v>0</v>
      </c>
      <c r="Y85" s="143">
        <f>IF(Y22="",0,IF(Y$84&lt;77.3,0,_xlfn.FORECAST.LINEAR(Y$84,【参考】焼却施設原単位!$C$5:$C$10,【参考】焼却施設原単位!$B$5:$B$10)))</f>
        <v>0</v>
      </c>
      <c r="Z85" s="143">
        <f>IF(Z22="",0,IF(Z$84&lt;77.3,0,_xlfn.FORECAST.LINEAR(Z$84,【参考】焼却施設原単位!$C$5:$C$10,【参考】焼却施設原単位!$B$5:$B$10)))</f>
        <v>0</v>
      </c>
      <c r="AA85" s="143">
        <f>IF(AA22="",0,IF(AA$84&lt;77.3,0,_xlfn.FORECAST.LINEAR(AA$84,【参考】焼却施設原単位!$C$5:$C$10,【参考】焼却施設原単位!$B$5:$B$10)))</f>
        <v>0</v>
      </c>
      <c r="AB85" s="143">
        <f>IF(AB22="",0,IF(AB$84&lt;77.3,0,_xlfn.FORECAST.LINEAR(AB$84,【参考】焼却施設原単位!$C$5:$C$10,【参考】焼却施設原単位!$B$5:$B$10)))</f>
        <v>0</v>
      </c>
      <c r="AC85" s="141"/>
    </row>
    <row r="86" spans="1:29" ht="30" customHeight="1" x14ac:dyDescent="0.15">
      <c r="B86" s="71"/>
      <c r="C86" s="57"/>
      <c r="D86" s="57"/>
      <c r="E86" s="103" t="s">
        <v>128</v>
      </c>
      <c r="F86" s="90" t="s">
        <v>74</v>
      </c>
      <c r="G86" s="104"/>
      <c r="H86" s="25" t="s">
        <v>48</v>
      </c>
      <c r="I86" s="144">
        <v>60</v>
      </c>
      <c r="J86" s="144">
        <v>60</v>
      </c>
      <c r="K86" s="144">
        <v>60</v>
      </c>
      <c r="L86" s="144">
        <v>60</v>
      </c>
      <c r="M86" s="144">
        <v>60</v>
      </c>
      <c r="N86" s="144">
        <v>60</v>
      </c>
      <c r="O86" s="144">
        <v>60</v>
      </c>
      <c r="P86" s="144">
        <v>60</v>
      </c>
      <c r="Q86" s="144">
        <v>60</v>
      </c>
      <c r="R86" s="144">
        <v>60</v>
      </c>
      <c r="S86" s="144">
        <v>60</v>
      </c>
      <c r="T86" s="144">
        <v>60</v>
      </c>
      <c r="U86" s="144">
        <v>60</v>
      </c>
      <c r="V86" s="144">
        <v>60</v>
      </c>
      <c r="W86" s="144">
        <v>60</v>
      </c>
      <c r="X86" s="144">
        <v>60</v>
      </c>
      <c r="Y86" s="144">
        <v>60</v>
      </c>
      <c r="Z86" s="144">
        <v>60</v>
      </c>
      <c r="AA86" s="144">
        <v>60</v>
      </c>
      <c r="AB86" s="144">
        <v>60</v>
      </c>
      <c r="AC86" s="145"/>
    </row>
    <row r="87" spans="1:29" ht="30" customHeight="1" x14ac:dyDescent="0.15">
      <c r="B87" s="89"/>
      <c r="C87" s="63"/>
      <c r="D87" s="63"/>
      <c r="E87" s="103" t="s">
        <v>129</v>
      </c>
      <c r="F87" s="90" t="s">
        <v>68</v>
      </c>
      <c r="G87" s="104"/>
      <c r="H87" s="25" t="s">
        <v>50</v>
      </c>
      <c r="I87" s="140">
        <f>INT(I$83*I$85*I$86)</f>
        <v>0</v>
      </c>
      <c r="J87" s="140">
        <f t="shared" ref="J87:AB87" si="34">INT(J$83*J$85*J$86)</f>
        <v>0</v>
      </c>
      <c r="K87" s="140">
        <f t="shared" si="34"/>
        <v>0</v>
      </c>
      <c r="L87" s="140">
        <f t="shared" si="34"/>
        <v>0</v>
      </c>
      <c r="M87" s="140">
        <f t="shared" si="34"/>
        <v>0</v>
      </c>
      <c r="N87" s="140">
        <f t="shared" si="34"/>
        <v>0</v>
      </c>
      <c r="O87" s="140">
        <f t="shared" si="34"/>
        <v>0</v>
      </c>
      <c r="P87" s="140">
        <f t="shared" si="34"/>
        <v>0</v>
      </c>
      <c r="Q87" s="140">
        <f t="shared" si="34"/>
        <v>0</v>
      </c>
      <c r="R87" s="140">
        <f t="shared" si="34"/>
        <v>0</v>
      </c>
      <c r="S87" s="140">
        <f t="shared" si="34"/>
        <v>0</v>
      </c>
      <c r="T87" s="140">
        <f t="shared" si="34"/>
        <v>0</v>
      </c>
      <c r="U87" s="140">
        <f t="shared" si="34"/>
        <v>0</v>
      </c>
      <c r="V87" s="140">
        <f t="shared" si="34"/>
        <v>0</v>
      </c>
      <c r="W87" s="140">
        <f t="shared" si="34"/>
        <v>0</v>
      </c>
      <c r="X87" s="140">
        <f t="shared" si="34"/>
        <v>0</v>
      </c>
      <c r="Y87" s="140">
        <f t="shared" si="34"/>
        <v>0</v>
      </c>
      <c r="Z87" s="140">
        <f t="shared" si="34"/>
        <v>0</v>
      </c>
      <c r="AA87" s="140">
        <f t="shared" si="34"/>
        <v>0</v>
      </c>
      <c r="AB87" s="146">
        <f t="shared" si="34"/>
        <v>0</v>
      </c>
      <c r="AC87" s="147">
        <f>SUM(I87:AB87)</f>
        <v>0</v>
      </c>
    </row>
    <row r="88" spans="1:29" ht="30" customHeight="1" x14ac:dyDescent="0.15">
      <c r="B88" s="67" t="s">
        <v>131</v>
      </c>
      <c r="C88" s="58"/>
      <c r="D88" s="58"/>
      <c r="E88" s="106" t="s">
        <v>130</v>
      </c>
      <c r="F88" s="90" t="s">
        <v>72</v>
      </c>
      <c r="G88" s="104"/>
      <c r="H88" s="30" t="s">
        <v>73</v>
      </c>
      <c r="I88" s="143">
        <f>IF(I22="",0,IF(I$84&lt;78,_xlfn.FORECAST.LINEAR(I$84,【参考】焼却施設原単位!$D$9:$D$12,【参考】焼却施設原単位!$B$9:$B$12),_xlfn.FORECAST.LINEAR(I$84,【参考】焼却施設原単位!$D$5:$D$9,【参考】焼却施設原単位!$B$5:$B$9)))</f>
        <v>0</v>
      </c>
      <c r="J88" s="143">
        <f>IF(J22="",0,IF(J$84&lt;78,_xlfn.FORECAST.LINEAR(J$84,【参考】焼却施設原単位!$D$9:$D$12,【参考】焼却施設原単位!$B$9:$B$12),_xlfn.FORECAST.LINEAR(J$84,【参考】焼却施設原単位!$D$5:$D$9,【参考】焼却施設原単位!$B$5:$B$9)))</f>
        <v>0</v>
      </c>
      <c r="K88" s="143">
        <f>IF(K22="",0,IF(K$84&lt;78,_xlfn.FORECAST.LINEAR(K$84,【参考】焼却施設原単位!$D$9:$D$12,【参考】焼却施設原単位!$B$9:$B$12),_xlfn.FORECAST.LINEAR(K$84,【参考】焼却施設原単位!$D$5:$D$9,【参考】焼却施設原単位!$B$5:$B$9)))</f>
        <v>0</v>
      </c>
      <c r="L88" s="143">
        <f>IF(L22="",0,IF(L$84&lt;78,_xlfn.FORECAST.LINEAR(L$84,【参考】焼却施設原単位!$D$9:$D$12,【参考】焼却施設原単位!$B$9:$B$12),_xlfn.FORECAST.LINEAR(L$84,【参考】焼却施設原単位!$D$5:$D$9,【参考】焼却施設原単位!$B$5:$B$9)))</f>
        <v>0</v>
      </c>
      <c r="M88" s="143">
        <f>IF(M22="",0,IF(M$84&lt;78,_xlfn.FORECAST.LINEAR(M$84,【参考】焼却施設原単位!$D$9:$D$12,【参考】焼却施設原単位!$B$9:$B$12),_xlfn.FORECAST.LINEAR(M$84,【参考】焼却施設原単位!$D$5:$D$9,【参考】焼却施設原単位!$B$5:$B$9)))</f>
        <v>0</v>
      </c>
      <c r="N88" s="143">
        <f>IF(N22="",0,IF(N$84&lt;78,_xlfn.FORECAST.LINEAR(N$84,【参考】焼却施設原単位!$D$9:$D$12,【参考】焼却施設原単位!$B$9:$B$12),_xlfn.FORECAST.LINEAR(N$84,【参考】焼却施設原単位!$D$5:$D$9,【参考】焼却施設原単位!$B$5:$B$9)))</f>
        <v>0</v>
      </c>
      <c r="O88" s="143">
        <f>IF(O22="",0,IF(O$84&lt;78,_xlfn.FORECAST.LINEAR(O$84,【参考】焼却施設原単位!$D$9:$D$12,【参考】焼却施設原単位!$B$9:$B$12),_xlfn.FORECAST.LINEAR(O$84,【参考】焼却施設原単位!$D$5:$D$9,【参考】焼却施設原単位!$B$5:$B$9)))</f>
        <v>0</v>
      </c>
      <c r="P88" s="143">
        <f>IF(P22="",0,IF(P$84&lt;78,_xlfn.FORECAST.LINEAR(P$84,【参考】焼却施設原単位!$D$9:$D$12,【参考】焼却施設原単位!$B$9:$B$12),_xlfn.FORECAST.LINEAR(P$84,【参考】焼却施設原単位!$D$5:$D$9,【参考】焼却施設原単位!$B$5:$B$9)))</f>
        <v>0</v>
      </c>
      <c r="Q88" s="143">
        <f>IF(Q22="",0,IF(Q$84&lt;78,_xlfn.FORECAST.LINEAR(Q$84,【参考】焼却施設原単位!$D$9:$D$12,【参考】焼却施設原単位!$B$9:$B$12),_xlfn.FORECAST.LINEAR(Q$84,【参考】焼却施設原単位!$D$5:$D$9,【参考】焼却施設原単位!$B$5:$B$9)))</f>
        <v>0</v>
      </c>
      <c r="R88" s="143">
        <f>IF(R22="",0,IF(R$84&lt;78,_xlfn.FORECAST.LINEAR(R$84,【参考】焼却施設原単位!$D$9:$D$12,【参考】焼却施設原単位!$B$9:$B$12),_xlfn.FORECAST.LINEAR(R$84,【参考】焼却施設原単位!$D$5:$D$9,【参考】焼却施設原単位!$B$5:$B$9)))</f>
        <v>0</v>
      </c>
      <c r="S88" s="143">
        <f>IF(S22="",0,IF(S$84&lt;78,_xlfn.FORECAST.LINEAR(S$84,【参考】焼却施設原単位!$D$9:$D$12,【参考】焼却施設原単位!$B$9:$B$12),_xlfn.FORECAST.LINEAR(S$84,【参考】焼却施設原単位!$D$5:$D$9,【参考】焼却施設原単位!$B$5:$B$9)))</f>
        <v>0</v>
      </c>
      <c r="T88" s="143">
        <f>IF(T22="",0,IF(T$84&lt;78,_xlfn.FORECAST.LINEAR(T$84,【参考】焼却施設原単位!$D$9:$D$12,【参考】焼却施設原単位!$B$9:$B$12),_xlfn.FORECAST.LINEAR(T$84,【参考】焼却施設原単位!$D$5:$D$9,【参考】焼却施設原単位!$B$5:$B$9)))</f>
        <v>0</v>
      </c>
      <c r="U88" s="143">
        <f>IF(U22="",0,IF(U$84&lt;78,_xlfn.FORECAST.LINEAR(U$84,【参考】焼却施設原単位!$D$9:$D$12,【参考】焼却施設原単位!$B$9:$B$12),_xlfn.FORECAST.LINEAR(U$84,【参考】焼却施設原単位!$D$5:$D$9,【参考】焼却施設原単位!$B$5:$B$9)))</f>
        <v>0</v>
      </c>
      <c r="V88" s="143">
        <f>IF(V22="",0,IF(V$84&lt;78,_xlfn.FORECAST.LINEAR(V$84,【参考】焼却施設原単位!$D$9:$D$12,【参考】焼却施設原単位!$B$9:$B$12),_xlfn.FORECAST.LINEAR(V$84,【参考】焼却施設原単位!$D$5:$D$9,【参考】焼却施設原単位!$B$5:$B$9)))</f>
        <v>0</v>
      </c>
      <c r="W88" s="143">
        <f>IF(W22="",0,IF(W$84&lt;78,_xlfn.FORECAST.LINEAR(W$84,【参考】焼却施設原単位!$D$9:$D$12,【参考】焼却施設原単位!$B$9:$B$12),_xlfn.FORECAST.LINEAR(W$84,【参考】焼却施設原単位!$D$5:$D$9,【参考】焼却施設原単位!$B$5:$B$9)))</f>
        <v>0</v>
      </c>
      <c r="X88" s="143">
        <f>IF(X22="",0,IF(X$84&lt;78,_xlfn.FORECAST.LINEAR(X$84,【参考】焼却施設原単位!$D$9:$D$12,【参考】焼却施設原単位!$B$9:$B$12),_xlfn.FORECAST.LINEAR(X$84,【参考】焼却施設原単位!$D$5:$D$9,【参考】焼却施設原単位!$B$5:$B$9)))</f>
        <v>0</v>
      </c>
      <c r="Y88" s="143">
        <f>IF(Y22="",0,IF(Y$84&lt;78,_xlfn.FORECAST.LINEAR(Y$84,【参考】焼却施設原単位!$D$9:$D$12,【参考】焼却施設原単位!$B$9:$B$12),_xlfn.FORECAST.LINEAR(Y$84,【参考】焼却施設原単位!$D$5:$D$9,【参考】焼却施設原単位!$B$5:$B$9)))</f>
        <v>0</v>
      </c>
      <c r="Z88" s="143">
        <f>IF(Z22="",0,IF(Z$84&lt;78,_xlfn.FORECAST.LINEAR(Z$84,【参考】焼却施設原単位!$D$9:$D$12,【参考】焼却施設原単位!$B$9:$B$12),_xlfn.FORECAST.LINEAR(Z$84,【参考】焼却施設原単位!$D$5:$D$9,【参考】焼却施設原単位!$B$5:$B$9)))</f>
        <v>0</v>
      </c>
      <c r="AA88" s="143">
        <f>IF(AA22="",0,IF(AA$84&lt;78,_xlfn.FORECAST.LINEAR(AA$84,【参考】焼却施設原単位!$D$9:$D$12,【参考】焼却施設原単位!$B$9:$B$12),_xlfn.FORECAST.LINEAR(AA$84,【参考】焼却施設原単位!$D$5:$D$9,【参考】焼却施設原単位!$B$5:$B$9)))</f>
        <v>0</v>
      </c>
      <c r="AB88" s="143">
        <f>IF(AB22="",0,IF(AB$84&lt;78,_xlfn.FORECAST.LINEAR(AB$84,【参考】焼却施設原単位!$D$9:$D$12,【参考】焼却施設原単位!$B$9:$B$12),_xlfn.FORECAST.LINEAR(AB$84,【参考】焼却施設原単位!$D$5:$D$9,【参考】焼却施設原単位!$B$5:$B$9)))</f>
        <v>0</v>
      </c>
      <c r="AC88" s="148"/>
    </row>
    <row r="89" spans="1:29" ht="30" customHeight="1" x14ac:dyDescent="0.15">
      <c r="B89" s="71"/>
      <c r="C89" s="57"/>
      <c r="D89" s="57"/>
      <c r="E89" s="103" t="s">
        <v>128</v>
      </c>
      <c r="F89" s="90" t="s">
        <v>75</v>
      </c>
      <c r="G89" s="104"/>
      <c r="H89" s="25" t="s">
        <v>6</v>
      </c>
      <c r="I89" s="144">
        <v>7.9</v>
      </c>
      <c r="J89" s="144">
        <v>7.9</v>
      </c>
      <c r="K89" s="144">
        <v>7.9</v>
      </c>
      <c r="L89" s="144">
        <v>7.9</v>
      </c>
      <c r="M89" s="144">
        <v>7.9</v>
      </c>
      <c r="N89" s="144">
        <v>7.9</v>
      </c>
      <c r="O89" s="144">
        <v>7.9</v>
      </c>
      <c r="P89" s="144">
        <v>7.9</v>
      </c>
      <c r="Q89" s="144">
        <v>7.9</v>
      </c>
      <c r="R89" s="144">
        <v>7.9</v>
      </c>
      <c r="S89" s="144">
        <v>7.9</v>
      </c>
      <c r="T89" s="144">
        <v>7.9</v>
      </c>
      <c r="U89" s="144">
        <v>7.9</v>
      </c>
      <c r="V89" s="144">
        <v>7.9</v>
      </c>
      <c r="W89" s="144">
        <v>7.9</v>
      </c>
      <c r="X89" s="144">
        <v>7.9</v>
      </c>
      <c r="Y89" s="144">
        <v>7.9</v>
      </c>
      <c r="Z89" s="144">
        <v>7.9</v>
      </c>
      <c r="AA89" s="144">
        <v>7.9</v>
      </c>
      <c r="AB89" s="144">
        <v>7.9</v>
      </c>
      <c r="AC89" s="145"/>
    </row>
    <row r="90" spans="1:29" ht="30" customHeight="1" thickBot="1" x14ac:dyDescent="0.2">
      <c r="B90" s="89"/>
      <c r="C90" s="63"/>
      <c r="D90" s="63"/>
      <c r="E90" s="103" t="s">
        <v>132</v>
      </c>
      <c r="F90" s="90" t="s">
        <v>69</v>
      </c>
      <c r="G90" s="104"/>
      <c r="H90" s="25" t="s">
        <v>50</v>
      </c>
      <c r="I90" s="140">
        <f>INT(I$83*I$88*I$89)</f>
        <v>0</v>
      </c>
      <c r="J90" s="140">
        <f t="shared" ref="J90:AB90" si="35">INT(J$83*J$88*J$89)</f>
        <v>0</v>
      </c>
      <c r="K90" s="140">
        <f t="shared" si="35"/>
        <v>0</v>
      </c>
      <c r="L90" s="140">
        <f t="shared" si="35"/>
        <v>0</v>
      </c>
      <c r="M90" s="140">
        <f t="shared" si="35"/>
        <v>0</v>
      </c>
      <c r="N90" s="140">
        <f t="shared" si="35"/>
        <v>0</v>
      </c>
      <c r="O90" s="140">
        <f t="shared" si="35"/>
        <v>0</v>
      </c>
      <c r="P90" s="140">
        <f t="shared" si="35"/>
        <v>0</v>
      </c>
      <c r="Q90" s="140">
        <f t="shared" si="35"/>
        <v>0</v>
      </c>
      <c r="R90" s="140">
        <f t="shared" si="35"/>
        <v>0</v>
      </c>
      <c r="S90" s="140">
        <f t="shared" si="35"/>
        <v>0</v>
      </c>
      <c r="T90" s="140">
        <f t="shared" si="35"/>
        <v>0</v>
      </c>
      <c r="U90" s="140">
        <f t="shared" si="35"/>
        <v>0</v>
      </c>
      <c r="V90" s="140">
        <f t="shared" si="35"/>
        <v>0</v>
      </c>
      <c r="W90" s="140">
        <f t="shared" si="35"/>
        <v>0</v>
      </c>
      <c r="X90" s="140">
        <f t="shared" si="35"/>
        <v>0</v>
      </c>
      <c r="Y90" s="140">
        <f t="shared" si="35"/>
        <v>0</v>
      </c>
      <c r="Z90" s="140">
        <f t="shared" si="35"/>
        <v>0</v>
      </c>
      <c r="AA90" s="140">
        <f t="shared" si="35"/>
        <v>0</v>
      </c>
      <c r="AB90" s="140">
        <f t="shared" si="35"/>
        <v>0</v>
      </c>
      <c r="AC90" s="147">
        <f>SUM(I90:AB90)</f>
        <v>0</v>
      </c>
    </row>
    <row r="91" spans="1:29" ht="49.9" customHeight="1" x14ac:dyDescent="0.15">
      <c r="B91" s="103" t="s">
        <v>77</v>
      </c>
      <c r="C91" s="90"/>
      <c r="D91" s="90"/>
      <c r="E91" s="90"/>
      <c r="F91" s="90" t="s">
        <v>70</v>
      </c>
      <c r="G91" s="104"/>
      <c r="H91" s="25" t="s">
        <v>50</v>
      </c>
      <c r="I91" s="140">
        <f>I87+I90</f>
        <v>0</v>
      </c>
      <c r="J91" s="140">
        <f t="shared" ref="J91:AB91" si="36">J87+J90</f>
        <v>0</v>
      </c>
      <c r="K91" s="140">
        <f t="shared" si="36"/>
        <v>0</v>
      </c>
      <c r="L91" s="140">
        <f t="shared" si="36"/>
        <v>0</v>
      </c>
      <c r="M91" s="140">
        <f t="shared" si="36"/>
        <v>0</v>
      </c>
      <c r="N91" s="140">
        <f t="shared" si="36"/>
        <v>0</v>
      </c>
      <c r="O91" s="140">
        <f t="shared" si="36"/>
        <v>0</v>
      </c>
      <c r="P91" s="140">
        <f t="shared" si="36"/>
        <v>0</v>
      </c>
      <c r="Q91" s="140">
        <f t="shared" si="36"/>
        <v>0</v>
      </c>
      <c r="R91" s="140">
        <f t="shared" si="36"/>
        <v>0</v>
      </c>
      <c r="S91" s="140">
        <f t="shared" si="36"/>
        <v>0</v>
      </c>
      <c r="T91" s="140">
        <f t="shared" si="36"/>
        <v>0</v>
      </c>
      <c r="U91" s="140">
        <f t="shared" si="36"/>
        <v>0</v>
      </c>
      <c r="V91" s="140">
        <f t="shared" si="36"/>
        <v>0</v>
      </c>
      <c r="W91" s="140">
        <f t="shared" si="36"/>
        <v>0</v>
      </c>
      <c r="X91" s="140">
        <f t="shared" si="36"/>
        <v>0</v>
      </c>
      <c r="Y91" s="140">
        <f t="shared" si="36"/>
        <v>0</v>
      </c>
      <c r="Z91" s="140">
        <f t="shared" si="36"/>
        <v>0</v>
      </c>
      <c r="AA91" s="140">
        <f t="shared" si="36"/>
        <v>0</v>
      </c>
      <c r="AB91" s="140">
        <f t="shared" si="36"/>
        <v>0</v>
      </c>
      <c r="AC91" s="137">
        <f>SUM(I91:AB91)</f>
        <v>0</v>
      </c>
    </row>
    <row r="92" spans="1:29" ht="30" customHeight="1" thickBot="1" x14ac:dyDescent="0.2">
      <c r="B92" s="57"/>
      <c r="C92" s="57"/>
      <c r="D92" s="57"/>
      <c r="E92" s="57"/>
      <c r="F92" s="101"/>
      <c r="G92" s="101"/>
      <c r="H92" s="61"/>
      <c r="I92" s="62"/>
      <c r="J92" s="62"/>
      <c r="K92" s="62"/>
      <c r="L92" s="62"/>
      <c r="M92" s="62"/>
      <c r="N92" s="62"/>
      <c r="O92" s="62"/>
      <c r="P92" s="62"/>
      <c r="Q92" s="62"/>
      <c r="R92" s="62"/>
      <c r="S92" s="62"/>
      <c r="T92" s="62"/>
      <c r="U92" s="62"/>
      <c r="V92" s="62"/>
      <c r="W92" s="62"/>
      <c r="X92" s="62"/>
      <c r="Y92" s="62"/>
      <c r="Z92" s="62"/>
      <c r="AA92" s="62"/>
      <c r="AB92" s="62"/>
      <c r="AC92" s="92" t="s">
        <v>77</v>
      </c>
    </row>
    <row r="93" spans="1:29" ht="19.899999999999999" customHeight="1" x14ac:dyDescent="0.15">
      <c r="AC93" s="58"/>
    </row>
    <row r="94" spans="1:29" ht="19.899999999999999" customHeight="1" x14ac:dyDescent="0.15">
      <c r="AC94" s="57"/>
    </row>
    <row r="95" spans="1:29" ht="19.899999999999999" customHeight="1" x14ac:dyDescent="0.15">
      <c r="AC95" s="57"/>
    </row>
    <row r="96" spans="1:29" ht="45" customHeight="1" x14ac:dyDescent="0.15">
      <c r="A96" s="15"/>
      <c r="B96" s="16" t="s">
        <v>184</v>
      </c>
      <c r="AC96" s="110"/>
    </row>
    <row r="97" spans="2:29" ht="19.899999999999999" customHeight="1" x14ac:dyDescent="0.15">
      <c r="B97" s="172" t="s">
        <v>78</v>
      </c>
      <c r="C97" s="173"/>
      <c r="D97" s="173"/>
      <c r="E97" s="173"/>
      <c r="F97" s="173"/>
      <c r="G97" s="174"/>
      <c r="H97" s="181" t="s">
        <v>8</v>
      </c>
      <c r="I97" s="19">
        <v>6</v>
      </c>
      <c r="J97" s="19">
        <v>7</v>
      </c>
      <c r="K97" s="19">
        <v>8</v>
      </c>
      <c r="L97" s="19">
        <v>9</v>
      </c>
      <c r="M97" s="19">
        <v>10</v>
      </c>
      <c r="N97" s="19">
        <v>11</v>
      </c>
      <c r="O97" s="19">
        <v>12</v>
      </c>
      <c r="P97" s="19">
        <v>13</v>
      </c>
      <c r="Q97" s="19">
        <v>14</v>
      </c>
      <c r="R97" s="19">
        <v>15</v>
      </c>
      <c r="S97" s="19">
        <v>16</v>
      </c>
      <c r="T97" s="19">
        <v>17</v>
      </c>
      <c r="U97" s="19">
        <v>18</v>
      </c>
      <c r="V97" s="19">
        <v>19</v>
      </c>
      <c r="W97" s="19">
        <v>20</v>
      </c>
      <c r="X97" s="19">
        <v>21</v>
      </c>
      <c r="Y97" s="19">
        <v>22</v>
      </c>
      <c r="Z97" s="19">
        <v>23</v>
      </c>
      <c r="AA97" s="19">
        <v>24</v>
      </c>
      <c r="AB97" s="19">
        <v>25</v>
      </c>
      <c r="AC97" s="170" t="s">
        <v>40</v>
      </c>
    </row>
    <row r="98" spans="2:29" ht="19.899999999999999" customHeight="1" x14ac:dyDescent="0.15">
      <c r="B98" s="175"/>
      <c r="C98" s="176"/>
      <c r="D98" s="176"/>
      <c r="E98" s="176"/>
      <c r="F98" s="176"/>
      <c r="G98" s="177"/>
      <c r="H98" s="182"/>
      <c r="I98" s="21">
        <v>2024</v>
      </c>
      <c r="J98" s="21">
        <v>2024</v>
      </c>
      <c r="K98" s="21">
        <v>2024</v>
      </c>
      <c r="L98" s="21">
        <v>2024</v>
      </c>
      <c r="M98" s="21">
        <v>2024</v>
      </c>
      <c r="N98" s="21">
        <v>2024</v>
      </c>
      <c r="O98" s="21">
        <v>2024</v>
      </c>
      <c r="P98" s="21">
        <v>2024</v>
      </c>
      <c r="Q98" s="21">
        <v>2024</v>
      </c>
      <c r="R98" s="21">
        <v>2024</v>
      </c>
      <c r="S98" s="21">
        <v>2024</v>
      </c>
      <c r="T98" s="21">
        <v>2024</v>
      </c>
      <c r="U98" s="21">
        <v>2024</v>
      </c>
      <c r="V98" s="21">
        <v>2024</v>
      </c>
      <c r="W98" s="21">
        <v>2024</v>
      </c>
      <c r="X98" s="21">
        <v>2024</v>
      </c>
      <c r="Y98" s="21">
        <v>2024</v>
      </c>
      <c r="Z98" s="21">
        <v>2024</v>
      </c>
      <c r="AA98" s="21">
        <v>2024</v>
      </c>
      <c r="AB98" s="21">
        <v>2024</v>
      </c>
      <c r="AC98" s="171"/>
    </row>
    <row r="99" spans="2:29" ht="15" customHeight="1" x14ac:dyDescent="0.15">
      <c r="B99" s="178"/>
      <c r="C99" s="179"/>
      <c r="D99" s="179"/>
      <c r="E99" s="179"/>
      <c r="F99" s="179"/>
      <c r="G99" s="180"/>
      <c r="H99" s="183"/>
      <c r="I99" s="23">
        <v>365</v>
      </c>
      <c r="J99" s="23">
        <v>365</v>
      </c>
      <c r="K99" s="23">
        <v>365</v>
      </c>
      <c r="L99" s="23">
        <v>366</v>
      </c>
      <c r="M99" s="23">
        <v>365</v>
      </c>
      <c r="N99" s="23">
        <v>365</v>
      </c>
      <c r="O99" s="23">
        <v>365</v>
      </c>
      <c r="P99" s="23">
        <v>366</v>
      </c>
      <c r="Q99" s="23">
        <v>365</v>
      </c>
      <c r="R99" s="23">
        <v>365</v>
      </c>
      <c r="S99" s="23">
        <v>365</v>
      </c>
      <c r="T99" s="23">
        <v>366</v>
      </c>
      <c r="U99" s="23">
        <v>365</v>
      </c>
      <c r="V99" s="23">
        <v>365</v>
      </c>
      <c r="W99" s="23">
        <v>365</v>
      </c>
      <c r="X99" s="23">
        <v>366</v>
      </c>
      <c r="Y99" s="23">
        <v>365</v>
      </c>
      <c r="Z99" s="23">
        <v>365</v>
      </c>
      <c r="AA99" s="23">
        <v>365</v>
      </c>
      <c r="AB99" s="23">
        <v>366</v>
      </c>
      <c r="AC99" s="102"/>
    </row>
    <row r="100" spans="2:29" ht="30" customHeight="1" x14ac:dyDescent="0.15">
      <c r="B100" s="67" t="s">
        <v>84</v>
      </c>
      <c r="C100" s="58"/>
      <c r="D100" s="103" t="s">
        <v>82</v>
      </c>
      <c r="E100" s="90"/>
      <c r="F100" s="90" t="s">
        <v>80</v>
      </c>
      <c r="G100" s="104"/>
      <c r="H100" s="30" t="s">
        <v>5</v>
      </c>
      <c r="I100" s="139">
        <f>IF(I68="",0,I68)</f>
        <v>0</v>
      </c>
      <c r="J100" s="139">
        <f t="shared" ref="J100:AB100" si="37">IF(J68="",0,J68)</f>
        <v>0</v>
      </c>
      <c r="K100" s="139">
        <f t="shared" si="37"/>
        <v>0</v>
      </c>
      <c r="L100" s="139">
        <f t="shared" si="37"/>
        <v>0</v>
      </c>
      <c r="M100" s="139">
        <f t="shared" si="37"/>
        <v>0</v>
      </c>
      <c r="N100" s="139">
        <f t="shared" si="37"/>
        <v>0</v>
      </c>
      <c r="O100" s="139">
        <f t="shared" si="37"/>
        <v>0</v>
      </c>
      <c r="P100" s="139">
        <f t="shared" si="37"/>
        <v>0</v>
      </c>
      <c r="Q100" s="139">
        <f t="shared" si="37"/>
        <v>0</v>
      </c>
      <c r="R100" s="139">
        <f t="shared" si="37"/>
        <v>0</v>
      </c>
      <c r="S100" s="139">
        <f t="shared" si="37"/>
        <v>0</v>
      </c>
      <c r="T100" s="139">
        <f t="shared" si="37"/>
        <v>0</v>
      </c>
      <c r="U100" s="139">
        <f t="shared" si="37"/>
        <v>0</v>
      </c>
      <c r="V100" s="139">
        <f t="shared" si="37"/>
        <v>0</v>
      </c>
      <c r="W100" s="139">
        <f t="shared" si="37"/>
        <v>0</v>
      </c>
      <c r="X100" s="139">
        <f t="shared" si="37"/>
        <v>0</v>
      </c>
      <c r="Y100" s="139">
        <f t="shared" si="37"/>
        <v>0</v>
      </c>
      <c r="Z100" s="139">
        <f t="shared" si="37"/>
        <v>0</v>
      </c>
      <c r="AA100" s="139">
        <f t="shared" si="37"/>
        <v>0</v>
      </c>
      <c r="AB100" s="139">
        <f t="shared" si="37"/>
        <v>0</v>
      </c>
      <c r="AC100" s="139">
        <f>SUM(I100:AB100)</f>
        <v>0</v>
      </c>
    </row>
    <row r="101" spans="2:29" ht="30" customHeight="1" x14ac:dyDescent="0.15">
      <c r="B101" s="71"/>
      <c r="C101" s="57"/>
      <c r="D101" s="103" t="s">
        <v>83</v>
      </c>
      <c r="E101" s="105"/>
      <c r="F101" s="90" t="s">
        <v>81</v>
      </c>
      <c r="G101" s="104"/>
      <c r="H101" s="30" t="s">
        <v>5</v>
      </c>
      <c r="I101" s="139">
        <f>ROUND(I$83*I$88,0)</f>
        <v>0</v>
      </c>
      <c r="J101" s="139">
        <f t="shared" ref="J101:AB101" si="38">ROUND(J$83*J$88,0)</f>
        <v>0</v>
      </c>
      <c r="K101" s="139">
        <f t="shared" si="38"/>
        <v>0</v>
      </c>
      <c r="L101" s="139">
        <f t="shared" si="38"/>
        <v>0</v>
      </c>
      <c r="M101" s="139">
        <f t="shared" si="38"/>
        <v>0</v>
      </c>
      <c r="N101" s="139">
        <f t="shared" si="38"/>
        <v>0</v>
      </c>
      <c r="O101" s="139">
        <f t="shared" si="38"/>
        <v>0</v>
      </c>
      <c r="P101" s="139">
        <f t="shared" si="38"/>
        <v>0</v>
      </c>
      <c r="Q101" s="139">
        <f t="shared" si="38"/>
        <v>0</v>
      </c>
      <c r="R101" s="139">
        <f t="shared" si="38"/>
        <v>0</v>
      </c>
      <c r="S101" s="139">
        <f t="shared" si="38"/>
        <v>0</v>
      </c>
      <c r="T101" s="139">
        <f t="shared" si="38"/>
        <v>0</v>
      </c>
      <c r="U101" s="139">
        <f t="shared" si="38"/>
        <v>0</v>
      </c>
      <c r="V101" s="139">
        <f t="shared" si="38"/>
        <v>0</v>
      </c>
      <c r="W101" s="139">
        <f t="shared" si="38"/>
        <v>0</v>
      </c>
      <c r="X101" s="139">
        <f t="shared" si="38"/>
        <v>0</v>
      </c>
      <c r="Y101" s="139">
        <f t="shared" si="38"/>
        <v>0</v>
      </c>
      <c r="Z101" s="139">
        <f t="shared" si="38"/>
        <v>0</v>
      </c>
      <c r="AA101" s="139">
        <f t="shared" si="38"/>
        <v>0</v>
      </c>
      <c r="AB101" s="139">
        <f t="shared" si="38"/>
        <v>0</v>
      </c>
      <c r="AC101" s="139">
        <f>SUM(I101:AB101)</f>
        <v>0</v>
      </c>
    </row>
    <row r="102" spans="2:29" ht="30" customHeight="1" x14ac:dyDescent="0.15">
      <c r="B102" s="71"/>
      <c r="C102" s="57"/>
      <c r="D102" s="103" t="s">
        <v>85</v>
      </c>
      <c r="E102" s="105"/>
      <c r="F102" s="90" t="s">
        <v>87</v>
      </c>
      <c r="G102" s="104"/>
      <c r="H102" s="30" t="s">
        <v>88</v>
      </c>
      <c r="I102" s="149">
        <v>0.37</v>
      </c>
      <c r="J102" s="149">
        <v>0.37</v>
      </c>
      <c r="K102" s="149">
        <v>0.37</v>
      </c>
      <c r="L102" s="149">
        <v>0.37</v>
      </c>
      <c r="M102" s="149">
        <v>0.37</v>
      </c>
      <c r="N102" s="149">
        <v>0.37</v>
      </c>
      <c r="O102" s="149">
        <v>0.37</v>
      </c>
      <c r="P102" s="149">
        <v>0.37</v>
      </c>
      <c r="Q102" s="149">
        <v>0.37</v>
      </c>
      <c r="R102" s="149">
        <v>0.37</v>
      </c>
      <c r="S102" s="149">
        <v>0.37</v>
      </c>
      <c r="T102" s="149">
        <v>0.37</v>
      </c>
      <c r="U102" s="149">
        <v>0.37</v>
      </c>
      <c r="V102" s="149">
        <v>0.37</v>
      </c>
      <c r="W102" s="149">
        <v>0.37</v>
      </c>
      <c r="X102" s="149">
        <v>0.37</v>
      </c>
      <c r="Y102" s="149">
        <v>0.37</v>
      </c>
      <c r="Z102" s="149">
        <v>0.37</v>
      </c>
      <c r="AA102" s="149">
        <v>0.37</v>
      </c>
      <c r="AB102" s="149">
        <v>0.37</v>
      </c>
      <c r="AC102" s="142"/>
    </row>
    <row r="103" spans="2:29" ht="30" customHeight="1" x14ac:dyDescent="0.15">
      <c r="B103" s="89"/>
      <c r="C103" s="63"/>
      <c r="D103" s="103" t="s">
        <v>86</v>
      </c>
      <c r="E103" s="105"/>
      <c r="F103" s="90" t="s">
        <v>89</v>
      </c>
      <c r="G103" s="104"/>
      <c r="H103" s="30" t="s">
        <v>97</v>
      </c>
      <c r="I103" s="139">
        <f>INT((I$100+I$101)*I$102/1000)</f>
        <v>0</v>
      </c>
      <c r="J103" s="139">
        <f t="shared" ref="J103:AB103" si="39">INT((J$100+J$101)*J$102/1000)</f>
        <v>0</v>
      </c>
      <c r="K103" s="139">
        <f t="shared" si="39"/>
        <v>0</v>
      </c>
      <c r="L103" s="139">
        <f t="shared" si="39"/>
        <v>0</v>
      </c>
      <c r="M103" s="139">
        <f t="shared" si="39"/>
        <v>0</v>
      </c>
      <c r="N103" s="139">
        <f t="shared" si="39"/>
        <v>0</v>
      </c>
      <c r="O103" s="139">
        <f t="shared" si="39"/>
        <v>0</v>
      </c>
      <c r="P103" s="139">
        <f t="shared" si="39"/>
        <v>0</v>
      </c>
      <c r="Q103" s="139">
        <f t="shared" si="39"/>
        <v>0</v>
      </c>
      <c r="R103" s="139">
        <f t="shared" si="39"/>
        <v>0</v>
      </c>
      <c r="S103" s="139">
        <f t="shared" si="39"/>
        <v>0</v>
      </c>
      <c r="T103" s="139">
        <f t="shared" si="39"/>
        <v>0</v>
      </c>
      <c r="U103" s="139">
        <f t="shared" si="39"/>
        <v>0</v>
      </c>
      <c r="V103" s="139">
        <f t="shared" si="39"/>
        <v>0</v>
      </c>
      <c r="W103" s="139">
        <f t="shared" si="39"/>
        <v>0</v>
      </c>
      <c r="X103" s="139">
        <f t="shared" si="39"/>
        <v>0</v>
      </c>
      <c r="Y103" s="139">
        <f t="shared" si="39"/>
        <v>0</v>
      </c>
      <c r="Z103" s="139">
        <f t="shared" si="39"/>
        <v>0</v>
      </c>
      <c r="AA103" s="139">
        <f t="shared" si="39"/>
        <v>0</v>
      </c>
      <c r="AB103" s="139">
        <f t="shared" si="39"/>
        <v>0</v>
      </c>
      <c r="AC103" s="139">
        <f>SUM(I103:AB103)</f>
        <v>0</v>
      </c>
    </row>
    <row r="104" spans="2:29" ht="30" customHeight="1" x14ac:dyDescent="0.15">
      <c r="B104" s="67" t="s">
        <v>93</v>
      </c>
      <c r="C104" s="58"/>
      <c r="D104" s="103" t="s">
        <v>79</v>
      </c>
      <c r="E104" s="105"/>
      <c r="F104" s="90" t="s">
        <v>90</v>
      </c>
      <c r="G104" s="104"/>
      <c r="H104" s="30" t="s">
        <v>47</v>
      </c>
      <c r="I104" s="139">
        <f>ROUND(I$83*I$85,0)</f>
        <v>0</v>
      </c>
      <c r="J104" s="139">
        <f t="shared" ref="J104:AB104" si="40">ROUND(J$83*J$85,0)</f>
        <v>0</v>
      </c>
      <c r="K104" s="139">
        <f t="shared" si="40"/>
        <v>0</v>
      </c>
      <c r="L104" s="139">
        <f t="shared" si="40"/>
        <v>0</v>
      </c>
      <c r="M104" s="139">
        <f t="shared" si="40"/>
        <v>0</v>
      </c>
      <c r="N104" s="139">
        <f t="shared" si="40"/>
        <v>0</v>
      </c>
      <c r="O104" s="139">
        <f t="shared" si="40"/>
        <v>0</v>
      </c>
      <c r="P104" s="139">
        <f t="shared" si="40"/>
        <v>0</v>
      </c>
      <c r="Q104" s="139">
        <f t="shared" si="40"/>
        <v>0</v>
      </c>
      <c r="R104" s="139">
        <f t="shared" si="40"/>
        <v>0</v>
      </c>
      <c r="S104" s="139">
        <f t="shared" si="40"/>
        <v>0</v>
      </c>
      <c r="T104" s="139">
        <f t="shared" si="40"/>
        <v>0</v>
      </c>
      <c r="U104" s="139">
        <f t="shared" si="40"/>
        <v>0</v>
      </c>
      <c r="V104" s="139">
        <f t="shared" si="40"/>
        <v>0</v>
      </c>
      <c r="W104" s="139">
        <f t="shared" si="40"/>
        <v>0</v>
      </c>
      <c r="X104" s="139">
        <f t="shared" si="40"/>
        <v>0</v>
      </c>
      <c r="Y104" s="139">
        <f t="shared" si="40"/>
        <v>0</v>
      </c>
      <c r="Z104" s="139">
        <f t="shared" si="40"/>
        <v>0</v>
      </c>
      <c r="AA104" s="139">
        <f t="shared" si="40"/>
        <v>0</v>
      </c>
      <c r="AB104" s="139">
        <f t="shared" si="40"/>
        <v>0</v>
      </c>
      <c r="AC104" s="139"/>
    </row>
    <row r="105" spans="2:29" ht="30" customHeight="1" x14ac:dyDescent="0.15">
      <c r="B105" s="71"/>
      <c r="C105" s="57"/>
      <c r="D105" s="103" t="s">
        <v>85</v>
      </c>
      <c r="E105" s="105"/>
      <c r="F105" s="90" t="s">
        <v>91</v>
      </c>
      <c r="G105" s="104"/>
      <c r="H105" s="30" t="s">
        <v>94</v>
      </c>
      <c r="I105" s="149">
        <v>2.23</v>
      </c>
      <c r="J105" s="149">
        <v>2.23</v>
      </c>
      <c r="K105" s="149">
        <v>2.23</v>
      </c>
      <c r="L105" s="149">
        <v>2.23</v>
      </c>
      <c r="M105" s="149">
        <v>2.23</v>
      </c>
      <c r="N105" s="149">
        <v>2.23</v>
      </c>
      <c r="O105" s="149">
        <v>2.23</v>
      </c>
      <c r="P105" s="149">
        <v>2.23</v>
      </c>
      <c r="Q105" s="149">
        <v>2.23</v>
      </c>
      <c r="R105" s="149">
        <v>2.23</v>
      </c>
      <c r="S105" s="149">
        <v>2.23</v>
      </c>
      <c r="T105" s="149">
        <v>2.23</v>
      </c>
      <c r="U105" s="149">
        <v>2.23</v>
      </c>
      <c r="V105" s="149">
        <v>2.23</v>
      </c>
      <c r="W105" s="149">
        <v>2.23</v>
      </c>
      <c r="X105" s="149">
        <v>2.23</v>
      </c>
      <c r="Y105" s="149">
        <v>2.23</v>
      </c>
      <c r="Z105" s="149">
        <v>2.23</v>
      </c>
      <c r="AA105" s="149">
        <v>2.23</v>
      </c>
      <c r="AB105" s="149">
        <v>2.23</v>
      </c>
      <c r="AC105" s="142"/>
    </row>
    <row r="106" spans="2:29" ht="30" customHeight="1" x14ac:dyDescent="0.15">
      <c r="B106" s="89"/>
      <c r="C106" s="63"/>
      <c r="D106" s="103" t="s">
        <v>86</v>
      </c>
      <c r="E106" s="105"/>
      <c r="F106" s="90" t="s">
        <v>92</v>
      </c>
      <c r="G106" s="104"/>
      <c r="H106" s="30" t="s">
        <v>97</v>
      </c>
      <c r="I106" s="139">
        <f>INT(I$104*I$105/1000)</f>
        <v>0</v>
      </c>
      <c r="J106" s="139">
        <f t="shared" ref="J106:AB106" si="41">INT(J$104*J$105/1000)</f>
        <v>0</v>
      </c>
      <c r="K106" s="139">
        <f t="shared" si="41"/>
        <v>0</v>
      </c>
      <c r="L106" s="139">
        <f t="shared" si="41"/>
        <v>0</v>
      </c>
      <c r="M106" s="139">
        <f t="shared" si="41"/>
        <v>0</v>
      </c>
      <c r="N106" s="139">
        <f t="shared" si="41"/>
        <v>0</v>
      </c>
      <c r="O106" s="139">
        <f t="shared" si="41"/>
        <v>0</v>
      </c>
      <c r="P106" s="139">
        <f t="shared" si="41"/>
        <v>0</v>
      </c>
      <c r="Q106" s="139">
        <f t="shared" si="41"/>
        <v>0</v>
      </c>
      <c r="R106" s="139">
        <f t="shared" si="41"/>
        <v>0</v>
      </c>
      <c r="S106" s="139">
        <f t="shared" si="41"/>
        <v>0</v>
      </c>
      <c r="T106" s="139">
        <f t="shared" si="41"/>
        <v>0</v>
      </c>
      <c r="U106" s="139">
        <f t="shared" si="41"/>
        <v>0</v>
      </c>
      <c r="V106" s="139">
        <f t="shared" si="41"/>
        <v>0</v>
      </c>
      <c r="W106" s="139">
        <f t="shared" si="41"/>
        <v>0</v>
      </c>
      <c r="X106" s="139">
        <f t="shared" si="41"/>
        <v>0</v>
      </c>
      <c r="Y106" s="139">
        <f t="shared" si="41"/>
        <v>0</v>
      </c>
      <c r="Z106" s="139">
        <f t="shared" si="41"/>
        <v>0</v>
      </c>
      <c r="AA106" s="139">
        <f t="shared" si="41"/>
        <v>0</v>
      </c>
      <c r="AB106" s="139">
        <f t="shared" si="41"/>
        <v>0</v>
      </c>
      <c r="AC106" s="139">
        <f>SUM(I106:AB106)</f>
        <v>0</v>
      </c>
    </row>
    <row r="107" spans="2:29" ht="30" customHeight="1" x14ac:dyDescent="0.15">
      <c r="B107" s="67" t="s">
        <v>96</v>
      </c>
      <c r="C107" s="58"/>
      <c r="D107" s="118"/>
      <c r="E107" s="119"/>
      <c r="F107" s="90" t="s">
        <v>117</v>
      </c>
      <c r="G107" s="104"/>
      <c r="H107" s="30" t="s">
        <v>97</v>
      </c>
      <c r="I107" s="117"/>
      <c r="J107" s="117"/>
      <c r="K107" s="117"/>
      <c r="L107" s="117"/>
      <c r="M107" s="117"/>
      <c r="N107" s="117"/>
      <c r="O107" s="117"/>
      <c r="P107" s="117"/>
      <c r="Q107" s="117"/>
      <c r="R107" s="117"/>
      <c r="S107" s="117"/>
      <c r="T107" s="117"/>
      <c r="U107" s="117"/>
      <c r="V107" s="117"/>
      <c r="W107" s="117"/>
      <c r="X107" s="117"/>
      <c r="Y107" s="117"/>
      <c r="Z107" s="117"/>
      <c r="AA107" s="117"/>
      <c r="AB107" s="117"/>
      <c r="AC107" s="139">
        <f t="shared" ref="AC107:AC110" si="42">SUM(I107:AB107)</f>
        <v>0</v>
      </c>
    </row>
    <row r="108" spans="2:29" ht="30" customHeight="1" x14ac:dyDescent="0.15">
      <c r="B108" s="71"/>
      <c r="C108" s="57"/>
      <c r="D108" s="118"/>
      <c r="E108" s="119"/>
      <c r="F108" s="90" t="s">
        <v>118</v>
      </c>
      <c r="G108" s="104"/>
      <c r="H108" s="30" t="s">
        <v>97</v>
      </c>
      <c r="I108" s="117"/>
      <c r="J108" s="117"/>
      <c r="K108" s="117"/>
      <c r="L108" s="117"/>
      <c r="M108" s="117"/>
      <c r="N108" s="117"/>
      <c r="O108" s="117"/>
      <c r="P108" s="117"/>
      <c r="Q108" s="117"/>
      <c r="R108" s="117"/>
      <c r="S108" s="117"/>
      <c r="T108" s="117"/>
      <c r="U108" s="117"/>
      <c r="V108" s="117"/>
      <c r="W108" s="117"/>
      <c r="X108" s="117"/>
      <c r="Y108" s="117"/>
      <c r="Z108" s="117"/>
      <c r="AA108" s="117"/>
      <c r="AB108" s="117"/>
      <c r="AC108" s="139">
        <f t="shared" si="42"/>
        <v>0</v>
      </c>
    </row>
    <row r="109" spans="2:29" ht="30" customHeight="1" x14ac:dyDescent="0.15">
      <c r="B109" s="71"/>
      <c r="C109" s="57"/>
      <c r="D109" s="118"/>
      <c r="E109" s="119"/>
      <c r="F109" s="90" t="s">
        <v>119</v>
      </c>
      <c r="G109" s="104"/>
      <c r="H109" s="30" t="s">
        <v>97</v>
      </c>
      <c r="I109" s="117"/>
      <c r="J109" s="117"/>
      <c r="K109" s="117"/>
      <c r="L109" s="117"/>
      <c r="M109" s="117"/>
      <c r="N109" s="117"/>
      <c r="O109" s="117"/>
      <c r="P109" s="117"/>
      <c r="Q109" s="117"/>
      <c r="R109" s="117"/>
      <c r="S109" s="117"/>
      <c r="T109" s="117"/>
      <c r="U109" s="117"/>
      <c r="V109" s="117"/>
      <c r="W109" s="117"/>
      <c r="X109" s="117"/>
      <c r="Y109" s="117"/>
      <c r="Z109" s="117"/>
      <c r="AA109" s="117"/>
      <c r="AB109" s="117"/>
      <c r="AC109" s="139">
        <f t="shared" si="42"/>
        <v>0</v>
      </c>
    </row>
    <row r="110" spans="2:29" ht="30" customHeight="1" thickBot="1" x14ac:dyDescent="0.2">
      <c r="B110" s="89"/>
      <c r="C110" s="63"/>
      <c r="D110" s="103" t="s">
        <v>98</v>
      </c>
      <c r="E110" s="90"/>
      <c r="F110" s="90" t="s">
        <v>120</v>
      </c>
      <c r="G110" s="104"/>
      <c r="H110" s="30" t="s">
        <v>97</v>
      </c>
      <c r="I110" s="140">
        <f>I107+I108+I109</f>
        <v>0</v>
      </c>
      <c r="J110" s="140">
        <f t="shared" ref="J110:AB110" si="43">J107+J108+J109</f>
        <v>0</v>
      </c>
      <c r="K110" s="140">
        <f t="shared" si="43"/>
        <v>0</v>
      </c>
      <c r="L110" s="140">
        <f t="shared" si="43"/>
        <v>0</v>
      </c>
      <c r="M110" s="140">
        <f t="shared" si="43"/>
        <v>0</v>
      </c>
      <c r="N110" s="140">
        <f t="shared" si="43"/>
        <v>0</v>
      </c>
      <c r="O110" s="140">
        <f t="shared" si="43"/>
        <v>0</v>
      </c>
      <c r="P110" s="140">
        <f t="shared" si="43"/>
        <v>0</v>
      </c>
      <c r="Q110" s="140">
        <f t="shared" si="43"/>
        <v>0</v>
      </c>
      <c r="R110" s="140">
        <f t="shared" si="43"/>
        <v>0</v>
      </c>
      <c r="S110" s="140">
        <f t="shared" si="43"/>
        <v>0</v>
      </c>
      <c r="T110" s="140">
        <f t="shared" si="43"/>
        <v>0</v>
      </c>
      <c r="U110" s="140">
        <f t="shared" si="43"/>
        <v>0</v>
      </c>
      <c r="V110" s="140">
        <f t="shared" si="43"/>
        <v>0</v>
      </c>
      <c r="W110" s="140">
        <f t="shared" si="43"/>
        <v>0</v>
      </c>
      <c r="X110" s="140">
        <f t="shared" si="43"/>
        <v>0</v>
      </c>
      <c r="Y110" s="140">
        <f t="shared" si="43"/>
        <v>0</v>
      </c>
      <c r="Z110" s="140">
        <f t="shared" si="43"/>
        <v>0</v>
      </c>
      <c r="AA110" s="140">
        <f t="shared" si="43"/>
        <v>0</v>
      </c>
      <c r="AB110" s="140">
        <f t="shared" si="43"/>
        <v>0</v>
      </c>
      <c r="AC110" s="139">
        <f t="shared" si="42"/>
        <v>0</v>
      </c>
    </row>
    <row r="111" spans="2:29" ht="49.9" customHeight="1" x14ac:dyDescent="0.15">
      <c r="B111" s="103" t="s">
        <v>95</v>
      </c>
      <c r="C111" s="90"/>
      <c r="D111" s="90"/>
      <c r="E111" s="90"/>
      <c r="F111" s="90" t="s">
        <v>121</v>
      </c>
      <c r="G111" s="104"/>
      <c r="H111" s="30" t="s">
        <v>97</v>
      </c>
      <c r="I111" s="139">
        <f>INT(I$103+I$106-(I$110))</f>
        <v>0</v>
      </c>
      <c r="J111" s="139">
        <f t="shared" ref="J111:AB111" si="44">INT(J$103+J$106-(J$110))</f>
        <v>0</v>
      </c>
      <c r="K111" s="139">
        <f t="shared" si="44"/>
        <v>0</v>
      </c>
      <c r="L111" s="139">
        <f t="shared" si="44"/>
        <v>0</v>
      </c>
      <c r="M111" s="139">
        <f t="shared" si="44"/>
        <v>0</v>
      </c>
      <c r="N111" s="139">
        <f t="shared" si="44"/>
        <v>0</v>
      </c>
      <c r="O111" s="139">
        <f t="shared" si="44"/>
        <v>0</v>
      </c>
      <c r="P111" s="139">
        <f t="shared" si="44"/>
        <v>0</v>
      </c>
      <c r="Q111" s="139">
        <f t="shared" si="44"/>
        <v>0</v>
      </c>
      <c r="R111" s="139">
        <f t="shared" si="44"/>
        <v>0</v>
      </c>
      <c r="S111" s="139">
        <f t="shared" si="44"/>
        <v>0</v>
      </c>
      <c r="T111" s="139">
        <f t="shared" si="44"/>
        <v>0</v>
      </c>
      <c r="U111" s="139">
        <f t="shared" si="44"/>
        <v>0</v>
      </c>
      <c r="V111" s="139">
        <f t="shared" si="44"/>
        <v>0</v>
      </c>
      <c r="W111" s="139">
        <f t="shared" si="44"/>
        <v>0</v>
      </c>
      <c r="X111" s="139">
        <f t="shared" si="44"/>
        <v>0</v>
      </c>
      <c r="Y111" s="139">
        <f t="shared" si="44"/>
        <v>0</v>
      </c>
      <c r="Z111" s="139">
        <f t="shared" si="44"/>
        <v>0</v>
      </c>
      <c r="AA111" s="139">
        <f t="shared" si="44"/>
        <v>0</v>
      </c>
      <c r="AB111" s="139">
        <f t="shared" si="44"/>
        <v>0</v>
      </c>
      <c r="AC111" s="150">
        <f>SUM(I111:AB111)</f>
        <v>0</v>
      </c>
    </row>
    <row r="112" spans="2:29" ht="30" customHeight="1" thickBot="1" x14ac:dyDescent="0.2">
      <c r="AC112" s="92" t="s">
        <v>99</v>
      </c>
    </row>
    <row r="113" ht="19.899999999999999" customHeight="1" x14ac:dyDescent="0.15"/>
    <row r="114" ht="19.899999999999999" customHeight="1" x14ac:dyDescent="0.15"/>
    <row r="115" ht="19.899999999999999" customHeight="1" x14ac:dyDescent="0.15"/>
    <row r="116" ht="19.899999999999999" customHeight="1" x14ac:dyDescent="0.15"/>
    <row r="117" ht="19.899999999999999" customHeight="1" x14ac:dyDescent="0.15"/>
    <row r="118" ht="19.899999999999999" customHeight="1" x14ac:dyDescent="0.15"/>
    <row r="119" ht="19.899999999999999" customHeight="1" x14ac:dyDescent="0.15"/>
    <row r="120" ht="19.899999999999999" customHeight="1" x14ac:dyDescent="0.15"/>
    <row r="121" ht="19.899999999999999" customHeight="1" x14ac:dyDescent="0.15"/>
    <row r="122" ht="19.899999999999999" customHeight="1" x14ac:dyDescent="0.15"/>
    <row r="123" ht="19.899999999999999" customHeight="1" x14ac:dyDescent="0.15"/>
    <row r="124" ht="19.899999999999999" customHeight="1" x14ac:dyDescent="0.15"/>
    <row r="125" ht="19.899999999999999" customHeight="1" x14ac:dyDescent="0.15"/>
    <row r="126" ht="19.899999999999999" customHeight="1" x14ac:dyDescent="0.15"/>
    <row r="127" ht="19.899999999999999" customHeight="1" x14ac:dyDescent="0.15"/>
    <row r="128" ht="19.899999999999999" customHeight="1" x14ac:dyDescent="0.15"/>
    <row r="129" ht="19.899999999999999" customHeight="1" x14ac:dyDescent="0.15"/>
    <row r="130" ht="19.899999999999999" customHeight="1" x14ac:dyDescent="0.15"/>
    <row r="131" ht="19.899999999999999" customHeight="1" x14ac:dyDescent="0.15"/>
    <row r="132" ht="19.899999999999999" customHeight="1" x14ac:dyDescent="0.15"/>
    <row r="133" ht="19.899999999999999" customHeight="1" x14ac:dyDescent="0.15"/>
    <row r="134" ht="19.899999999999999" customHeight="1" x14ac:dyDescent="0.15"/>
    <row r="135" ht="19.899999999999999" customHeight="1" x14ac:dyDescent="0.15"/>
    <row r="136" ht="19.899999999999999" customHeight="1" x14ac:dyDescent="0.15"/>
    <row r="137" ht="19.899999999999999" customHeight="1" x14ac:dyDescent="0.15"/>
    <row r="138" ht="19.899999999999999" customHeight="1" x14ac:dyDescent="0.15"/>
    <row r="139" ht="19.899999999999999" customHeight="1" x14ac:dyDescent="0.15"/>
    <row r="140" ht="19.899999999999999" customHeight="1" x14ac:dyDescent="0.15"/>
    <row r="141" ht="19.899999999999999" customHeight="1" x14ac:dyDescent="0.15"/>
    <row r="142" ht="19.899999999999999" customHeight="1" x14ac:dyDescent="0.15"/>
    <row r="143" ht="19.899999999999999" customHeight="1" x14ac:dyDescent="0.15"/>
    <row r="144" ht="19.899999999999999" customHeight="1" x14ac:dyDescent="0.15"/>
    <row r="145" ht="19.899999999999999" customHeight="1" x14ac:dyDescent="0.15"/>
    <row r="146" ht="19.899999999999999" customHeight="1" x14ac:dyDescent="0.15"/>
    <row r="147" ht="19.899999999999999" customHeight="1" x14ac:dyDescent="0.15"/>
    <row r="148" ht="19.899999999999999" customHeight="1" x14ac:dyDescent="0.15"/>
    <row r="149" ht="19.899999999999999" customHeight="1" x14ac:dyDescent="0.15"/>
    <row r="150" ht="19.899999999999999" customHeight="1" x14ac:dyDescent="0.15"/>
    <row r="151" ht="19.899999999999999" customHeight="1" x14ac:dyDescent="0.15"/>
    <row r="152" ht="19.899999999999999" customHeight="1" x14ac:dyDescent="0.15"/>
    <row r="153" ht="19.899999999999999" customHeight="1" x14ac:dyDescent="0.15"/>
    <row r="154" ht="19.899999999999999" customHeight="1" x14ac:dyDescent="0.15"/>
    <row r="155" ht="19.899999999999999" customHeight="1" x14ac:dyDescent="0.15"/>
    <row r="156" ht="19.899999999999999" customHeight="1" x14ac:dyDescent="0.15"/>
    <row r="157" ht="19.899999999999999" customHeight="1" x14ac:dyDescent="0.15"/>
    <row r="158" ht="19.899999999999999" customHeight="1" x14ac:dyDescent="0.15"/>
    <row r="159" ht="19.899999999999999" customHeight="1" x14ac:dyDescent="0.15"/>
  </sheetData>
  <sheetProtection password="CC31" sheet="1" objects="1" scenarios="1"/>
  <mergeCells count="21">
    <mergeCell ref="E65:G65"/>
    <mergeCell ref="I3:AB3"/>
    <mergeCell ref="AC3:AC7"/>
    <mergeCell ref="B3:G7"/>
    <mergeCell ref="H3:H7"/>
    <mergeCell ref="AC55:AC57"/>
    <mergeCell ref="B55:G57"/>
    <mergeCell ref="H55:H57"/>
    <mergeCell ref="E18:G18"/>
    <mergeCell ref="E66:G66"/>
    <mergeCell ref="E67:G67"/>
    <mergeCell ref="E68:G68"/>
    <mergeCell ref="AC97:AC98"/>
    <mergeCell ref="B80:G82"/>
    <mergeCell ref="H80:H82"/>
    <mergeCell ref="AC80:AC81"/>
    <mergeCell ref="AC72:AC73"/>
    <mergeCell ref="B72:G74"/>
    <mergeCell ref="H72:H74"/>
    <mergeCell ref="B97:G99"/>
    <mergeCell ref="H97:H99"/>
  </mergeCells>
  <phoneticPr fontId="19"/>
  <printOptions horizontalCentered="1"/>
  <pageMargins left="0.51181102362204722" right="0.11811023622047245" top="0.74803149606299213" bottom="0.15748031496062992" header="0.31496062992125984" footer="0.31496062992125984"/>
  <pageSetup paperSize="8" scale="46" fitToWidth="0" fitToHeight="0" orientation="landscape" r:id="rId1"/>
  <rowBreaks count="2" manualBreakCount="2">
    <brk id="69" max="28" man="1"/>
    <brk id="93"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36"/>
  <sheetViews>
    <sheetView view="pageBreakPreview" zoomScale="85" zoomScaleNormal="100" zoomScaleSheetLayoutView="85" workbookViewId="0">
      <selection activeCell="A2" sqref="A2:J2"/>
    </sheetView>
  </sheetViews>
  <sheetFormatPr defaultColWidth="8.875" defaultRowHeight="16.5" x14ac:dyDescent="0.25"/>
  <cols>
    <col min="1" max="1" width="5.5" style="3" bestFit="1" customWidth="1"/>
    <col min="2" max="2" width="6" style="2" bestFit="1" customWidth="1"/>
    <col min="3" max="7" width="8.875" style="2"/>
    <col min="8" max="8" width="6.75" style="2" customWidth="1"/>
    <col min="9" max="9" width="20.75" style="2" customWidth="1"/>
    <col min="10" max="10" width="3.75" style="2" bestFit="1" customWidth="1"/>
    <col min="11" max="16384" width="8.875" style="2"/>
  </cols>
  <sheetData>
    <row r="1" spans="1:10" ht="21" x14ac:dyDescent="0.3">
      <c r="I1" s="195" t="s">
        <v>180</v>
      </c>
      <c r="J1" s="195"/>
    </row>
    <row r="2" spans="1:10" ht="25.15" customHeight="1" x14ac:dyDescent="0.3">
      <c r="A2" s="194" t="s">
        <v>185</v>
      </c>
      <c r="B2" s="194"/>
      <c r="C2" s="194"/>
      <c r="D2" s="194"/>
      <c r="E2" s="194"/>
      <c r="F2" s="194"/>
      <c r="G2" s="194"/>
      <c r="H2" s="194"/>
      <c r="I2" s="194"/>
      <c r="J2" s="194"/>
    </row>
    <row r="3" spans="1:10" ht="25.15" customHeight="1" x14ac:dyDescent="0.3">
      <c r="A3" s="8"/>
      <c r="B3" s="8"/>
      <c r="C3" s="8"/>
      <c r="D3" s="8"/>
      <c r="E3" s="8"/>
      <c r="F3" s="8"/>
      <c r="G3" s="8"/>
      <c r="H3" s="8"/>
      <c r="I3" s="8"/>
      <c r="J3" s="8"/>
    </row>
    <row r="4" spans="1:10" ht="25.15" customHeight="1" x14ac:dyDescent="0.25">
      <c r="J4" s="7" t="s">
        <v>108</v>
      </c>
    </row>
    <row r="5" spans="1:10" ht="11.45" customHeight="1" x14ac:dyDescent="0.25"/>
    <row r="6" spans="1:10" ht="22.5" customHeight="1" x14ac:dyDescent="0.25">
      <c r="A6" s="3" t="s">
        <v>100</v>
      </c>
      <c r="B6" s="3" t="s">
        <v>137</v>
      </c>
    </row>
    <row r="7" spans="1:10" ht="22.5" customHeight="1" thickBot="1" x14ac:dyDescent="0.3">
      <c r="B7" s="3"/>
    </row>
    <row r="8" spans="1:10" ht="22.5" customHeight="1" thickBot="1" x14ac:dyDescent="0.3">
      <c r="B8" s="3"/>
      <c r="I8" s="4">
        <f>'別紙1-1_計算書'!$AC$52</f>
        <v>0</v>
      </c>
      <c r="J8" s="2" t="s">
        <v>105</v>
      </c>
    </row>
    <row r="9" spans="1:10" ht="22.5" customHeight="1" x14ac:dyDescent="0.25">
      <c r="B9" s="3"/>
    </row>
    <row r="10" spans="1:10" ht="22.5" customHeight="1" x14ac:dyDescent="0.25">
      <c r="A10" s="3" t="s">
        <v>101</v>
      </c>
      <c r="B10" s="3" t="s">
        <v>169</v>
      </c>
    </row>
    <row r="11" spans="1:10" ht="22.5" customHeight="1" thickBot="1" x14ac:dyDescent="0.3">
      <c r="B11" s="3"/>
    </row>
    <row r="12" spans="1:10" ht="22.5" customHeight="1" thickBot="1" x14ac:dyDescent="0.3">
      <c r="B12" s="3"/>
      <c r="I12" s="4">
        <f>'別紙1-1_計算書'!$AC$77</f>
        <v>0</v>
      </c>
      <c r="J12" s="2" t="s">
        <v>105</v>
      </c>
    </row>
    <row r="13" spans="1:10" ht="22.5" customHeight="1" x14ac:dyDescent="0.25">
      <c r="B13" s="3"/>
    </row>
    <row r="14" spans="1:10" ht="22.5" customHeight="1" x14ac:dyDescent="0.25">
      <c r="A14" s="3" t="s">
        <v>102</v>
      </c>
      <c r="B14" s="3" t="s">
        <v>170</v>
      </c>
    </row>
    <row r="15" spans="1:10" ht="22.5" customHeight="1" thickBot="1" x14ac:dyDescent="0.3">
      <c r="B15" s="3"/>
    </row>
    <row r="16" spans="1:10" ht="22.5" customHeight="1" thickBot="1" x14ac:dyDescent="0.3">
      <c r="B16" s="3"/>
      <c r="I16" s="4">
        <f>'別紙1-1_計算書'!$AC$91</f>
        <v>0</v>
      </c>
      <c r="J16" s="2" t="s">
        <v>105</v>
      </c>
    </row>
    <row r="17" spans="1:19" ht="22.5" customHeight="1" x14ac:dyDescent="0.25">
      <c r="B17" s="3"/>
    </row>
    <row r="18" spans="1:19" ht="22.5" customHeight="1" x14ac:dyDescent="0.25">
      <c r="B18" s="3"/>
    </row>
    <row r="19" spans="1:19" ht="22.5" customHeight="1" x14ac:dyDescent="0.25">
      <c r="A19" s="3" t="s">
        <v>103</v>
      </c>
      <c r="B19" s="3" t="s">
        <v>171</v>
      </c>
    </row>
    <row r="20" spans="1:19" ht="22.5" customHeight="1" x14ac:dyDescent="0.25">
      <c r="B20" s="3" t="s">
        <v>138</v>
      </c>
    </row>
    <row r="21" spans="1:19" ht="22.5" customHeight="1" x14ac:dyDescent="0.25">
      <c r="B21" s="3" t="s">
        <v>106</v>
      </c>
    </row>
    <row r="22" spans="1:19" ht="22.5" customHeight="1" x14ac:dyDescent="0.25">
      <c r="B22" s="3" t="s">
        <v>107</v>
      </c>
    </row>
    <row r="23" spans="1:19" ht="22.5" customHeight="1" thickBot="1" x14ac:dyDescent="0.3">
      <c r="B23" s="3"/>
    </row>
    <row r="24" spans="1:19" ht="22.5" customHeight="1" thickBot="1" x14ac:dyDescent="0.3">
      <c r="I24" s="4">
        <v>7700000000</v>
      </c>
      <c r="J24" s="2" t="s">
        <v>105</v>
      </c>
    </row>
    <row r="25" spans="1:19" ht="22.5" customHeight="1" x14ac:dyDescent="0.25">
      <c r="A25" s="2"/>
    </row>
    <row r="26" spans="1:19" ht="22.5" customHeight="1" x14ac:dyDescent="0.25"/>
    <row r="27" spans="1:19" ht="22.5" customHeight="1" thickBot="1" x14ac:dyDescent="0.3">
      <c r="B27" s="2" t="s">
        <v>172</v>
      </c>
    </row>
    <row r="28" spans="1:19" ht="30" customHeight="1" thickBot="1" x14ac:dyDescent="0.3">
      <c r="A28" s="2"/>
      <c r="C28" s="2" t="s">
        <v>160</v>
      </c>
      <c r="F28" s="5"/>
      <c r="G28" s="5"/>
      <c r="H28" s="5"/>
      <c r="I28" s="4">
        <f>I24-(I8+I12+I16)</f>
        <v>7700000000</v>
      </c>
      <c r="J28" s="2" t="s">
        <v>105</v>
      </c>
      <c r="K28" s="5"/>
      <c r="L28" s="5"/>
      <c r="M28" s="5"/>
      <c r="N28" s="5"/>
      <c r="O28" s="5"/>
      <c r="P28" s="5"/>
      <c r="Q28" s="5"/>
      <c r="R28" s="5"/>
      <c r="S28" s="5"/>
    </row>
    <row r="29" spans="1:19" ht="22.5" customHeight="1" x14ac:dyDescent="0.25">
      <c r="A29" s="2"/>
      <c r="F29" s="6"/>
      <c r="G29" s="6"/>
      <c r="H29" s="6"/>
      <c r="I29" s="151" t="s">
        <v>152</v>
      </c>
      <c r="K29" s="6"/>
      <c r="L29" s="6"/>
      <c r="M29" s="6"/>
      <c r="N29" s="6"/>
      <c r="O29" s="6"/>
      <c r="P29" s="6"/>
      <c r="Q29" s="6"/>
      <c r="R29" s="6"/>
      <c r="S29" s="6"/>
    </row>
    <row r="30" spans="1:19" ht="22.5" customHeight="1" x14ac:dyDescent="0.25">
      <c r="A30" s="2"/>
      <c r="F30" s="5"/>
      <c r="G30" s="5"/>
      <c r="H30" s="5"/>
      <c r="K30" s="5"/>
      <c r="L30" s="5"/>
      <c r="M30" s="5"/>
      <c r="N30" s="5"/>
      <c r="O30" s="5"/>
      <c r="P30" s="5"/>
      <c r="Q30" s="5"/>
      <c r="R30" s="5"/>
      <c r="S30" s="5"/>
    </row>
    <row r="31" spans="1:19" s="6" customFormat="1" ht="25.15" customHeight="1" x14ac:dyDescent="0.25">
      <c r="A31" s="3"/>
      <c r="B31" s="5"/>
      <c r="C31" s="5"/>
      <c r="D31" s="5"/>
      <c r="E31" s="5"/>
      <c r="F31" s="5"/>
      <c r="G31" s="5"/>
      <c r="H31" s="5"/>
      <c r="K31" s="5"/>
      <c r="L31" s="5"/>
      <c r="M31" s="5"/>
      <c r="N31" s="5"/>
      <c r="O31" s="5"/>
      <c r="P31" s="5"/>
      <c r="Q31" s="5"/>
      <c r="R31" s="5"/>
      <c r="S31" s="5"/>
    </row>
    <row r="32" spans="1:19" s="5" customFormat="1" ht="19.899999999999999" customHeight="1" x14ac:dyDescent="0.25">
      <c r="A32" s="3"/>
      <c r="B32" s="6"/>
      <c r="C32" s="6"/>
      <c r="D32" s="6"/>
      <c r="E32" s="6"/>
    </row>
    <row r="33" spans="1:19" s="5" customFormat="1" ht="19.899999999999999" customHeight="1" x14ac:dyDescent="0.25">
      <c r="A33" s="3"/>
    </row>
    <row r="34" spans="1:19" s="5" customFormat="1" ht="19.899999999999999" customHeight="1" x14ac:dyDescent="0.25">
      <c r="A34" s="6"/>
      <c r="F34" s="2"/>
      <c r="G34" s="2"/>
      <c r="H34" s="2"/>
      <c r="I34" s="2"/>
      <c r="J34" s="2"/>
      <c r="K34" s="2"/>
      <c r="L34" s="2"/>
      <c r="M34" s="2"/>
      <c r="N34" s="2"/>
      <c r="O34" s="2"/>
      <c r="P34" s="2"/>
      <c r="Q34" s="2"/>
      <c r="R34" s="2"/>
      <c r="S34" s="2"/>
    </row>
    <row r="35" spans="1:19" s="5" customFormat="1" ht="19.899999999999999" customHeight="1" x14ac:dyDescent="0.25">
      <c r="F35" s="2"/>
      <c r="G35" s="2"/>
      <c r="H35" s="2"/>
      <c r="I35" s="2"/>
      <c r="J35" s="2"/>
      <c r="K35" s="2"/>
      <c r="L35" s="2"/>
      <c r="M35" s="2"/>
      <c r="N35" s="2"/>
      <c r="O35" s="2"/>
      <c r="P35" s="2"/>
      <c r="Q35" s="2"/>
      <c r="R35" s="2"/>
      <c r="S35" s="2"/>
    </row>
    <row r="36" spans="1:19" s="5" customFormat="1" ht="19.899999999999999" customHeight="1" x14ac:dyDescent="0.25">
      <c r="F36" s="2"/>
      <c r="G36" s="2"/>
      <c r="H36" s="2"/>
      <c r="I36" s="2"/>
      <c r="J36" s="2"/>
      <c r="K36" s="2"/>
      <c r="L36" s="2"/>
      <c r="M36" s="2"/>
      <c r="N36" s="2"/>
      <c r="O36" s="2"/>
      <c r="P36" s="2"/>
      <c r="Q36" s="2"/>
      <c r="R36" s="2"/>
      <c r="S36" s="2"/>
    </row>
  </sheetData>
  <sheetProtection password="CC31" sheet="1" objects="1" scenarios="1"/>
  <mergeCells count="2">
    <mergeCell ref="A2:J2"/>
    <mergeCell ref="I1:J1"/>
  </mergeCells>
  <phoneticPr fontId="1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57"/>
  <sheetViews>
    <sheetView view="pageBreakPreview" zoomScale="85" zoomScaleNormal="100" zoomScaleSheetLayoutView="85" workbookViewId="0">
      <selection sqref="A1:B1"/>
    </sheetView>
  </sheetViews>
  <sheetFormatPr defaultColWidth="8.875" defaultRowHeight="15.75" x14ac:dyDescent="0.25"/>
  <cols>
    <col min="1" max="1" width="5.75" style="14" customWidth="1"/>
    <col min="2" max="2" width="82.75" style="11" customWidth="1"/>
    <col min="3" max="16384" width="8.875" style="3"/>
  </cols>
  <sheetData>
    <row r="1" spans="1:2" ht="25.15" customHeight="1" x14ac:dyDescent="0.25">
      <c r="A1" s="196" t="s">
        <v>186</v>
      </c>
      <c r="B1" s="196"/>
    </row>
    <row r="2" spans="1:2" ht="25.15" customHeight="1" x14ac:dyDescent="0.25">
      <c r="B2" s="13"/>
    </row>
    <row r="3" spans="1:2" ht="25.15" customHeight="1" x14ac:dyDescent="0.25">
      <c r="A3" s="12" t="s">
        <v>190</v>
      </c>
      <c r="B3" s="13"/>
    </row>
    <row r="4" spans="1:2" s="9" customFormat="1" ht="19.899999999999999" customHeight="1" x14ac:dyDescent="0.25">
      <c r="A4" s="13" t="s">
        <v>139</v>
      </c>
      <c r="B4" s="11" t="s">
        <v>189</v>
      </c>
    </row>
    <row r="5" spans="1:2" ht="10.9" customHeight="1" x14ac:dyDescent="0.25">
      <c r="A5" s="13"/>
    </row>
    <row r="6" spans="1:2" s="9" customFormat="1" ht="40.15" customHeight="1" x14ac:dyDescent="0.25">
      <c r="A6" s="13" t="s">
        <v>140</v>
      </c>
      <c r="B6" s="11" t="s">
        <v>145</v>
      </c>
    </row>
    <row r="7" spans="1:2" ht="10.9" customHeight="1" x14ac:dyDescent="0.25">
      <c r="A7" s="13"/>
    </row>
    <row r="8" spans="1:2" ht="19.899999999999999" customHeight="1" x14ac:dyDescent="0.25">
      <c r="A8" s="13" t="s">
        <v>141</v>
      </c>
      <c r="B8" s="11" t="s">
        <v>148</v>
      </c>
    </row>
    <row r="9" spans="1:2" ht="10.9" customHeight="1" x14ac:dyDescent="0.25">
      <c r="A9" s="13"/>
    </row>
    <row r="10" spans="1:2" ht="40.15" customHeight="1" x14ac:dyDescent="0.25">
      <c r="A10" s="13" t="s">
        <v>142</v>
      </c>
      <c r="B10" s="11" t="s">
        <v>144</v>
      </c>
    </row>
    <row r="11" spans="1:2" ht="10.9" customHeight="1" x14ac:dyDescent="0.25">
      <c r="A11" s="13"/>
    </row>
    <row r="12" spans="1:2" ht="40.15" customHeight="1" x14ac:dyDescent="0.25">
      <c r="A12" s="13" t="s">
        <v>146</v>
      </c>
      <c r="B12" s="11" t="s">
        <v>143</v>
      </c>
    </row>
    <row r="13" spans="1:2" ht="10.9" customHeight="1" x14ac:dyDescent="0.25">
      <c r="A13" s="13"/>
    </row>
    <row r="14" spans="1:2" ht="60" customHeight="1" x14ac:dyDescent="0.25">
      <c r="A14" s="13" t="s">
        <v>147</v>
      </c>
      <c r="B14" s="11" t="s">
        <v>206</v>
      </c>
    </row>
    <row r="15" spans="1:2" ht="10.9" customHeight="1" x14ac:dyDescent="0.25">
      <c r="A15" s="13"/>
    </row>
    <row r="16" spans="1:2" ht="60" customHeight="1" x14ac:dyDescent="0.25">
      <c r="A16" s="13" t="s">
        <v>195</v>
      </c>
      <c r="B16" s="11" t="s">
        <v>191</v>
      </c>
    </row>
    <row r="17" spans="1:2" ht="10.9" customHeight="1" x14ac:dyDescent="0.25">
      <c r="A17" s="13"/>
    </row>
    <row r="18" spans="1:2" ht="60" customHeight="1" x14ac:dyDescent="0.25">
      <c r="A18" s="13" t="s">
        <v>196</v>
      </c>
      <c r="B18" s="11" t="s">
        <v>197</v>
      </c>
    </row>
    <row r="19" spans="1:2" ht="10.9" customHeight="1" x14ac:dyDescent="0.25">
      <c r="A19" s="13"/>
    </row>
    <row r="20" spans="1:2" ht="60" customHeight="1" x14ac:dyDescent="0.25">
      <c r="A20" s="13" t="s">
        <v>209</v>
      </c>
      <c r="B20" s="11" t="s">
        <v>207</v>
      </c>
    </row>
    <row r="21" spans="1:2" x14ac:dyDescent="0.25">
      <c r="A21" s="13"/>
    </row>
    <row r="22" spans="1:2" ht="47.25" customHeight="1" x14ac:dyDescent="0.25">
      <c r="A22" s="13" t="s">
        <v>208</v>
      </c>
      <c r="B22" s="11" t="s">
        <v>210</v>
      </c>
    </row>
    <row r="23" spans="1:2" ht="10.9" customHeight="1" x14ac:dyDescent="0.25">
      <c r="A23" s="13"/>
    </row>
    <row r="24" spans="1:2" x14ac:dyDescent="0.25">
      <c r="A24" s="13"/>
    </row>
    <row r="25" spans="1:2" ht="25.15" customHeight="1" x14ac:dyDescent="0.25">
      <c r="A25" s="12" t="s">
        <v>192</v>
      </c>
      <c r="B25" s="13"/>
    </row>
    <row r="26" spans="1:2" ht="40.15" customHeight="1" x14ac:dyDescent="0.25">
      <c r="A26" s="13" t="s">
        <v>104</v>
      </c>
      <c r="B26" s="11" t="s">
        <v>193</v>
      </c>
    </row>
    <row r="27" spans="1:2" ht="10.9" customHeight="1" x14ac:dyDescent="0.25">
      <c r="A27" s="13"/>
    </row>
    <row r="28" spans="1:2" ht="61.9" customHeight="1" x14ac:dyDescent="0.25">
      <c r="A28" s="13" t="s">
        <v>140</v>
      </c>
      <c r="B28" s="11" t="s">
        <v>194</v>
      </c>
    </row>
    <row r="29" spans="1:2" x14ac:dyDescent="0.25">
      <c r="B29" s="162"/>
    </row>
    <row r="31" spans="1:2" ht="22.5" customHeight="1" x14ac:dyDescent="0.25"/>
    <row r="32" spans="1:2" ht="22.5" customHeight="1" x14ac:dyDescent="0.25"/>
    <row r="33" ht="22.5" customHeight="1" x14ac:dyDescent="0.25"/>
    <row r="34" ht="22.5" customHeight="1" x14ac:dyDescent="0.25"/>
    <row r="35" ht="22.5" customHeight="1" x14ac:dyDescent="0.25"/>
    <row r="36" ht="22.5" customHeight="1" x14ac:dyDescent="0.25"/>
    <row r="37" ht="22.5" customHeight="1" x14ac:dyDescent="0.25"/>
    <row r="38" ht="22.5" customHeight="1" x14ac:dyDescent="0.25"/>
    <row r="39" ht="22.5" customHeight="1" x14ac:dyDescent="0.25"/>
    <row r="40" ht="22.5" customHeight="1" x14ac:dyDescent="0.25"/>
    <row r="41" ht="22.5" customHeight="1" x14ac:dyDescent="0.25"/>
    <row r="42" ht="22.5" customHeight="1" x14ac:dyDescent="0.25"/>
    <row r="43" ht="22.5" customHeight="1" x14ac:dyDescent="0.25"/>
    <row r="44" ht="22.5" customHeight="1" x14ac:dyDescent="0.25"/>
    <row r="45" ht="22.5" customHeight="1" x14ac:dyDescent="0.25"/>
    <row r="46" ht="22.5" customHeight="1" x14ac:dyDescent="0.25"/>
    <row r="47" ht="22.5" customHeight="1" x14ac:dyDescent="0.25"/>
    <row r="48" ht="22.5" customHeight="1" x14ac:dyDescent="0.25"/>
    <row r="49" spans="1:10" ht="22.5" customHeight="1" x14ac:dyDescent="0.25"/>
    <row r="50" spans="1:10" ht="22.5" customHeight="1" x14ac:dyDescent="0.25">
      <c r="C50" s="10"/>
      <c r="D50" s="10"/>
      <c r="E50" s="10"/>
      <c r="F50" s="10"/>
      <c r="G50" s="10"/>
      <c r="H50" s="10"/>
      <c r="I50" s="10"/>
      <c r="J50" s="10"/>
    </row>
    <row r="51" spans="1:10" ht="22.5" customHeight="1" x14ac:dyDescent="0.25"/>
    <row r="52" spans="1:10" s="10" customFormat="1" ht="25.15" customHeight="1" x14ac:dyDescent="0.25">
      <c r="A52" s="14"/>
      <c r="B52" s="11"/>
      <c r="C52" s="3"/>
      <c r="D52" s="3"/>
      <c r="E52" s="3"/>
      <c r="F52" s="3"/>
      <c r="G52" s="3"/>
      <c r="H52" s="3"/>
      <c r="I52" s="3"/>
      <c r="J52" s="3"/>
    </row>
    <row r="53" spans="1:10" ht="19.899999999999999" customHeight="1" x14ac:dyDescent="0.25"/>
    <row r="54" spans="1:10" ht="19.899999999999999" customHeight="1" x14ac:dyDescent="0.25"/>
    <row r="55" spans="1:10" ht="19.899999999999999" customHeight="1" x14ac:dyDescent="0.25"/>
    <row r="56" spans="1:10" ht="19.899999999999999" customHeight="1" x14ac:dyDescent="0.25"/>
    <row r="57" spans="1:10" ht="19.899999999999999" customHeight="1" x14ac:dyDescent="0.25"/>
  </sheetData>
  <sheetProtection password="CC31" sheet="1" objects="1" scenarios="1"/>
  <mergeCells count="1">
    <mergeCell ref="A1:B1"/>
  </mergeCells>
  <phoneticPr fontId="1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40"/>
  <sheetViews>
    <sheetView view="pageBreakPreview" zoomScale="85" zoomScaleNormal="100" zoomScaleSheetLayoutView="85" workbookViewId="0">
      <selection activeCell="A2" sqref="A2:J2"/>
    </sheetView>
  </sheetViews>
  <sheetFormatPr defaultColWidth="8.875" defaultRowHeight="16.5" x14ac:dyDescent="0.25"/>
  <cols>
    <col min="1" max="1" width="5.5" style="3" bestFit="1" customWidth="1"/>
    <col min="2" max="2" width="6" style="2" bestFit="1" customWidth="1"/>
    <col min="3" max="7" width="8.875" style="2"/>
    <col min="8" max="8" width="6.75" style="2" customWidth="1"/>
    <col min="9" max="9" width="18.75" style="2" customWidth="1"/>
    <col min="10" max="10" width="7.5" style="2" bestFit="1" customWidth="1"/>
    <col min="11" max="16384" width="8.875" style="2"/>
  </cols>
  <sheetData>
    <row r="1" spans="1:10" ht="21" x14ac:dyDescent="0.3">
      <c r="I1" s="195" t="s">
        <v>182</v>
      </c>
      <c r="J1" s="195"/>
    </row>
    <row r="2" spans="1:10" ht="25.15" customHeight="1" x14ac:dyDescent="0.3">
      <c r="A2" s="194" t="s">
        <v>187</v>
      </c>
      <c r="B2" s="194"/>
      <c r="C2" s="194"/>
      <c r="D2" s="194"/>
      <c r="E2" s="194"/>
      <c r="F2" s="194"/>
      <c r="G2" s="194"/>
      <c r="H2" s="194"/>
      <c r="I2" s="194"/>
      <c r="J2" s="194"/>
    </row>
    <row r="3" spans="1:10" ht="25.15" customHeight="1" x14ac:dyDescent="0.3">
      <c r="A3" s="8"/>
      <c r="B3" s="8"/>
      <c r="C3" s="8"/>
      <c r="D3" s="8"/>
      <c r="E3" s="8"/>
      <c r="F3" s="8"/>
      <c r="G3" s="8"/>
      <c r="H3" s="8"/>
      <c r="I3" s="8"/>
      <c r="J3" s="8"/>
    </row>
    <row r="4" spans="1:10" ht="25.15" customHeight="1" x14ac:dyDescent="0.25">
      <c r="J4" s="7"/>
    </row>
    <row r="5" spans="1:10" ht="11.45" customHeight="1" x14ac:dyDescent="0.25"/>
    <row r="6" spans="1:10" ht="22.5" customHeight="1" x14ac:dyDescent="0.25">
      <c r="A6" s="3" t="s">
        <v>100</v>
      </c>
      <c r="B6" s="2" t="s">
        <v>153</v>
      </c>
    </row>
    <row r="7" spans="1:10" ht="22.5" customHeight="1" x14ac:dyDescent="0.25">
      <c r="B7" s="3" t="s">
        <v>154</v>
      </c>
    </row>
    <row r="8" spans="1:10" ht="22.5" customHeight="1" x14ac:dyDescent="0.25">
      <c r="B8" s="3" t="s">
        <v>155</v>
      </c>
    </row>
    <row r="9" spans="1:10" ht="22.5" customHeight="1" thickBot="1" x14ac:dyDescent="0.3">
      <c r="B9" s="3"/>
    </row>
    <row r="10" spans="1:10" ht="22.5" customHeight="1" thickBot="1" x14ac:dyDescent="0.35">
      <c r="B10" s="3"/>
      <c r="I10" s="4">
        <f>'別紙1-1_計算書'!$AC$103</f>
        <v>0</v>
      </c>
      <c r="J10" s="1" t="s">
        <v>109</v>
      </c>
    </row>
    <row r="11" spans="1:10" ht="22.5" customHeight="1" x14ac:dyDescent="0.25">
      <c r="B11" s="3"/>
      <c r="I11" s="159"/>
      <c r="J11" s="159"/>
    </row>
    <row r="12" spans="1:10" ht="22.5" customHeight="1" x14ac:dyDescent="0.25">
      <c r="A12" s="3" t="s">
        <v>101</v>
      </c>
      <c r="B12" s="2" t="s">
        <v>156</v>
      </c>
    </row>
    <row r="13" spans="1:10" ht="22.5" customHeight="1" x14ac:dyDescent="0.25">
      <c r="B13" s="3" t="s">
        <v>157</v>
      </c>
    </row>
    <row r="14" spans="1:10" ht="22.5" customHeight="1" thickBot="1" x14ac:dyDescent="0.3">
      <c r="B14" s="3"/>
    </row>
    <row r="15" spans="1:10" ht="22.5" customHeight="1" thickBot="1" x14ac:dyDescent="0.35">
      <c r="B15" s="3"/>
      <c r="I15" s="4">
        <f>'別紙1-1_計算書'!$AC$106</f>
        <v>0</v>
      </c>
      <c r="J15" s="1" t="s">
        <v>109</v>
      </c>
    </row>
    <row r="16" spans="1:10" ht="22.5" customHeight="1" x14ac:dyDescent="0.25">
      <c r="B16" s="3"/>
      <c r="I16" s="159"/>
      <c r="J16" s="159"/>
    </row>
    <row r="17" spans="1:19" ht="22.5" customHeight="1" x14ac:dyDescent="0.25">
      <c r="A17" s="3" t="s">
        <v>102</v>
      </c>
      <c r="B17" s="2" t="s">
        <v>158</v>
      </c>
    </row>
    <row r="18" spans="1:19" ht="22.5" customHeight="1" x14ac:dyDescent="0.25">
      <c r="B18" s="3" t="s">
        <v>173</v>
      </c>
    </row>
    <row r="19" spans="1:19" ht="22.5" customHeight="1" thickBot="1" x14ac:dyDescent="0.3">
      <c r="B19" s="3"/>
    </row>
    <row r="20" spans="1:19" ht="22.5" customHeight="1" thickBot="1" x14ac:dyDescent="0.35">
      <c r="B20" s="3" t="s">
        <v>159</v>
      </c>
      <c r="I20" s="4">
        <f>'別紙1-1_計算書'!$AC$110</f>
        <v>0</v>
      </c>
      <c r="J20" s="1" t="s">
        <v>109</v>
      </c>
    </row>
    <row r="21" spans="1:19" ht="22.5" customHeight="1" x14ac:dyDescent="0.25">
      <c r="B21" s="3"/>
      <c r="I21" s="159"/>
      <c r="J21" s="159"/>
    </row>
    <row r="22" spans="1:19" ht="22.5" customHeight="1" x14ac:dyDescent="0.25">
      <c r="A22" s="3" t="s">
        <v>103</v>
      </c>
      <c r="B22" s="3" t="s">
        <v>174</v>
      </c>
    </row>
    <row r="23" spans="1:19" ht="22.5" customHeight="1" x14ac:dyDescent="0.25">
      <c r="B23" s="3" t="s">
        <v>161</v>
      </c>
    </row>
    <row r="24" spans="1:19" ht="22.5" customHeight="1" x14ac:dyDescent="0.25">
      <c r="B24" s="3" t="s">
        <v>155</v>
      </c>
    </row>
    <row r="25" spans="1:19" ht="22.5" customHeight="1" x14ac:dyDescent="0.25">
      <c r="B25" s="3" t="s">
        <v>157</v>
      </c>
    </row>
    <row r="26" spans="1:19" ht="22.5" customHeight="1" x14ac:dyDescent="0.25">
      <c r="B26" s="3" t="s">
        <v>162</v>
      </c>
    </row>
    <row r="27" spans="1:19" ht="22.5" customHeight="1" thickBot="1" x14ac:dyDescent="0.3">
      <c r="B27" s="3"/>
    </row>
    <row r="28" spans="1:19" ht="22.5" customHeight="1" thickBot="1" x14ac:dyDescent="0.35">
      <c r="I28" s="4">
        <v>27500</v>
      </c>
      <c r="J28" s="1" t="s">
        <v>109</v>
      </c>
      <c r="K28" s="5"/>
      <c r="L28" s="5"/>
      <c r="M28" s="5"/>
      <c r="N28" s="5"/>
      <c r="O28" s="5"/>
      <c r="P28" s="5"/>
      <c r="Q28" s="5"/>
      <c r="R28" s="5"/>
      <c r="S28" s="5"/>
    </row>
    <row r="29" spans="1:19" ht="22.5" customHeight="1" x14ac:dyDescent="0.25">
      <c r="A29" s="2"/>
      <c r="K29" s="6"/>
      <c r="L29" s="6"/>
      <c r="M29" s="6"/>
      <c r="N29" s="6"/>
      <c r="O29" s="6"/>
      <c r="P29" s="6"/>
      <c r="Q29" s="6"/>
      <c r="R29" s="6"/>
      <c r="S29" s="6"/>
    </row>
    <row r="30" spans="1:19" ht="22.5" customHeight="1" x14ac:dyDescent="0.25">
      <c r="K30" s="5"/>
      <c r="L30" s="5"/>
      <c r="M30" s="5"/>
      <c r="N30" s="5"/>
      <c r="O30" s="5"/>
      <c r="P30" s="5"/>
      <c r="Q30" s="5"/>
      <c r="R30" s="5"/>
      <c r="S30" s="5"/>
    </row>
    <row r="31" spans="1:19" s="6" customFormat="1" ht="25.15" customHeight="1" thickBot="1" x14ac:dyDescent="0.35">
      <c r="A31" s="3"/>
      <c r="B31" s="1" t="s">
        <v>163</v>
      </c>
      <c r="C31" s="2"/>
      <c r="D31" s="2"/>
      <c r="E31" s="2"/>
      <c r="F31" s="2"/>
      <c r="G31" s="2"/>
      <c r="H31" s="2"/>
      <c r="I31" s="2"/>
      <c r="J31" s="2"/>
      <c r="K31" s="5"/>
      <c r="L31" s="5"/>
      <c r="M31" s="5"/>
      <c r="N31" s="5"/>
      <c r="O31" s="5"/>
      <c r="P31" s="5"/>
      <c r="Q31" s="5"/>
      <c r="R31" s="5"/>
      <c r="S31" s="5"/>
    </row>
    <row r="32" spans="1:19" s="5" customFormat="1" ht="30" customHeight="1" thickBot="1" x14ac:dyDescent="0.35">
      <c r="A32" s="2"/>
      <c r="B32" s="2"/>
      <c r="C32" s="2" t="s">
        <v>213</v>
      </c>
      <c r="D32" s="2"/>
      <c r="E32" s="2"/>
      <c r="I32" s="4">
        <f>I28-(I10+I15-I20)</f>
        <v>27500</v>
      </c>
      <c r="J32" s="1" t="s">
        <v>109</v>
      </c>
    </row>
    <row r="33" spans="1:19" s="5" customFormat="1" ht="19.899999999999999" customHeight="1" x14ac:dyDescent="0.25">
      <c r="A33" s="2"/>
      <c r="B33" s="2"/>
      <c r="C33" s="2"/>
      <c r="D33" s="2"/>
      <c r="E33" s="2"/>
      <c r="F33" s="6"/>
      <c r="G33" s="6"/>
      <c r="H33" s="6"/>
      <c r="I33" s="151" t="s">
        <v>164</v>
      </c>
      <c r="J33" s="2"/>
    </row>
    <row r="34" spans="1:19" s="5" customFormat="1" ht="19.899999999999999" customHeight="1" x14ac:dyDescent="0.25">
      <c r="A34" s="2"/>
      <c r="B34" s="2"/>
      <c r="C34" s="2"/>
      <c r="D34" s="2"/>
      <c r="E34" s="2"/>
      <c r="I34" s="2"/>
      <c r="J34" s="2"/>
      <c r="K34" s="2"/>
      <c r="L34" s="2"/>
      <c r="M34" s="2"/>
      <c r="N34" s="2"/>
      <c r="O34" s="2"/>
      <c r="P34" s="2"/>
      <c r="Q34" s="2"/>
      <c r="R34" s="2"/>
      <c r="S34" s="2"/>
    </row>
    <row r="35" spans="1:19" s="5" customFormat="1" ht="19.899999999999999" customHeight="1" x14ac:dyDescent="0.25">
      <c r="A35" s="3"/>
      <c r="I35" s="6"/>
      <c r="J35" s="6"/>
      <c r="K35" s="2"/>
      <c r="L35" s="2"/>
      <c r="M35" s="2"/>
      <c r="N35" s="2"/>
      <c r="O35" s="2"/>
      <c r="P35" s="2"/>
      <c r="Q35" s="2"/>
      <c r="R35" s="2"/>
      <c r="S35" s="2"/>
    </row>
    <row r="36" spans="1:19" s="5" customFormat="1" ht="19.899999999999999" customHeight="1" x14ac:dyDescent="0.25">
      <c r="A36" s="3"/>
      <c r="B36" s="6"/>
      <c r="C36" s="6"/>
      <c r="D36" s="6"/>
      <c r="E36" s="6"/>
      <c r="K36" s="2"/>
      <c r="L36" s="2"/>
      <c r="M36" s="2"/>
      <c r="N36" s="2"/>
      <c r="O36" s="2"/>
      <c r="P36" s="2"/>
      <c r="Q36" s="2"/>
      <c r="R36" s="2"/>
      <c r="S36" s="2"/>
    </row>
    <row r="37" spans="1:19" x14ac:dyDescent="0.25">
      <c r="B37" s="5"/>
      <c r="C37" s="5"/>
      <c r="D37" s="5"/>
      <c r="E37" s="5"/>
      <c r="F37" s="5"/>
      <c r="G37" s="5"/>
      <c r="H37" s="5"/>
      <c r="I37" s="5"/>
      <c r="J37" s="5"/>
    </row>
    <row r="38" spans="1:19" x14ac:dyDescent="0.25">
      <c r="A38" s="6"/>
      <c r="B38" s="5"/>
      <c r="C38" s="5"/>
      <c r="D38" s="5"/>
      <c r="E38" s="5"/>
    </row>
    <row r="39" spans="1:19" x14ac:dyDescent="0.25">
      <c r="A39" s="5"/>
      <c r="B39" s="5"/>
      <c r="C39" s="5"/>
      <c r="D39" s="5"/>
      <c r="E39" s="5"/>
    </row>
    <row r="40" spans="1:19" x14ac:dyDescent="0.25">
      <c r="A40" s="5"/>
      <c r="B40" s="5"/>
      <c r="C40" s="5"/>
      <c r="D40" s="5"/>
      <c r="E40" s="5"/>
    </row>
  </sheetData>
  <sheetProtection password="CC31" sheet="1" objects="1" scenarios="1"/>
  <mergeCells count="2">
    <mergeCell ref="A2:J2"/>
    <mergeCell ref="I1:J1"/>
  </mergeCells>
  <phoneticPr fontId="19"/>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51"/>
  <sheetViews>
    <sheetView view="pageBreakPreview" zoomScale="85" zoomScaleNormal="100" zoomScaleSheetLayoutView="85" workbookViewId="0">
      <selection sqref="A1:B1"/>
    </sheetView>
  </sheetViews>
  <sheetFormatPr defaultColWidth="8.875" defaultRowHeight="15.75" x14ac:dyDescent="0.25"/>
  <cols>
    <col min="1" max="1" width="5.5" style="14" bestFit="1" customWidth="1"/>
    <col min="2" max="2" width="80.75" style="11" customWidth="1"/>
    <col min="3" max="3" width="8.875" style="3"/>
    <col min="4" max="4" width="87.625" style="3" bestFit="1" customWidth="1"/>
    <col min="5" max="16384" width="8.875" style="3"/>
  </cols>
  <sheetData>
    <row r="1" spans="1:2" ht="25.15" customHeight="1" x14ac:dyDescent="0.25">
      <c r="A1" s="196" t="s">
        <v>188</v>
      </c>
      <c r="B1" s="196"/>
    </row>
    <row r="2" spans="1:2" ht="25.15" customHeight="1" x14ac:dyDescent="0.25">
      <c r="B2" s="13"/>
    </row>
    <row r="3" spans="1:2" ht="25.15" customHeight="1" x14ac:dyDescent="0.25">
      <c r="A3" s="12" t="s">
        <v>190</v>
      </c>
      <c r="B3" s="13"/>
    </row>
    <row r="4" spans="1:2" s="9" customFormat="1" x14ac:dyDescent="0.25">
      <c r="A4" s="13" t="s">
        <v>139</v>
      </c>
      <c r="B4" s="11" t="s">
        <v>189</v>
      </c>
    </row>
    <row r="5" spans="1:2" x14ac:dyDescent="0.25">
      <c r="A5" s="13"/>
    </row>
    <row r="6" spans="1:2" s="9" customFormat="1" ht="31.5" x14ac:dyDescent="0.25">
      <c r="A6" s="13" t="s">
        <v>140</v>
      </c>
      <c r="B6" s="11" t="s">
        <v>175</v>
      </c>
    </row>
    <row r="7" spans="1:2" x14ac:dyDescent="0.25">
      <c r="A7" s="13"/>
    </row>
    <row r="8" spans="1:2" ht="31.5" x14ac:dyDescent="0.25">
      <c r="A8" s="13" t="s">
        <v>141</v>
      </c>
      <c r="B8" s="11" t="s">
        <v>166</v>
      </c>
    </row>
    <row r="9" spans="1:2" x14ac:dyDescent="0.25">
      <c r="A9" s="13"/>
    </row>
    <row r="10" spans="1:2" ht="90" customHeight="1" x14ac:dyDescent="0.25">
      <c r="A10" s="13" t="s">
        <v>142</v>
      </c>
      <c r="B10" s="11" t="s">
        <v>176</v>
      </c>
    </row>
    <row r="11" spans="1:2" x14ac:dyDescent="0.25">
      <c r="A11" s="13"/>
      <c r="B11" s="162"/>
    </row>
    <row r="12" spans="1:2" ht="31.5" x14ac:dyDescent="0.25">
      <c r="A12" s="13" t="s">
        <v>146</v>
      </c>
      <c r="B12" s="11" t="s">
        <v>177</v>
      </c>
    </row>
    <row r="13" spans="1:2" x14ac:dyDescent="0.25">
      <c r="A13" s="13"/>
      <c r="B13" s="162"/>
    </row>
    <row r="14" spans="1:2" ht="33" x14ac:dyDescent="0.25">
      <c r="A14" s="13" t="s">
        <v>147</v>
      </c>
      <c r="B14" s="11" t="s">
        <v>167</v>
      </c>
    </row>
    <row r="15" spans="1:2" x14ac:dyDescent="0.25">
      <c r="A15" s="13"/>
      <c r="B15" s="162"/>
    </row>
    <row r="16" spans="1:2" ht="69.95" customHeight="1" x14ac:dyDescent="0.25">
      <c r="A16" s="13" t="s">
        <v>151</v>
      </c>
      <c r="B16" s="11" t="s">
        <v>168</v>
      </c>
    </row>
    <row r="17" spans="1:2" x14ac:dyDescent="0.25">
      <c r="A17" s="13"/>
    </row>
    <row r="18" spans="1:2" x14ac:dyDescent="0.25">
      <c r="A18" s="13"/>
    </row>
    <row r="19" spans="1:2" ht="25.15" customHeight="1" x14ac:dyDescent="0.25">
      <c r="A19" s="12"/>
      <c r="B19" s="13"/>
    </row>
    <row r="20" spans="1:2" x14ac:dyDescent="0.25">
      <c r="A20" s="13"/>
    </row>
    <row r="21" spans="1:2" x14ac:dyDescent="0.25">
      <c r="A21" s="13"/>
    </row>
    <row r="22" spans="1:2" x14ac:dyDescent="0.25">
      <c r="A22" s="13"/>
    </row>
    <row r="23" spans="1:2" x14ac:dyDescent="0.25">
      <c r="B23" s="3"/>
    </row>
    <row r="25" spans="1:2" ht="22.5" customHeight="1" x14ac:dyDescent="0.25"/>
    <row r="26" spans="1:2" ht="22.5" customHeight="1" x14ac:dyDescent="0.25"/>
    <row r="27" spans="1:2" ht="22.5" customHeight="1" x14ac:dyDescent="0.25"/>
    <row r="28" spans="1:2" ht="22.5" customHeight="1" x14ac:dyDescent="0.25"/>
    <row r="29" spans="1:2" ht="22.5" customHeight="1" x14ac:dyDescent="0.25"/>
    <row r="30" spans="1:2" ht="22.5" customHeight="1" x14ac:dyDescent="0.25"/>
    <row r="31" spans="1:2" ht="22.5" customHeight="1" x14ac:dyDescent="0.25"/>
    <row r="32" spans="1:2" ht="22.5" customHeight="1" x14ac:dyDescent="0.25"/>
    <row r="33" spans="1:10" ht="22.5" customHeight="1" x14ac:dyDescent="0.25"/>
    <row r="34" spans="1:10" ht="22.5" customHeight="1" x14ac:dyDescent="0.25"/>
    <row r="35" spans="1:10" ht="22.5" customHeight="1" x14ac:dyDescent="0.25"/>
    <row r="36" spans="1:10" ht="22.5" customHeight="1" x14ac:dyDescent="0.25"/>
    <row r="37" spans="1:10" ht="22.5" customHeight="1" x14ac:dyDescent="0.25"/>
    <row r="38" spans="1:10" ht="22.5" customHeight="1" x14ac:dyDescent="0.25"/>
    <row r="39" spans="1:10" ht="22.5" customHeight="1" x14ac:dyDescent="0.25"/>
    <row r="40" spans="1:10" ht="22.5" customHeight="1" x14ac:dyDescent="0.25"/>
    <row r="41" spans="1:10" ht="22.5" customHeight="1" x14ac:dyDescent="0.25"/>
    <row r="42" spans="1:10" ht="22.5" customHeight="1" x14ac:dyDescent="0.25"/>
    <row r="43" spans="1:10" ht="22.5" customHeight="1" x14ac:dyDescent="0.25"/>
    <row r="44" spans="1:10" ht="22.5" customHeight="1" x14ac:dyDescent="0.25">
      <c r="C44" s="10"/>
      <c r="D44" s="10"/>
      <c r="E44" s="10"/>
      <c r="F44" s="10"/>
      <c r="G44" s="10"/>
      <c r="H44" s="10"/>
      <c r="I44" s="10"/>
      <c r="J44" s="10"/>
    </row>
    <row r="45" spans="1:10" ht="22.5" customHeight="1" x14ac:dyDescent="0.25"/>
    <row r="46" spans="1:10" s="10" customFormat="1" ht="25.15" customHeight="1" x14ac:dyDescent="0.25">
      <c r="A46" s="14"/>
      <c r="B46" s="11"/>
      <c r="C46" s="3"/>
      <c r="D46" s="3"/>
      <c r="E46" s="3"/>
      <c r="F46" s="3"/>
      <c r="G46" s="3"/>
      <c r="H46" s="3"/>
      <c r="I46" s="3"/>
      <c r="J46" s="3"/>
    </row>
    <row r="47" spans="1:10" ht="19.899999999999999" customHeight="1" x14ac:dyDescent="0.25"/>
    <row r="48" spans="1:10" ht="19.899999999999999" customHeight="1" x14ac:dyDescent="0.25"/>
    <row r="49" ht="19.899999999999999" customHeight="1" x14ac:dyDescent="0.25"/>
    <row r="50" ht="19.899999999999999" customHeight="1" x14ac:dyDescent="0.25"/>
    <row r="51" ht="19.899999999999999" customHeight="1" x14ac:dyDescent="0.25"/>
  </sheetData>
  <sheetProtection password="CC31" sheet="1" objects="1" scenarios="1"/>
  <mergeCells count="1">
    <mergeCell ref="A1:B1"/>
  </mergeCells>
  <phoneticPr fontId="19"/>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21"/>
  <sheetViews>
    <sheetView view="pageBreakPreview" zoomScale="85" zoomScaleNormal="85" zoomScaleSheetLayoutView="85" workbookViewId="0">
      <selection activeCell="B1" sqref="B1:D1"/>
    </sheetView>
  </sheetViews>
  <sheetFormatPr defaultColWidth="9" defaultRowHeight="20.100000000000001" customHeight="1" x14ac:dyDescent="0.15"/>
  <cols>
    <col min="1" max="1" width="9" style="152"/>
    <col min="2" max="4" width="25.75" style="153" customWidth="1"/>
    <col min="5" max="5" width="11.125" style="153" customWidth="1"/>
    <col min="6" max="16384" width="9" style="153"/>
  </cols>
  <sheetData>
    <row r="1" spans="2:4" ht="20.100000000000001" customHeight="1" x14ac:dyDescent="0.15">
      <c r="B1" s="197" t="s">
        <v>178</v>
      </c>
      <c r="C1" s="197"/>
      <c r="D1" s="197"/>
    </row>
    <row r="3" spans="2:4" ht="20.100000000000001" customHeight="1" x14ac:dyDescent="0.15">
      <c r="B3" s="154" t="s">
        <v>56</v>
      </c>
      <c r="C3" s="154" t="s">
        <v>58</v>
      </c>
      <c r="D3" s="154" t="s">
        <v>60</v>
      </c>
    </row>
    <row r="4" spans="2:4" ht="20.100000000000001" customHeight="1" x14ac:dyDescent="0.15">
      <c r="B4" s="155" t="s">
        <v>57</v>
      </c>
      <c r="C4" s="155" t="s">
        <v>59</v>
      </c>
      <c r="D4" s="155" t="s">
        <v>61</v>
      </c>
    </row>
    <row r="5" spans="2:4" ht="20.100000000000001" customHeight="1" x14ac:dyDescent="0.15">
      <c r="B5" s="156">
        <v>82</v>
      </c>
      <c r="C5" s="157">
        <v>22.44</v>
      </c>
      <c r="D5" s="157">
        <v>72.91</v>
      </c>
    </row>
    <row r="6" spans="2:4" ht="20.100000000000001" customHeight="1" x14ac:dyDescent="0.15">
      <c r="B6" s="156">
        <v>81</v>
      </c>
      <c r="C6" s="157">
        <v>17.760000000000002</v>
      </c>
      <c r="D6" s="157">
        <v>72.569999999999993</v>
      </c>
    </row>
    <row r="7" spans="2:4" ht="20.100000000000001" customHeight="1" x14ac:dyDescent="0.15">
      <c r="B7" s="156">
        <v>80</v>
      </c>
      <c r="C7" s="157">
        <v>12.96</v>
      </c>
      <c r="D7" s="157">
        <v>72.16</v>
      </c>
    </row>
    <row r="8" spans="2:4" ht="20.100000000000001" customHeight="1" x14ac:dyDescent="0.15">
      <c r="B8" s="156">
        <v>79</v>
      </c>
      <c r="C8" s="157">
        <v>8.16</v>
      </c>
      <c r="D8" s="157">
        <v>71.959999999999994</v>
      </c>
    </row>
    <row r="9" spans="2:4" ht="20.100000000000001" customHeight="1" x14ac:dyDescent="0.15">
      <c r="B9" s="156">
        <v>78</v>
      </c>
      <c r="C9" s="157">
        <v>3.36</v>
      </c>
      <c r="D9" s="157">
        <v>71.66</v>
      </c>
    </row>
    <row r="10" spans="2:4" ht="20.100000000000001" customHeight="1" x14ac:dyDescent="0.15">
      <c r="B10" s="156">
        <v>77.3</v>
      </c>
      <c r="C10" s="157">
        <v>0</v>
      </c>
      <c r="D10" s="157">
        <v>71.694999999999993</v>
      </c>
    </row>
    <row r="11" spans="2:4" ht="20.100000000000001" customHeight="1" x14ac:dyDescent="0.15">
      <c r="B11" s="156">
        <v>77</v>
      </c>
      <c r="C11" s="157">
        <v>0</v>
      </c>
      <c r="D11" s="157">
        <v>71.709999999999994</v>
      </c>
    </row>
    <row r="12" spans="2:4" ht="20.100000000000001" customHeight="1" x14ac:dyDescent="0.15">
      <c r="B12" s="156">
        <v>76</v>
      </c>
      <c r="C12" s="157">
        <v>0</v>
      </c>
      <c r="D12" s="157">
        <v>72.67</v>
      </c>
    </row>
    <row r="14" spans="2:4" ht="59.45" customHeight="1" x14ac:dyDescent="0.15">
      <c r="B14" s="198" t="s">
        <v>179</v>
      </c>
      <c r="C14" s="198"/>
      <c r="D14" s="198"/>
    </row>
    <row r="18" spans="1:1" ht="20.100000000000001" customHeight="1" x14ac:dyDescent="0.15">
      <c r="A18" s="153"/>
    </row>
    <row r="19" spans="1:1" ht="20.100000000000001" customHeight="1" x14ac:dyDescent="0.15">
      <c r="A19" s="153"/>
    </row>
    <row r="20" spans="1:1" ht="20.100000000000001" customHeight="1" x14ac:dyDescent="0.15">
      <c r="A20" s="153"/>
    </row>
    <row r="21" spans="1:1" ht="20.100000000000001" customHeight="1" x14ac:dyDescent="0.15">
      <c r="A21" s="153"/>
    </row>
  </sheetData>
  <sheetProtection password="CC31" sheet="1" objects="1" scenarios="1"/>
  <mergeCells count="2">
    <mergeCell ref="B1:D1"/>
    <mergeCell ref="B14:D14"/>
  </mergeCells>
  <phoneticPr fontId="19"/>
  <pageMargins left="0.70866141732283472" right="0.7086614173228347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別紙1-1_計算書</vt:lpstr>
      <vt:lpstr>別紙-1-2_提案書（維持管理費低減に対する取組み）</vt:lpstr>
      <vt:lpstr>注意事項【維持管理費】</vt:lpstr>
      <vt:lpstr>別紙1-3_提案書（CO2削減への取組み）</vt:lpstr>
      <vt:lpstr>注意事項【CO2排出量】</vt:lpstr>
      <vt:lpstr>【参考】焼却施設原単位</vt:lpstr>
      <vt:lpstr>【参考】焼却施設原単位!Print_Area</vt:lpstr>
      <vt:lpstr>注意事項【CO2排出量】!Print_Area</vt:lpstr>
      <vt:lpstr>注意事項【維持管理費】!Print_Area</vt:lpstr>
      <vt:lpstr>'別紙1-1_計算書'!Print_Area</vt:lpstr>
      <vt:lpstr>'別紙-1-2_提案書（維持管理費低減に対する取組み）'!Print_Area</vt:lpstr>
      <vt:lpstr>'別紙1-3_提案書（CO2削減への取組み）'!Print_Area</vt:lpstr>
      <vt:lpstr>'別紙1-1_計算書'!Print_Titles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2016-08-04T14:15:06Z</dcterms:created>
  <dcterms:modified xsi:type="dcterms:W3CDTF">2021-11-30T23:45:57Z</dcterms:modified>
</cp:coreProperties>
</file>