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20" tabRatio="698"/>
  </bookViews>
  <sheets>
    <sheet name="はじめにお読みください" sheetId="22" r:id="rId1"/>
    <sheet name="調書1-1" sheetId="8" r:id="rId2"/>
    <sheet name="【記載例】調書1-1" sheetId="9" r:id="rId3"/>
    <sheet name="調書1-2" sheetId="16" r:id="rId4"/>
    <sheet name="【記載例】調書1-2" sheetId="17" r:id="rId5"/>
    <sheet name="調書2-1" sheetId="1" r:id="rId6"/>
    <sheet name="調書2-2" sheetId="20" r:id="rId7"/>
    <sheet name="【記載例】調書2" sheetId="21" r:id="rId8"/>
    <sheet name="調書3" sheetId="24" r:id="rId9"/>
    <sheet name="調書4" sheetId="12" r:id="rId10"/>
    <sheet name="【記載例】調書4" sheetId="18" r:id="rId11"/>
    <sheet name="調書5" sheetId="25" r:id="rId12"/>
  </sheets>
  <definedNames>
    <definedName name="_xlnm.Print_Area" localSheetId="2">'【記載例】調書1-1'!$A$1:$AT$42</definedName>
    <definedName name="_xlnm.Print_Area" localSheetId="4">'【記載例】調書1-2'!$A$1:$O$89</definedName>
    <definedName name="_xlnm.Print_Area" localSheetId="7">【記載例】調書2!$A$1:$AS$69</definedName>
    <definedName name="_xlnm.Print_Area" localSheetId="10">【記載例】調書4!$A$1:$G$34</definedName>
    <definedName name="_xlnm.Print_Area" localSheetId="0">はじめにお読みください!$A$1:$F$21</definedName>
    <definedName name="_xlnm.Print_Area" localSheetId="1">'調書1-1'!$A$1:$AT$46</definedName>
    <definedName name="_xlnm.Print_Area" localSheetId="3">'調書1-2'!$A$1:$O$45</definedName>
    <definedName name="_xlnm.Print_Area" localSheetId="5">'調書2-1'!$A$1:$AS$67</definedName>
    <definedName name="_xlnm.Print_Area" localSheetId="6">'調書2-2'!$A$1:$AS$69</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K3" i="24" l="1"/>
  <c r="A36" i="17" l="1"/>
  <c r="A35" i="17"/>
  <c r="A34" i="17"/>
  <c r="A33" i="17"/>
  <c r="A32" i="17"/>
  <c r="A31" i="17"/>
  <c r="A30" i="17"/>
  <c r="A29" i="17"/>
  <c r="A28" i="17"/>
  <c r="A27" i="17"/>
  <c r="A26" i="17"/>
  <c r="A25" i="17"/>
  <c r="A24" i="17"/>
  <c r="A23" i="17"/>
  <c r="A22" i="17"/>
  <c r="A21" i="17"/>
  <c r="A20" i="17"/>
  <c r="A19" i="17"/>
  <c r="A18" i="17"/>
  <c r="A17" i="17"/>
  <c r="A16" i="17"/>
  <c r="A15" i="17"/>
  <c r="A14" i="17"/>
  <c r="A13" i="17"/>
  <c r="A12" i="17"/>
  <c r="A13" i="16"/>
  <c r="A14" i="16"/>
  <c r="A15" i="16"/>
  <c r="A16" i="16"/>
  <c r="A17" i="16"/>
  <c r="A18" i="16"/>
  <c r="A19" i="16"/>
  <c r="A20" i="16"/>
  <c r="A21" i="16"/>
  <c r="A22" i="16"/>
  <c r="A23" i="16"/>
  <c r="A24" i="16"/>
  <c r="A25" i="16"/>
  <c r="A26" i="16"/>
  <c r="A27" i="16"/>
  <c r="A28" i="16"/>
  <c r="A29" i="16"/>
  <c r="A30" i="16"/>
  <c r="A31" i="16"/>
  <c r="A32" i="16"/>
  <c r="A33" i="16"/>
  <c r="A34" i="16"/>
  <c r="A35" i="16"/>
  <c r="A36" i="16"/>
  <c r="A12" i="16"/>
  <c r="AQ22" i="8" l="1"/>
  <c r="AP22" i="8"/>
  <c r="A22" i="8"/>
  <c r="AQ21" i="8"/>
  <c r="AP21" i="8"/>
  <c r="A21" i="8"/>
  <c r="AP20" i="8"/>
  <c r="AQ20" i="8" s="1"/>
  <c r="A20" i="8"/>
  <c r="AP19" i="8"/>
  <c r="AQ19" i="8" s="1"/>
  <c r="A19" i="8"/>
  <c r="AP18" i="8"/>
  <c r="AQ18" i="8" s="1"/>
  <c r="A18" i="8"/>
  <c r="F22" i="12" l="1"/>
  <c r="C1" i="20" l="1"/>
  <c r="C1" i="1"/>
  <c r="K5" i="8" l="1"/>
  <c r="J5" i="8" l="1"/>
  <c r="I5" i="8" s="1"/>
  <c r="AI10" i="20"/>
  <c r="AE10" i="20"/>
  <c r="AA10" i="20"/>
  <c r="W10" i="20"/>
  <c r="S10" i="20"/>
  <c r="O10" i="20"/>
  <c r="K10" i="20"/>
  <c r="G10" i="20"/>
  <c r="AH10" i="1"/>
  <c r="AD10" i="1"/>
  <c r="Z10" i="1"/>
  <c r="V10" i="1"/>
  <c r="R10" i="1"/>
  <c r="N10" i="1"/>
  <c r="J10" i="1"/>
  <c r="F10" i="1"/>
  <c r="P10" i="20"/>
  <c r="AI10" i="1"/>
  <c r="W10" i="1"/>
  <c r="K10" i="1"/>
  <c r="AH10" i="20"/>
  <c r="AD10" i="20"/>
  <c r="Z10" i="20"/>
  <c r="V10" i="20"/>
  <c r="R10" i="20"/>
  <c r="N10" i="20"/>
  <c r="J10" i="20"/>
  <c r="F10" i="20"/>
  <c r="AG10" i="1"/>
  <c r="AC10" i="1"/>
  <c r="Y10" i="1"/>
  <c r="U10" i="1"/>
  <c r="Q10" i="1"/>
  <c r="M10" i="1"/>
  <c r="I10" i="1"/>
  <c r="AB10" i="20"/>
  <c r="T10" i="20"/>
  <c r="H10" i="20"/>
  <c r="AE10" i="1"/>
  <c r="O10" i="1"/>
  <c r="AG10" i="20"/>
  <c r="AC10" i="20"/>
  <c r="Y10" i="20"/>
  <c r="U10" i="20"/>
  <c r="Q10" i="20"/>
  <c r="M10" i="20"/>
  <c r="I10" i="20"/>
  <c r="E10" i="20"/>
  <c r="AF10" i="1"/>
  <c r="AB10" i="1"/>
  <c r="X10" i="1"/>
  <c r="T10" i="1"/>
  <c r="P10" i="1"/>
  <c r="L10" i="1"/>
  <c r="H10" i="1"/>
  <c r="AF10" i="20"/>
  <c r="X10" i="20"/>
  <c r="L10" i="20"/>
  <c r="AA10" i="1"/>
  <c r="S10" i="1"/>
  <c r="G10" i="1"/>
  <c r="A2" i="20"/>
  <c r="A2" i="1"/>
  <c r="F12" i="12"/>
  <c r="L1" i="8" l="1"/>
  <c r="AM7" i="8" l="1"/>
  <c r="AI7" i="8"/>
  <c r="AE7" i="8"/>
  <c r="AA7" i="8"/>
  <c r="W7" i="8"/>
  <c r="S7" i="8"/>
  <c r="O7" i="8"/>
  <c r="K7" i="8"/>
  <c r="AL7" i="8"/>
  <c r="AH7" i="8"/>
  <c r="AD7" i="8"/>
  <c r="Z7" i="8"/>
  <c r="V7" i="8"/>
  <c r="R7" i="8"/>
  <c r="N7" i="8"/>
  <c r="AO7" i="8"/>
  <c r="AK7" i="8"/>
  <c r="AG7" i="8"/>
  <c r="AC7" i="8"/>
  <c r="Y7" i="8"/>
  <c r="U7" i="8"/>
  <c r="Q7" i="8"/>
  <c r="M7" i="8"/>
  <c r="AN7" i="8"/>
  <c r="AJ7" i="8"/>
  <c r="AF7" i="8"/>
  <c r="AB7" i="8"/>
  <c r="X7" i="8"/>
  <c r="T7" i="8"/>
  <c r="P7" i="8"/>
  <c r="L7" i="8"/>
  <c r="F2" i="8"/>
  <c r="W4" i="24" l="1"/>
  <c r="V4" i="24"/>
  <c r="U4" i="24"/>
  <c r="T4" i="24"/>
  <c r="S4" i="24"/>
  <c r="R4" i="24"/>
  <c r="Q4" i="24"/>
  <c r="W3" i="24"/>
  <c r="V3" i="24"/>
  <c r="U3" i="24"/>
  <c r="T3" i="24"/>
  <c r="S3" i="24"/>
  <c r="R3" i="24"/>
  <c r="Q3" i="24"/>
  <c r="AI66" i="21" l="1"/>
  <c r="AH66" i="21"/>
  <c r="AG66" i="21"/>
  <c r="AF66" i="21"/>
  <c r="AE66" i="21"/>
  <c r="AD66" i="21"/>
  <c r="AC66" i="21"/>
  <c r="AB66" i="21"/>
  <c r="AA66" i="21"/>
  <c r="Z66" i="21"/>
  <c r="Y66" i="21"/>
  <c r="X66" i="21"/>
  <c r="W66" i="21"/>
  <c r="V66" i="21"/>
  <c r="U66" i="21"/>
  <c r="T66" i="21"/>
  <c r="S66" i="21"/>
  <c r="R66" i="21"/>
  <c r="Q66" i="21"/>
  <c r="P66" i="21"/>
  <c r="O66" i="21"/>
  <c r="N66" i="21"/>
  <c r="M66" i="21"/>
  <c r="L66" i="21"/>
  <c r="K66" i="21"/>
  <c r="J66" i="21"/>
  <c r="I66" i="21"/>
  <c r="H66" i="21"/>
  <c r="G66" i="21"/>
  <c r="F66" i="21"/>
  <c r="E66" i="21"/>
  <c r="AJ66" i="21" l="1"/>
  <c r="B68" i="1"/>
  <c r="C68" i="1"/>
  <c r="D68" i="1"/>
  <c r="AJ68" i="1"/>
  <c r="AM68" i="1" s="1"/>
  <c r="AP68" i="1"/>
  <c r="AU68" i="1"/>
  <c r="B69" i="1"/>
  <c r="C69" i="1"/>
  <c r="D69" i="1"/>
  <c r="AJ69" i="1"/>
  <c r="AM69" i="1" s="1"/>
  <c r="AP69" i="1"/>
  <c r="AU69" i="1"/>
  <c r="B70" i="1"/>
  <c r="C70" i="1"/>
  <c r="D70" i="1"/>
  <c r="AJ70" i="1"/>
  <c r="AM70" i="1" s="1"/>
  <c r="AP70" i="1"/>
  <c r="AU70" i="1"/>
  <c r="B71" i="1"/>
  <c r="C71" i="1"/>
  <c r="D71" i="1"/>
  <c r="AJ71" i="1"/>
  <c r="AM71" i="1" s="1"/>
  <c r="AP71" i="1"/>
  <c r="AU71" i="1"/>
  <c r="C14" i="12" l="1"/>
  <c r="F22" i="18"/>
  <c r="C14" i="18"/>
  <c r="D14" i="18"/>
  <c r="E14" i="18"/>
  <c r="F14" i="18" l="1"/>
  <c r="N11" i="16" l="1"/>
  <c r="M11" i="16"/>
  <c r="L11" i="16"/>
  <c r="K11" i="16"/>
  <c r="J11" i="16"/>
  <c r="I11" i="16"/>
  <c r="H11" i="16"/>
  <c r="G11" i="16"/>
  <c r="F11" i="16"/>
  <c r="E11" i="16"/>
  <c r="D11" i="16"/>
  <c r="C11" i="16"/>
  <c r="C41" i="20" l="1"/>
  <c r="C41" i="1"/>
  <c r="F41" i="25" l="1"/>
  <c r="F39" i="25"/>
  <c r="F35" i="25"/>
  <c r="F32" i="25"/>
  <c r="F26" i="25"/>
  <c r="F21" i="25"/>
  <c r="F16" i="25"/>
  <c r="F10" i="25"/>
  <c r="F4" i="25"/>
  <c r="AP29" i="1" l="1"/>
  <c r="AP11" i="1"/>
  <c r="O44" i="1" l="1"/>
  <c r="N44" i="1"/>
  <c r="M44" i="1"/>
  <c r="L44" i="1"/>
  <c r="K44" i="1"/>
  <c r="J44" i="1"/>
  <c r="I44" i="1"/>
  <c r="H44" i="1"/>
  <c r="G44" i="1"/>
  <c r="F44" i="1"/>
  <c r="E44" i="1"/>
  <c r="AP30" i="21" l="1"/>
  <c r="AP29" i="21"/>
  <c r="AP28" i="21"/>
  <c r="AP27" i="21"/>
  <c r="AP30" i="20"/>
  <c r="AP29" i="20"/>
  <c r="AP28" i="20"/>
  <c r="AP27" i="20"/>
  <c r="AP28" i="1"/>
  <c r="AP30" i="1"/>
  <c r="AP27" i="1"/>
  <c r="AP62" i="21"/>
  <c r="AP61" i="21"/>
  <c r="AP60" i="21"/>
  <c r="AP59" i="21"/>
  <c r="AP58" i="21"/>
  <c r="AP57" i="21"/>
  <c r="AP56" i="21"/>
  <c r="AP55" i="21"/>
  <c r="AP54" i="21"/>
  <c r="AP53" i="21"/>
  <c r="AP52" i="21"/>
  <c r="AP51" i="21"/>
  <c r="AP22" i="21"/>
  <c r="AP21" i="21"/>
  <c r="AP20" i="21"/>
  <c r="AP19" i="21"/>
  <c r="AP18" i="21"/>
  <c r="AP17" i="21"/>
  <c r="AP16" i="21"/>
  <c r="AP15" i="21"/>
  <c r="AP14" i="21"/>
  <c r="AP13" i="21"/>
  <c r="AP12" i="21"/>
  <c r="AP11" i="21"/>
  <c r="AP61" i="20"/>
  <c r="AP62" i="20"/>
  <c r="AP60" i="20"/>
  <c r="AP59" i="20"/>
  <c r="AP58" i="20"/>
  <c r="AP57" i="20"/>
  <c r="AP56" i="20"/>
  <c r="AP55" i="20"/>
  <c r="AP54" i="20"/>
  <c r="AP53" i="20"/>
  <c r="AP52" i="20"/>
  <c r="AP51" i="20"/>
  <c r="AP22" i="20"/>
  <c r="AP21" i="20"/>
  <c r="AP20" i="20"/>
  <c r="AP19" i="20"/>
  <c r="AP18" i="20"/>
  <c r="AP17" i="20"/>
  <c r="AP16" i="20"/>
  <c r="AP15" i="20"/>
  <c r="AP14" i="20"/>
  <c r="AP13" i="20"/>
  <c r="AP12" i="20"/>
  <c r="AP11" i="20"/>
  <c r="AP62" i="1"/>
  <c r="AP61" i="1"/>
  <c r="AP60" i="1"/>
  <c r="AP59" i="1"/>
  <c r="AP58" i="1"/>
  <c r="AP57" i="1"/>
  <c r="AP56" i="1"/>
  <c r="AP55" i="1"/>
  <c r="AP54" i="1"/>
  <c r="AP53" i="1"/>
  <c r="AP52" i="1"/>
  <c r="AP51" i="1"/>
  <c r="AP12" i="1"/>
  <c r="AP13" i="1"/>
  <c r="AP14" i="1"/>
  <c r="AP15" i="1"/>
  <c r="AP16" i="1"/>
  <c r="AP17" i="1"/>
  <c r="AP18" i="1"/>
  <c r="AP19" i="1"/>
  <c r="AP20" i="1"/>
  <c r="AP21" i="1"/>
  <c r="AP22" i="1"/>
  <c r="D46" i="1"/>
  <c r="AJ11" i="20" l="1"/>
  <c r="AJ11" i="21"/>
  <c r="AJ11" i="1"/>
  <c r="AS62" i="21" l="1"/>
  <c r="AS61" i="21"/>
  <c r="AS60" i="21"/>
  <c r="AS59" i="21"/>
  <c r="AS58" i="21"/>
  <c r="AS57" i="21"/>
  <c r="AS56" i="21"/>
  <c r="AS55" i="21"/>
  <c r="AS54" i="21"/>
  <c r="AS53" i="21"/>
  <c r="AS52" i="21"/>
  <c r="AS51" i="21"/>
  <c r="B70" i="21"/>
  <c r="C70" i="21"/>
  <c r="D70" i="21"/>
  <c r="AJ70" i="21"/>
  <c r="AM70" i="21" s="1"/>
  <c r="B68" i="21"/>
  <c r="C68" i="21"/>
  <c r="D68" i="21"/>
  <c r="B69" i="21"/>
  <c r="C69" i="21"/>
  <c r="D69" i="21"/>
  <c r="AJ68" i="21"/>
  <c r="AM68" i="21" s="1"/>
  <c r="AJ58" i="21"/>
  <c r="AM58" i="21" s="1"/>
  <c r="AJ57" i="21"/>
  <c r="AM57" i="21" s="1"/>
  <c r="B57" i="21"/>
  <c r="C57" i="21"/>
  <c r="D57" i="21"/>
  <c r="B58" i="21"/>
  <c r="C58" i="21"/>
  <c r="D58" i="21"/>
  <c r="B59" i="21"/>
  <c r="C59" i="21"/>
  <c r="D59" i="21"/>
  <c r="AJ18" i="21"/>
  <c r="AM18" i="21" s="1"/>
  <c r="AJ19" i="21"/>
  <c r="AM19" i="21" s="1"/>
  <c r="AJ55" i="20"/>
  <c r="AM55" i="20" s="1"/>
  <c r="AJ56" i="20"/>
  <c r="AM56" i="20" s="1"/>
  <c r="B55" i="20"/>
  <c r="C55" i="20"/>
  <c r="D55" i="20"/>
  <c r="B56" i="20"/>
  <c r="C56" i="20"/>
  <c r="D56" i="20"/>
  <c r="B57" i="20"/>
  <c r="C57" i="20"/>
  <c r="D57" i="20"/>
  <c r="AJ15" i="20"/>
  <c r="AM15" i="20" s="1"/>
  <c r="AJ16" i="20"/>
  <c r="AM16" i="20" s="1"/>
  <c r="B56" i="1"/>
  <c r="C56" i="1"/>
  <c r="D56" i="1"/>
  <c r="B57" i="1"/>
  <c r="C57" i="1"/>
  <c r="D57" i="1"/>
  <c r="B58" i="1"/>
  <c r="C58" i="1"/>
  <c r="D58" i="1"/>
  <c r="B59" i="1"/>
  <c r="C59" i="1"/>
  <c r="D59" i="1"/>
  <c r="B60" i="1"/>
  <c r="C60" i="1"/>
  <c r="D60" i="1"/>
  <c r="B61" i="1"/>
  <c r="C61" i="1"/>
  <c r="D61" i="1"/>
  <c r="B62" i="1"/>
  <c r="C62" i="1"/>
  <c r="D62" i="1"/>
  <c r="AJ56" i="1"/>
  <c r="AM56" i="1" s="1"/>
  <c r="AJ57" i="1"/>
  <c r="AM57" i="1" s="1"/>
  <c r="AJ16" i="1"/>
  <c r="AM16" i="1" s="1"/>
  <c r="AJ17" i="1"/>
  <c r="AM17" i="1" s="1"/>
  <c r="AS56" i="1" l="1"/>
  <c r="AS57" i="1"/>
  <c r="AP70" i="21"/>
  <c r="AU70" i="21" s="1"/>
  <c r="AP68" i="21"/>
  <c r="AU68" i="21" s="1"/>
  <c r="AS56" i="20"/>
  <c r="AS55"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E50" i="20"/>
  <c r="A42" i="20"/>
  <c r="A42" i="1" l="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E50" i="1"/>
  <c r="A41" i="20" l="1"/>
  <c r="A41" i="1"/>
  <c r="AD64" i="20" l="1"/>
  <c r="AD64" i="1"/>
  <c r="AD64" i="21"/>
  <c r="Z44" i="21"/>
  <c r="L41" i="21" l="1"/>
  <c r="AJ69" i="21"/>
  <c r="AM69" i="21" s="1"/>
  <c r="AJ67" i="21"/>
  <c r="AM67" i="21" s="1"/>
  <c r="D67" i="21"/>
  <c r="C67" i="21"/>
  <c r="B67" i="21"/>
  <c r="AI64" i="21"/>
  <c r="AH64" i="21"/>
  <c r="AG64" i="21"/>
  <c r="AF64" i="21"/>
  <c r="AE64" i="21"/>
  <c r="AF63" i="21"/>
  <c r="AE63" i="21"/>
  <c r="AD63" i="21"/>
  <c r="AC63" i="21"/>
  <c r="AB63" i="21"/>
  <c r="AA63" i="21"/>
  <c r="Z63" i="21"/>
  <c r="Y63" i="21"/>
  <c r="X63" i="21"/>
  <c r="W63" i="21"/>
  <c r="V63" i="21"/>
  <c r="U63" i="21"/>
  <c r="T63" i="21"/>
  <c r="S63" i="21"/>
  <c r="R63" i="21"/>
  <c r="Q63" i="21"/>
  <c r="P63" i="21"/>
  <c r="O63" i="21"/>
  <c r="N63" i="21"/>
  <c r="M63" i="21"/>
  <c r="L63" i="21"/>
  <c r="K63" i="21"/>
  <c r="J63" i="21"/>
  <c r="I63" i="21"/>
  <c r="H63" i="21"/>
  <c r="G63" i="21"/>
  <c r="F63" i="21"/>
  <c r="E63" i="21"/>
  <c r="AJ62" i="21"/>
  <c r="AM62" i="21" s="1"/>
  <c r="D62" i="21"/>
  <c r="C62" i="21"/>
  <c r="B62" i="21"/>
  <c r="AJ61" i="21"/>
  <c r="AU61" i="21" s="1"/>
  <c r="D61" i="21"/>
  <c r="C61" i="21"/>
  <c r="B61" i="21"/>
  <c r="AJ60" i="21"/>
  <c r="AM60" i="21" s="1"/>
  <c r="D60" i="21"/>
  <c r="C60" i="21"/>
  <c r="B60" i="21"/>
  <c r="AJ59" i="21"/>
  <c r="AM59" i="21" s="1"/>
  <c r="AJ56" i="21"/>
  <c r="AM56" i="21" s="1"/>
  <c r="D56" i="21"/>
  <c r="C56" i="21"/>
  <c r="B56" i="21"/>
  <c r="AJ55" i="21"/>
  <c r="AM55" i="21" s="1"/>
  <c r="D55" i="21"/>
  <c r="C55" i="21"/>
  <c r="B55" i="21"/>
  <c r="AJ54" i="21"/>
  <c r="AM54" i="21" s="1"/>
  <c r="D54" i="21"/>
  <c r="C54" i="21"/>
  <c r="B54" i="21"/>
  <c r="AJ53" i="21"/>
  <c r="AM53" i="21" s="1"/>
  <c r="D53" i="21"/>
  <c r="C53" i="21"/>
  <c r="B53" i="21"/>
  <c r="AJ52" i="21"/>
  <c r="AU52" i="21" s="1"/>
  <c r="D52" i="21"/>
  <c r="C52" i="21"/>
  <c r="B52" i="21"/>
  <c r="AJ51" i="21"/>
  <c r="AM51" i="21" s="1"/>
  <c r="D51" i="21"/>
  <c r="C51" i="21"/>
  <c r="B51" i="21"/>
  <c r="D46" i="21"/>
  <c r="O44" i="21"/>
  <c r="N44" i="21"/>
  <c r="M44" i="21"/>
  <c r="L44" i="21"/>
  <c r="K44" i="21"/>
  <c r="J44" i="21"/>
  <c r="I44" i="21"/>
  <c r="H44" i="21"/>
  <c r="G44" i="21"/>
  <c r="F44" i="21"/>
  <c r="E44" i="21"/>
  <c r="AJ30" i="21"/>
  <c r="AM30" i="21" s="1"/>
  <c r="AJ29" i="21"/>
  <c r="AM29" i="21" s="1"/>
  <c r="AJ28" i="21"/>
  <c r="AM28" i="21" s="1"/>
  <c r="AJ27" i="21"/>
  <c r="AM27" i="21" s="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AJ22" i="21"/>
  <c r="AU22" i="21" s="1"/>
  <c r="AJ21" i="21"/>
  <c r="AU21" i="21" s="1"/>
  <c r="AJ20" i="21"/>
  <c r="AM20" i="21" s="1"/>
  <c r="AJ17" i="21"/>
  <c r="AM17" i="21" s="1"/>
  <c r="AJ16" i="21"/>
  <c r="AM16" i="21" s="1"/>
  <c r="AJ15" i="21"/>
  <c r="AM15" i="21" s="1"/>
  <c r="AJ14" i="21"/>
  <c r="AM14" i="21" s="1"/>
  <c r="AJ13" i="21"/>
  <c r="AM13" i="21" s="1"/>
  <c r="AJ12" i="21"/>
  <c r="AM12" i="21" s="1"/>
  <c r="AU11" i="21"/>
  <c r="AP70" i="20"/>
  <c r="AU70" i="20" s="1"/>
  <c r="AJ70" i="20"/>
  <c r="AM70" i="20" s="1"/>
  <c r="D70" i="20"/>
  <c r="C70" i="20"/>
  <c r="B70" i="20"/>
  <c r="AP69" i="20"/>
  <c r="AU69" i="20" s="1"/>
  <c r="AJ69" i="20"/>
  <c r="AM69" i="20" s="1"/>
  <c r="D69" i="20"/>
  <c r="C69" i="20"/>
  <c r="B69" i="20"/>
  <c r="AP68" i="20"/>
  <c r="AU68" i="20" s="1"/>
  <c r="AJ68" i="20"/>
  <c r="AM68" i="20" s="1"/>
  <c r="D68" i="20"/>
  <c r="C68" i="20"/>
  <c r="B68" i="20"/>
  <c r="AP67" i="20"/>
  <c r="AU67" i="20" s="1"/>
  <c r="AJ67" i="20"/>
  <c r="AM67" i="20" s="1"/>
  <c r="D67" i="20"/>
  <c r="C67" i="20"/>
  <c r="B67" i="20"/>
  <c r="AI64" i="20"/>
  <c r="AH64" i="20"/>
  <c r="AG64" i="20"/>
  <c r="AF64" i="20"/>
  <c r="AE64" i="20"/>
  <c r="AF63" i="20"/>
  <c r="AE63" i="20"/>
  <c r="AD63" i="20"/>
  <c r="AC63" i="20"/>
  <c r="AB63" i="20"/>
  <c r="AA63" i="20"/>
  <c r="Z63" i="20"/>
  <c r="Y63" i="20"/>
  <c r="X63" i="20"/>
  <c r="W63" i="20"/>
  <c r="V63" i="20"/>
  <c r="U63" i="20"/>
  <c r="T63" i="20"/>
  <c r="S63" i="20"/>
  <c r="R63" i="20"/>
  <c r="Q63" i="20"/>
  <c r="P63" i="20"/>
  <c r="O63" i="20"/>
  <c r="N63" i="20"/>
  <c r="M63" i="20"/>
  <c r="L63" i="20"/>
  <c r="K63" i="20"/>
  <c r="J63" i="20"/>
  <c r="I63" i="20"/>
  <c r="H63" i="20"/>
  <c r="G63" i="20"/>
  <c r="F63" i="20"/>
  <c r="E63" i="20"/>
  <c r="AU62" i="20"/>
  <c r="AJ62" i="20"/>
  <c r="AM62" i="20" s="1"/>
  <c r="D62" i="20"/>
  <c r="C62" i="20"/>
  <c r="B62" i="20"/>
  <c r="AJ61" i="20"/>
  <c r="AU61" i="20" s="1"/>
  <c r="D61" i="20"/>
  <c r="C61" i="20"/>
  <c r="B61" i="20"/>
  <c r="AU60" i="20"/>
  <c r="AJ60" i="20"/>
  <c r="AM60" i="20" s="1"/>
  <c r="D60" i="20"/>
  <c r="C60" i="20"/>
  <c r="B60" i="20"/>
  <c r="AJ59" i="20"/>
  <c r="AM59" i="20" s="1"/>
  <c r="D59" i="20"/>
  <c r="C59" i="20"/>
  <c r="B59" i="20"/>
  <c r="AJ58" i="20"/>
  <c r="AM58" i="20" s="1"/>
  <c r="D58" i="20"/>
  <c r="C58" i="20"/>
  <c r="B58" i="20"/>
  <c r="AJ57" i="20"/>
  <c r="AM57" i="20" s="1"/>
  <c r="AJ54" i="20"/>
  <c r="AM54" i="20" s="1"/>
  <c r="D54" i="20"/>
  <c r="C54" i="20"/>
  <c r="B54" i="20"/>
  <c r="AU53" i="20"/>
  <c r="AJ53" i="20"/>
  <c r="AM53" i="20" s="1"/>
  <c r="D53" i="20"/>
  <c r="C53" i="20"/>
  <c r="B53" i="20"/>
  <c r="AJ52" i="20"/>
  <c r="AM52" i="20" s="1"/>
  <c r="D52" i="20"/>
  <c r="C52" i="20"/>
  <c r="B52" i="20"/>
  <c r="AU51" i="20"/>
  <c r="AJ51" i="20"/>
  <c r="AM51" i="20" s="1"/>
  <c r="D51" i="20"/>
  <c r="C51" i="20"/>
  <c r="B51" i="20"/>
  <c r="D46" i="20"/>
  <c r="Z44" i="20"/>
  <c r="O44" i="20"/>
  <c r="N44" i="20"/>
  <c r="M44" i="20"/>
  <c r="L44" i="20"/>
  <c r="K44" i="20"/>
  <c r="J44" i="20"/>
  <c r="I44" i="20"/>
  <c r="H44" i="20"/>
  <c r="G44" i="20"/>
  <c r="F44" i="20"/>
  <c r="E44" i="20"/>
  <c r="AU30" i="20"/>
  <c r="AJ30" i="20"/>
  <c r="AM30" i="20" s="1"/>
  <c r="AU29" i="20"/>
  <c r="AJ29" i="20"/>
  <c r="AM29" i="20" s="1"/>
  <c r="AJ28" i="20"/>
  <c r="AM28" i="20" s="1"/>
  <c r="AJ27" i="20"/>
  <c r="AM27" i="20" s="1"/>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AU22" i="20"/>
  <c r="AJ22" i="20"/>
  <c r="AJ21" i="20"/>
  <c r="AU21" i="20" s="1"/>
  <c r="AJ20" i="20"/>
  <c r="AU20" i="20" s="1"/>
  <c r="AJ19" i="20"/>
  <c r="AJ18" i="20"/>
  <c r="AJ17" i="20"/>
  <c r="AJ14" i="20"/>
  <c r="AU14" i="20" s="1"/>
  <c r="AJ13" i="20"/>
  <c r="AU13" i="20" s="1"/>
  <c r="AJ12" i="20"/>
  <c r="AU12" i="20" s="1"/>
  <c r="AU11" i="20"/>
  <c r="Z4" i="20"/>
  <c r="AJ29" i="1"/>
  <c r="AM29" i="1" s="1"/>
  <c r="AJ28" i="1"/>
  <c r="AM28" i="1" s="1"/>
  <c r="AI64" i="1"/>
  <c r="AH64" i="1"/>
  <c r="AG64" i="1"/>
  <c r="AF64" i="1"/>
  <c r="AE64" i="1"/>
  <c r="C51" i="1"/>
  <c r="D51" i="1"/>
  <c r="C52" i="1"/>
  <c r="D52" i="1"/>
  <c r="C53" i="1"/>
  <c r="D53" i="1"/>
  <c r="C54" i="1"/>
  <c r="D54" i="1"/>
  <c r="C55" i="1"/>
  <c r="D55" i="1"/>
  <c r="B52" i="1"/>
  <c r="B53" i="1"/>
  <c r="B54" i="1"/>
  <c r="B55" i="1"/>
  <c r="B51" i="1"/>
  <c r="AS58" i="20" l="1"/>
  <c r="AM61" i="20"/>
  <c r="AS61" i="20"/>
  <c r="AU28" i="20"/>
  <c r="AU27" i="20"/>
  <c r="AU52" i="20"/>
  <c r="AU54" i="20"/>
  <c r="AU28" i="1"/>
  <c r="AU29" i="1"/>
  <c r="AM61" i="21"/>
  <c r="AU13" i="21"/>
  <c r="AU51" i="21"/>
  <c r="AM52" i="21"/>
  <c r="AU30" i="21"/>
  <c r="AU28" i="21"/>
  <c r="AU53" i="21"/>
  <c r="AU60" i="21"/>
  <c r="AU62" i="21"/>
  <c r="AU20" i="21"/>
  <c r="AP67" i="21"/>
  <c r="AU67" i="21" s="1"/>
  <c r="AP69" i="21"/>
  <c r="AU69" i="21" s="1"/>
  <c r="AM22" i="21"/>
  <c r="AU12" i="21"/>
  <c r="AU14" i="21"/>
  <c r="AM21" i="21"/>
  <c r="AS60" i="20"/>
  <c r="AM18" i="20"/>
  <c r="AM17" i="20"/>
  <c r="AS57" i="20"/>
  <c r="AM63" i="20"/>
  <c r="AM19" i="20"/>
  <c r="AS59" i="20"/>
  <c r="AS62" i="20"/>
  <c r="AM12" i="20"/>
  <c r="AS52" i="20"/>
  <c r="AJ23" i="20"/>
  <c r="AS51" i="20"/>
  <c r="AM20" i="20"/>
  <c r="AM21" i="20"/>
  <c r="AM22" i="20"/>
  <c r="AP23" i="20"/>
  <c r="AM14" i="20"/>
  <c r="AS54" i="20"/>
  <c r="AM13" i="20"/>
  <c r="AS53" i="20"/>
  <c r="AU29" i="21"/>
  <c r="AU54" i="21"/>
  <c r="AU27" i="21"/>
  <c r="AJ23" i="21"/>
  <c r="AS63" i="21" s="1"/>
  <c r="AM63" i="21"/>
  <c r="AJ63" i="21"/>
  <c r="AM11" i="21"/>
  <c r="AJ63" i="20"/>
  <c r="AM11" i="20"/>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AU62" i="1"/>
  <c r="AJ62" i="1"/>
  <c r="AM62" i="1" s="1"/>
  <c r="AU61" i="1"/>
  <c r="AJ61" i="1"/>
  <c r="AM61" i="1" s="1"/>
  <c r="AJ60" i="1"/>
  <c r="AM60" i="1" s="1"/>
  <c r="AJ59" i="1"/>
  <c r="AM59" i="1" s="1"/>
  <c r="AJ58" i="1"/>
  <c r="AM58" i="1" s="1"/>
  <c r="AJ55" i="1"/>
  <c r="AM55" i="1" s="1"/>
  <c r="AU54" i="1"/>
  <c r="AJ54" i="1"/>
  <c r="AM54" i="1" s="1"/>
  <c r="AU53" i="1"/>
  <c r="AJ53" i="1"/>
  <c r="AM53" i="1" s="1"/>
  <c r="AU52" i="1"/>
  <c r="AJ52" i="1"/>
  <c r="AM52" i="1" s="1"/>
  <c r="AU51" i="1"/>
  <c r="AJ51" i="1"/>
  <c r="Z44" i="1"/>
  <c r="AU60" i="1" l="1"/>
  <c r="AP63" i="20"/>
  <c r="AM23" i="21"/>
  <c r="AP63" i="21"/>
  <c r="AP23" i="21"/>
  <c r="AS63" i="20"/>
  <c r="AM23" i="20"/>
  <c r="AJ63" i="1"/>
  <c r="AM51" i="1"/>
  <c r="AM63" i="1" s="1"/>
  <c r="AP63" i="1" l="1"/>
  <c r="J37" i="8"/>
  <c r="K37" i="8"/>
  <c r="L37" i="8"/>
  <c r="M37" i="8"/>
  <c r="N37" i="8"/>
  <c r="O37" i="8"/>
  <c r="P37" i="8"/>
  <c r="Q37" i="8"/>
  <c r="R37" i="8"/>
  <c r="S37" i="8"/>
  <c r="T37" i="8"/>
  <c r="U37" i="8"/>
  <c r="V37" i="8"/>
  <c r="W37" i="8"/>
  <c r="X37" i="8"/>
  <c r="Y37" i="8"/>
  <c r="Z37" i="8"/>
  <c r="AA37" i="8"/>
  <c r="AB37" i="8"/>
  <c r="AC37" i="8"/>
  <c r="AD37" i="8"/>
  <c r="AE37" i="8"/>
  <c r="AF37" i="8"/>
  <c r="AG37" i="8"/>
  <c r="AH37" i="8"/>
  <c r="AI37" i="8"/>
  <c r="AJ37" i="8"/>
  <c r="AK37" i="8"/>
  <c r="AL37" i="8"/>
  <c r="AM37" i="8"/>
  <c r="AN37" i="8"/>
  <c r="AO37" i="8"/>
  <c r="J36" i="8"/>
  <c r="K36" i="8"/>
  <c r="E66" i="1" s="1"/>
  <c r="L36" i="8"/>
  <c r="F66" i="1" s="1"/>
  <c r="M36" i="8"/>
  <c r="G66" i="1" s="1"/>
  <c r="N36" i="8"/>
  <c r="H66" i="1" s="1"/>
  <c r="O36" i="8"/>
  <c r="I66" i="1" s="1"/>
  <c r="P36" i="8"/>
  <c r="J66" i="1" s="1"/>
  <c r="Q36" i="8"/>
  <c r="K66" i="1" s="1"/>
  <c r="R36" i="8"/>
  <c r="L66" i="1" s="1"/>
  <c r="S36" i="8"/>
  <c r="M66" i="1" s="1"/>
  <c r="T36" i="8"/>
  <c r="N66" i="1" s="1"/>
  <c r="U36" i="8"/>
  <c r="O66" i="1" s="1"/>
  <c r="V36" i="8"/>
  <c r="P66" i="1" s="1"/>
  <c r="W36" i="8"/>
  <c r="Q66" i="1" s="1"/>
  <c r="X36" i="8"/>
  <c r="R66" i="1" s="1"/>
  <c r="Y36" i="8"/>
  <c r="S66" i="1" s="1"/>
  <c r="Z36" i="8"/>
  <c r="T66" i="1" s="1"/>
  <c r="AA36" i="8"/>
  <c r="U66" i="1" s="1"/>
  <c r="AB36" i="8"/>
  <c r="V66" i="1" s="1"/>
  <c r="AC36" i="8"/>
  <c r="W66" i="1" s="1"/>
  <c r="AD36" i="8"/>
  <c r="X66" i="1" s="1"/>
  <c r="AE36" i="8"/>
  <c r="Y66" i="1" s="1"/>
  <c r="AF36" i="8"/>
  <c r="Z66" i="1" s="1"/>
  <c r="AG36" i="8"/>
  <c r="AA66" i="1" s="1"/>
  <c r="AH36" i="8"/>
  <c r="AB66" i="1" s="1"/>
  <c r="AI36" i="8"/>
  <c r="AC66" i="1" s="1"/>
  <c r="AJ36" i="8"/>
  <c r="AD66" i="1" s="1"/>
  <c r="AK36" i="8"/>
  <c r="AE66" i="1" s="1"/>
  <c r="AL36" i="8"/>
  <c r="AF66" i="1" s="1"/>
  <c r="AM36" i="8"/>
  <c r="AG66" i="1" s="1"/>
  <c r="AN36" i="8"/>
  <c r="AH66" i="1" s="1"/>
  <c r="AO36" i="8"/>
  <c r="AI66" i="1" s="1"/>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AL35" i="8"/>
  <c r="AM35" i="8"/>
  <c r="AN35" i="8"/>
  <c r="AO35" i="8"/>
  <c r="I35" i="8"/>
  <c r="I36" i="8"/>
  <c r="I37" i="8"/>
  <c r="J34" i="8"/>
  <c r="K34" i="8"/>
  <c r="L34" i="8"/>
  <c r="M34" i="8"/>
  <c r="N34" i="8"/>
  <c r="O34" i="8"/>
  <c r="P34" i="8"/>
  <c r="Q34" i="8"/>
  <c r="R34" i="8"/>
  <c r="S34" i="8"/>
  <c r="T34" i="8"/>
  <c r="U34" i="8"/>
  <c r="V34" i="8"/>
  <c r="W34" i="8"/>
  <c r="X34" i="8"/>
  <c r="Y34" i="8"/>
  <c r="Z34" i="8"/>
  <c r="AA34" i="8"/>
  <c r="AB34" i="8"/>
  <c r="AC34" i="8"/>
  <c r="AD34" i="8"/>
  <c r="AE34" i="8"/>
  <c r="AF34" i="8"/>
  <c r="AG34" i="8"/>
  <c r="AH34" i="8"/>
  <c r="AI34" i="8"/>
  <c r="AJ34" i="8"/>
  <c r="AK34" i="8"/>
  <c r="AL34" i="8"/>
  <c r="AM34" i="8"/>
  <c r="AN34" i="8"/>
  <c r="AO34" i="8"/>
  <c r="I34" i="8"/>
  <c r="AJ66" i="1" l="1"/>
  <c r="AP13" i="9"/>
  <c r="AQ13" i="9" s="1"/>
  <c r="F2" i="16"/>
  <c r="F1" i="16"/>
  <c r="A28" i="9"/>
  <c r="A27" i="9"/>
  <c r="A26" i="9"/>
  <c r="A25" i="9"/>
  <c r="A24" i="9"/>
  <c r="A23" i="9"/>
  <c r="A22" i="9"/>
  <c r="A21" i="9"/>
  <c r="A20" i="9"/>
  <c r="A19" i="9"/>
  <c r="A18" i="9"/>
  <c r="A17" i="9"/>
  <c r="A16" i="9"/>
  <c r="A15" i="9"/>
  <c r="A14" i="9"/>
  <c r="A13" i="9"/>
  <c r="A12" i="9"/>
  <c r="A11" i="9"/>
  <c r="A10" i="9"/>
  <c r="A9" i="9"/>
  <c r="A32" i="8"/>
  <c r="A31" i="8"/>
  <c r="A30" i="8"/>
  <c r="A29" i="8"/>
  <c r="A28" i="8"/>
  <c r="A27" i="8"/>
  <c r="A26" i="8"/>
  <c r="A25" i="8"/>
  <c r="A24" i="8"/>
  <c r="A23" i="8"/>
  <c r="A17" i="8"/>
  <c r="A16" i="8"/>
  <c r="A15" i="8"/>
  <c r="A14" i="8"/>
  <c r="A13" i="8"/>
  <c r="A12" i="8"/>
  <c r="A11" i="8"/>
  <c r="A10" i="8"/>
  <c r="A9" i="8"/>
  <c r="A8" i="8"/>
  <c r="AO33" i="8"/>
  <c r="AN33" i="8"/>
  <c r="AM33" i="8"/>
  <c r="AL33" i="8"/>
  <c r="AK33" i="8"/>
  <c r="AJ33" i="8"/>
  <c r="AI33" i="8"/>
  <c r="AH33" i="8"/>
  <c r="AG33" i="8"/>
  <c r="AF33" i="8"/>
  <c r="AE33" i="8"/>
  <c r="AC33" i="8"/>
  <c r="AB33" i="8"/>
  <c r="AA33" i="8"/>
  <c r="Z33" i="8"/>
  <c r="Y33" i="8"/>
  <c r="X33" i="8"/>
  <c r="W33" i="8"/>
  <c r="V33" i="8"/>
  <c r="U33" i="8"/>
  <c r="T33" i="8"/>
  <c r="S33" i="8"/>
  <c r="R33" i="8"/>
  <c r="Q33" i="8"/>
  <c r="P33" i="8"/>
  <c r="O33" i="8"/>
  <c r="N33" i="8"/>
  <c r="M33" i="8"/>
  <c r="L33" i="8"/>
  <c r="K33" i="8"/>
  <c r="J33" i="8"/>
  <c r="I33" i="8"/>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F12" i="18"/>
  <c r="F10" i="18"/>
  <c r="D4" i="12"/>
  <c r="AP34" i="8" l="1"/>
  <c r="AQ34" i="8" s="1"/>
  <c r="AP35" i="8"/>
  <c r="AQ35" i="8" s="1"/>
  <c r="AP36" i="8"/>
  <c r="AQ36" i="8" s="1"/>
  <c r="AP37" i="8"/>
  <c r="AQ37" i="8" s="1"/>
  <c r="AP30" i="9"/>
  <c r="AQ30" i="9" s="1"/>
  <c r="AP32" i="9"/>
  <c r="AQ32" i="9" s="1"/>
  <c r="AP31" i="9"/>
  <c r="AQ31" i="9" s="1"/>
  <c r="AP33" i="9"/>
  <c r="AQ33" i="9" s="1"/>
  <c r="C5" i="16"/>
  <c r="O85" i="17"/>
  <c r="N83" i="17"/>
  <c r="M83" i="17"/>
  <c r="L83" i="17"/>
  <c r="K83" i="17"/>
  <c r="J83" i="17"/>
  <c r="I83" i="17"/>
  <c r="H83" i="17"/>
  <c r="G83" i="17"/>
  <c r="F83" i="17"/>
  <c r="E83" i="17"/>
  <c r="D83" i="17"/>
  <c r="C83"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E51" i="17"/>
  <c r="O41" i="17"/>
  <c r="N39" i="17"/>
  <c r="M39" i="17"/>
  <c r="L39" i="17"/>
  <c r="K39" i="17"/>
  <c r="J39" i="17"/>
  <c r="I39" i="17"/>
  <c r="H39" i="17"/>
  <c r="G39" i="17"/>
  <c r="F39" i="17"/>
  <c r="E39" i="17"/>
  <c r="D39" i="17"/>
  <c r="C39"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41" i="16"/>
  <c r="N39" i="16"/>
  <c r="M39" i="16"/>
  <c r="L39" i="16"/>
  <c r="K39" i="16"/>
  <c r="J39" i="16"/>
  <c r="I39" i="16"/>
  <c r="H39" i="16"/>
  <c r="G39" i="16"/>
  <c r="F39" i="16"/>
  <c r="E39" i="16"/>
  <c r="D39" i="16"/>
  <c r="C39"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39" i="17" l="1"/>
  <c r="E7" i="17" s="1"/>
  <c r="O83" i="17"/>
  <c r="O39" i="16"/>
  <c r="E7" i="16" s="1"/>
  <c r="E14" i="12" l="1"/>
  <c r="D14" i="12"/>
  <c r="F10" i="12"/>
  <c r="F14" i="12" l="1"/>
  <c r="Z4" i="1"/>
  <c r="AJ19" i="1"/>
  <c r="AJ18" i="1"/>
  <c r="AJ15" i="1"/>
  <c r="AP35" i="9"/>
  <c r="AQ35" i="9" s="1"/>
  <c r="AQ36" i="9" s="1"/>
  <c r="AP34" i="9"/>
  <c r="AQ34" i="9" s="1"/>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AP28" i="9"/>
  <c r="AQ28" i="9" s="1"/>
  <c r="AP27" i="9"/>
  <c r="AQ27" i="9" s="1"/>
  <c r="AP26" i="9"/>
  <c r="AQ26" i="9" s="1"/>
  <c r="AP25" i="9"/>
  <c r="AQ25" i="9" s="1"/>
  <c r="AP24" i="9"/>
  <c r="AQ24" i="9" s="1"/>
  <c r="AP23" i="9"/>
  <c r="AQ23" i="9" s="1"/>
  <c r="AP22" i="9"/>
  <c r="AQ22" i="9" s="1"/>
  <c r="AP21" i="9"/>
  <c r="AQ21" i="9" s="1"/>
  <c r="AP20" i="9"/>
  <c r="AQ20" i="9" s="1"/>
  <c r="AP19" i="9"/>
  <c r="AQ19" i="9" s="1"/>
  <c r="AP18" i="9"/>
  <c r="AQ18" i="9" s="1"/>
  <c r="AP17" i="9"/>
  <c r="AQ17" i="9" s="1"/>
  <c r="AP16" i="9"/>
  <c r="AQ16" i="9" s="1"/>
  <c r="AP15" i="9"/>
  <c r="AQ15" i="9" s="1"/>
  <c r="AP14" i="9"/>
  <c r="AQ14" i="9" s="1"/>
  <c r="AP12" i="9"/>
  <c r="AQ12" i="9" s="1"/>
  <c r="AP11" i="9"/>
  <c r="AQ11" i="9" s="1"/>
  <c r="AP10" i="9"/>
  <c r="AQ10" i="9" s="1"/>
  <c r="AP9" i="9"/>
  <c r="K6" i="9"/>
  <c r="J6" i="9"/>
  <c r="I6" i="9"/>
  <c r="D39" i="9" s="1"/>
  <c r="AP39" i="8"/>
  <c r="AQ39" i="8" s="1"/>
  <c r="AP38" i="8"/>
  <c r="AQ38" i="8" s="1"/>
  <c r="AP32" i="8"/>
  <c r="AQ32" i="8" s="1"/>
  <c r="AP31" i="8"/>
  <c r="AQ31" i="8" s="1"/>
  <c r="AP30" i="8"/>
  <c r="AQ30" i="8" s="1"/>
  <c r="AP29" i="8"/>
  <c r="AQ29" i="8" s="1"/>
  <c r="AP28" i="8"/>
  <c r="AQ28" i="8" s="1"/>
  <c r="AP27" i="8"/>
  <c r="AQ27" i="8" s="1"/>
  <c r="AP26" i="8"/>
  <c r="AQ26" i="8" s="1"/>
  <c r="AP25" i="8"/>
  <c r="AQ25" i="8" s="1"/>
  <c r="AP24" i="8"/>
  <c r="AQ24" i="8" s="1"/>
  <c r="AP23" i="8"/>
  <c r="AQ23" i="8" s="1"/>
  <c r="AP17" i="8"/>
  <c r="AQ17" i="8" s="1"/>
  <c r="AP16" i="8"/>
  <c r="AQ16" i="8" s="1"/>
  <c r="AP15" i="8"/>
  <c r="AQ15" i="8" s="1"/>
  <c r="AP14" i="8"/>
  <c r="AQ14" i="8" s="1"/>
  <c r="AP13" i="8"/>
  <c r="AQ13" i="8" s="1"/>
  <c r="AP12" i="8"/>
  <c r="AQ12" i="8" s="1"/>
  <c r="AP11" i="8"/>
  <c r="AQ11" i="8" s="1"/>
  <c r="AP10" i="8"/>
  <c r="AQ10" i="8" s="1"/>
  <c r="AP9" i="8"/>
  <c r="AQ9" i="8" s="1"/>
  <c r="AP8" i="8"/>
  <c r="AM15" i="1" l="1"/>
  <c r="AS55" i="1"/>
  <c r="AM19" i="1"/>
  <c r="AS59" i="1"/>
  <c r="AM18" i="1"/>
  <c r="AS58" i="1"/>
  <c r="AP33" i="8"/>
  <c r="AQ33" i="8" s="1"/>
  <c r="AQ40" i="8" s="1"/>
  <c r="AR40" i="8" s="1"/>
  <c r="AP29" i="9"/>
  <c r="AO8" i="9"/>
  <c r="AM8" i="9"/>
  <c r="AK8" i="9"/>
  <c r="AI8" i="9"/>
  <c r="AG8" i="9"/>
  <c r="AE8" i="9"/>
  <c r="AC8" i="9"/>
  <c r="AA8" i="9"/>
  <c r="Y8" i="9"/>
  <c r="W8" i="9"/>
  <c r="U8" i="9"/>
  <c r="S8" i="9"/>
  <c r="Q8" i="9"/>
  <c r="O8" i="9"/>
  <c r="M8" i="9"/>
  <c r="K8" i="9"/>
  <c r="AN8" i="9"/>
  <c r="AL8" i="9"/>
  <c r="AJ8" i="9"/>
  <c r="AH8" i="9"/>
  <c r="AF8" i="9"/>
  <c r="N8" i="9"/>
  <c r="R8" i="9"/>
  <c r="V8" i="9"/>
  <c r="Z8" i="9"/>
  <c r="AD8" i="9"/>
  <c r="AQ8" i="8"/>
  <c r="AD33" i="8" s="1"/>
  <c r="L8" i="9"/>
  <c r="P8" i="9"/>
  <c r="T8" i="9"/>
  <c r="X8" i="9"/>
  <c r="AB8" i="9"/>
  <c r="AQ29" i="9"/>
  <c r="AQ9" i="9"/>
  <c r="AR36" i="9" l="1"/>
  <c r="AU11" i="1"/>
  <c r="AJ12" i="1"/>
  <c r="AU12" i="1"/>
  <c r="AJ13" i="1"/>
  <c r="AU13" i="1" s="1"/>
  <c r="AJ14" i="1"/>
  <c r="AU14" i="1"/>
  <c r="AJ20" i="1"/>
  <c r="AU20" i="1" s="1"/>
  <c r="AJ21" i="1"/>
  <c r="AU21" i="1"/>
  <c r="AJ22" i="1"/>
  <c r="AU22"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J27" i="1"/>
  <c r="AM27" i="1" s="1"/>
  <c r="AJ30" i="1"/>
  <c r="AM30" i="1" s="1"/>
  <c r="AU30" i="1"/>
  <c r="AU27" i="1" l="1"/>
  <c r="AM22" i="1"/>
  <c r="AS62" i="1"/>
  <c r="AM13" i="1"/>
  <c r="AS53" i="1"/>
  <c r="AM14" i="1"/>
  <c r="AS54" i="1"/>
  <c r="AM20" i="1"/>
  <c r="AS60" i="1"/>
  <c r="AM11" i="1"/>
  <c r="AS51" i="1"/>
  <c r="AM21" i="1"/>
  <c r="AS61" i="1"/>
  <c r="AM12" i="1"/>
  <c r="AS52" i="1"/>
  <c r="AP23" i="1"/>
  <c r="AJ23" i="1"/>
  <c r="AS63" i="1" s="1"/>
  <c r="AM23" i="1" l="1"/>
  <c r="D43" i="8" l="1"/>
</calcChain>
</file>

<file path=xl/comments1.xml><?xml version="1.0" encoding="utf-8"?>
<comments xmlns="http://schemas.openxmlformats.org/spreadsheetml/2006/main">
  <authors>
    <author>作成者</author>
  </authors>
  <commentList>
    <comment ref="M6" authorId="0" shapeId="0">
      <text>
        <r>
          <rPr>
            <sz val="9"/>
            <color indexed="81"/>
            <rFont val="MS P ゴシック"/>
            <family val="3"/>
            <charset val="128"/>
          </rPr>
          <t>調書1-2で算出された数値を記入してください
　前年度の平均利用者数を記入。
　・前年度に施設外就労していた人を除く
　　（施設外就労後に本体に戻って支援を受けた利用者も除く）。
　・事業開始又は定員増から6月未満の場合は利用定員の90%
　　（利用定員増の場合、増加分の利用定員の90%）
　・事業開始又は定員増から6月以上の1年未満の場合は直近6月に
　　おける全利用者の延べ数を当該6月の開所日数で除して得た数</t>
        </r>
      </text>
    </comment>
    <comment ref="B11" authorId="0" shapeId="0">
      <text>
        <r>
          <rPr>
            <sz val="11"/>
            <color indexed="81"/>
            <rFont val="MS P ゴシック"/>
            <family val="3"/>
            <charset val="128"/>
          </rPr>
          <t>施設外就労も含めた、全従業者名を記入してください。</t>
        </r>
      </text>
    </comment>
    <comment ref="E11" authorId="0" shapeId="0">
      <text>
        <r>
          <rPr>
            <sz val="11"/>
            <color indexed="81"/>
            <rFont val="MS P ゴシック"/>
            <family val="3"/>
            <charset val="128"/>
          </rPr>
          <t>本体施設で支援した時間数を記入してください。</t>
        </r>
      </text>
    </comment>
    <comment ref="E54" authorId="0" shapeId="0">
      <text>
        <r>
          <rPr>
            <sz val="11"/>
            <color indexed="81"/>
            <rFont val="MS P ゴシック"/>
            <family val="3"/>
            <charset val="128"/>
          </rPr>
          <t>施設外就労で支援した時間数のみ記入。</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<sst xmlns="http://schemas.openxmlformats.org/spreadsheetml/2006/main" count="753" uniqueCount="363">
  <si>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</si>
  <si>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</si>
  <si>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</si>
  <si>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</si>
  <si>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</si>
  <si>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</si>
  <si>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</si>
  <si>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</si>
  <si>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</si>
  <si>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</si>
  <si>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</si>
  <si>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</si>
  <si>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</si>
  <si>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</si>
  <si>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</si>
  <si>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</si>
  <si>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</si>
  <si>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</si>
  <si>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</si>
  <si>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</si>
  <si>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</si>
  <si>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</si>
  <si>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</si>
  <si>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</si>
  <si>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</si>
  <si>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</si>
  <si>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</si>
  <si>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</si>
  <si>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</si>
  <si>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</si>
  <si>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</si>
  <si>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</si>
  <si>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</si>
  <si>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</si>
  <si>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</si>
  <si>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</si>
  <si>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</si>
  <si>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</si>
  <si>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</si>
  <si>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</si>
  <si>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</si>
  <si>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</si>
  <si>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</si>
  <si>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</si>
  <si>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</si>
  <si>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</si>
  <si>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</si>
  <si>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</si>
  <si>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</si>
  <si>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</si>
  <si>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</si>
  <si>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</si>
  <si>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</si>
  <si>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</si>
  <si>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</si>
  <si>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</si>
  <si>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</si>
  <si>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借入金</t>
    <rPh sb="0" eb="3">
      <t>カリイレキン</t>
    </rPh>
    <phoneticPr fontId="17"/>
  </si>
  <si>
    <t>前年度までの積立金</t>
    <rPh sb="0" eb="3">
      <t>ゼンネンド</t>
    </rPh>
    <rPh sb="6" eb="9">
      <t>ツミタテキン</t>
    </rPh>
    <phoneticPr fontId="17"/>
  </si>
  <si>
    <t>当該サービスのサービス報酬</t>
    <rPh sb="0" eb="2">
      <t>トウガイ</t>
    </rPh>
    <rPh sb="11" eb="13">
      <t>ホウシュウ</t>
    </rPh>
    <phoneticPr fontId="17"/>
  </si>
  <si>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</si>
  <si>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</si>
  <si>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</si>
  <si>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</si>
  <si>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</si>
  <si>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</si>
  <si>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</si>
  <si>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</si>
  <si>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</si>
  <si>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</si>
  <si>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</si>
  <si>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</si>
  <si>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</si>
  <si>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</si>
  <si>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</si>
  <si>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</si>
  <si>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</si>
  <si>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</si>
  <si>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</si>
  <si>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</si>
  <si>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</si>
  <si>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</si>
  <si>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</si>
  <si>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</si>
  <si>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</si>
  <si>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</si>
  <si>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</si>
  <si>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</si>
  <si>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作業１</t>
    <rPh sb="0" eb="2">
      <t>サギョウ</t>
    </rPh>
    <phoneticPr fontId="6"/>
  </si>
  <si>
    <t>作業２</t>
    <rPh sb="0" eb="2">
      <t>サギョウ</t>
    </rPh>
    <phoneticPr fontId="6"/>
  </si>
  <si>
    <t>作業３</t>
    <rPh sb="0" eb="2">
      <t>サギョウ</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</si>
  <si>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</si>
  <si>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</si>
  <si>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</si>
  <si>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本体施設</t>
    <rPh sb="0" eb="2">
      <t>ホンタイ</t>
    </rPh>
    <rPh sb="2" eb="4">
      <t>シセツ</t>
    </rPh>
    <phoneticPr fontId="6"/>
  </si>
  <si>
    <t>　20　人</t>
    <rPh sb="4" eb="5">
      <t>ニン</t>
    </rPh>
    <phoneticPr fontId="6"/>
  </si>
  <si>
    <t>12　人</t>
    <rPh sb="3" eb="4">
      <t>ニン</t>
    </rPh>
    <phoneticPr fontId="6"/>
  </si>
  <si>
    <t>人員配置加算Ⅲ型（7.5：1）　→　1.6</t>
    <rPh sb="0" eb="4">
      <t>ジンインハイチ</t>
    </rPh>
    <rPh sb="4" eb="6">
      <t>カサン</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</si>
  <si>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</si>
  <si>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</si>
  <si>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</si>
  <si>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</si>
  <si>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</si>
  <si>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</si>
  <si>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</si>
  <si>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職業指導員</t>
    <rPh sb="0" eb="2">
      <t>ショクギョウ</t>
    </rPh>
    <rPh sb="2" eb="5">
      <t>シドウイン</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</si>
  <si>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</si>
  <si>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</si>
  <si>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</si>
  <si>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</si>
  <si>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</si>
  <si>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</si>
  <si>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</si>
  <si>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</si>
  <si>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</si>
  <si>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</si>
  <si>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</si>
  <si>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</si>
  <si>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</si>
  <si>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</si>
  <si>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</si>
  <si>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</si>
  <si>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施設外</t>
    <rPh sb="0" eb="3">
      <t>シセツガイ</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</si>
  <si>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</si>
  <si>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</si>
  <si>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</si>
  <si>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</si>
  <si>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Ｈ30.4</t>
  </si>
  <si>
    <t>Ｈ30.5</t>
  </si>
  <si>
    <t>Ｈ30.6</t>
  </si>
  <si>
    <t>Ｈ30.7</t>
  </si>
  <si>
    <t>Ｈ30.8</t>
  </si>
  <si>
    <t>Ｈ30.9</t>
  </si>
  <si>
    <t>Ｈ30.10</t>
  </si>
  <si>
    <t>Ｈ30.11</t>
  </si>
  <si>
    <t>Ｈ30.12</t>
  </si>
  <si>
    <t>Ｈ31.1</t>
  </si>
  <si>
    <t>H31.2</t>
  </si>
  <si>
    <t>Ｈ31.3</t>
  </si>
  <si>
    <t>延べ利
用者数</t>
    <rPh sb="0" eb="1">
      <t>ノ</t>
    </rPh>
    <rPh sb="2" eb="3">
      <t>リ</t>
    </rPh>
    <rPh sb="4" eb="5">
      <t>ヨウ</t>
    </rPh>
    <rPh sb="5" eb="6">
      <t>シャ</t>
    </rPh>
    <rPh sb="6" eb="7">
      <t>スウ</t>
    </rPh>
    <phoneticPr fontId="6"/>
  </si>
  <si>
    <t>Ｈ</t>
    <phoneticPr fontId="6"/>
  </si>
  <si>
    <t>Ｉ</t>
    <phoneticPr fontId="6"/>
  </si>
  <si>
    <t>Ｊ</t>
    <phoneticPr fontId="6"/>
  </si>
  <si>
    <t>Ｋ</t>
    <phoneticPr fontId="6"/>
  </si>
  <si>
    <t>Ｌ</t>
    <phoneticPr fontId="6"/>
  </si>
  <si>
    <t>Ｍ</t>
    <phoneticPr fontId="6"/>
  </si>
  <si>
    <t>Ｎ</t>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</si>
  <si>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</si>
  <si>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</si>
  <si>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</si>
  <si>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■施設外就労をした日数を記入すること。</t>
    <rPh sb="1" eb="4">
      <t>シセツガイ</t>
    </rPh>
    <rPh sb="4" eb="6">
      <t>シュウロウ</t>
    </rPh>
    <rPh sb="9" eb="11">
      <t>ニッスウ</t>
    </rPh>
    <rPh sb="12" eb="14">
      <t>キニュウ</t>
    </rPh>
    <phoneticPr fontId="6"/>
  </si>
  <si>
    <t>本体施設</t>
  </si>
  <si>
    <t>事業所番号・名</t>
    <rPh sb="0" eb="3">
      <t>ジギョウショ</t>
    </rPh>
    <rPh sb="3" eb="5">
      <t>バンゴウ</t>
    </rPh>
    <rPh sb="6" eb="7">
      <t>ナ</t>
    </rPh>
    <phoneticPr fontId="6"/>
  </si>
  <si>
    <t>就労継続支援Ａ型</t>
  </si>
  <si>
    <t>事業所番号・名</t>
    <rPh sb="0" eb="3">
      <t>ジギョウショ</t>
    </rPh>
    <rPh sb="3" eb="5">
      <t>バンゴウ</t>
    </rPh>
    <rPh sb="6" eb="7">
      <t>メイ</t>
    </rPh>
    <phoneticPr fontId="6"/>
  </si>
  <si>
    <t>サービスの種類</t>
    <rPh sb="5" eb="7">
      <t>シュルイ</t>
    </rPh>
    <phoneticPr fontId="6"/>
  </si>
  <si>
    <t>他のサービスの報酬</t>
    <rPh sb="0" eb="1">
      <t>タ</t>
    </rPh>
    <rPh sb="7" eb="9">
      <t>ホウシュウ</t>
    </rPh>
    <phoneticPr fontId="17"/>
  </si>
  <si>
    <t>内容</t>
    <rPh sb="0" eb="2">
      <t>ナイヨウ</t>
    </rPh>
    <phoneticPr fontId="17"/>
  </si>
  <si>
    <t>〇印</t>
    <rPh sb="1" eb="2">
      <t>シルシ</t>
    </rPh>
    <phoneticPr fontId="17"/>
  </si>
  <si>
    <t>具体的な内容</t>
    <rPh sb="0" eb="3">
      <t>グタイテキ</t>
    </rPh>
    <rPh sb="4" eb="6">
      <t>ナイヨウ</t>
    </rPh>
    <phoneticPr fontId="17"/>
  </si>
  <si>
    <t>他のサービスの事業収入</t>
    <rPh sb="0" eb="1">
      <t>タ</t>
    </rPh>
    <rPh sb="7" eb="9">
      <t>ジギョウ</t>
    </rPh>
    <rPh sb="9" eb="11">
      <t>シュウニュウ</t>
    </rPh>
    <phoneticPr fontId="17"/>
  </si>
  <si>
    <t xml:space="preserve"> サービス名を記載⇒</t>
    <phoneticPr fontId="17"/>
  </si>
  <si>
    <t>その他　　　　　　　　　　　　　　　　　　　　　　　　　　　　　　　　</t>
    <rPh sb="2" eb="3">
      <t>タ</t>
    </rPh>
    <phoneticPr fontId="17"/>
  </si>
  <si>
    <t>具体的に記載⇒</t>
    <phoneticPr fontId="17"/>
  </si>
  <si>
    <t xml:space="preserve"> サービス名を記載⇒</t>
    <rPh sb="7" eb="9">
      <t>キサイ</t>
    </rPh>
    <phoneticPr fontId="17"/>
  </si>
  <si>
    <t>就労継続支援Ｂ型</t>
  </si>
  <si>
    <t>就労継続支援Ｂ型</t>
    <phoneticPr fontId="6"/>
  </si>
  <si>
    <t>2810123456　就労継続支援Ｂ型　神戸</t>
    <phoneticPr fontId="6"/>
  </si>
  <si>
    <t>◇　平均利用者数算定シート（就労継続支援Ａ型/B型、就労移行支援、就労定着支援）</t>
    <rPh sb="2" eb="4">
      <t>ヘイキン</t>
    </rPh>
    <rPh sb="4" eb="7">
      <t>リヨウシャ</t>
    </rPh>
    <rPh sb="7" eb="8">
      <t>スウ</t>
    </rPh>
    <rPh sb="8" eb="10">
      <t>サンテイ</t>
    </rPh>
    <rPh sb="14" eb="20">
      <t>シュウロウケイゾクシエン</t>
    </rPh>
    <rPh sb="21" eb="22">
      <t>ガタ</t>
    </rPh>
    <rPh sb="24" eb="25">
      <t>ガタ</t>
    </rPh>
    <rPh sb="26" eb="32">
      <t>シュウロウイコウシエン</t>
    </rPh>
    <rPh sb="33" eb="35">
      <t>シュウロウ</t>
    </rPh>
    <rPh sb="35" eb="37">
      <t>テイチャク</t>
    </rPh>
    <rPh sb="37" eb="39">
      <t>シエン</t>
    </rPh>
    <phoneticPr fontId="6"/>
  </si>
  <si>
    <t>※黄色のセルは入力しないでください</t>
    <phoneticPr fontId="6"/>
  </si>
  <si>
    <t>受給者番号</t>
    <rPh sb="0" eb="3">
      <t>ジュキュウシャ</t>
    </rPh>
    <rPh sb="3" eb="5">
      <t>バンゴウ</t>
    </rPh>
    <phoneticPr fontId="6"/>
  </si>
  <si>
    <t>事前調書１－２　前年度平均利用者数</t>
    <rPh sb="0" eb="2">
      <t>ジゼン</t>
    </rPh>
    <rPh sb="2" eb="4">
      <t>チョウショ</t>
    </rPh>
    <rPh sb="8" eb="11">
      <t>ゼンネンド</t>
    </rPh>
    <rPh sb="11" eb="13">
      <t>ヘイキン</t>
    </rPh>
    <rPh sb="13" eb="17">
      <t>リヨウシャスウ</t>
    </rPh>
    <phoneticPr fontId="6"/>
  </si>
  <si>
    <t>在宅・施設外・本体施設の区分</t>
    <rPh sb="0" eb="2">
      <t>ザイタク</t>
    </rPh>
    <rPh sb="3" eb="6">
      <t>シセツガイ</t>
    </rPh>
    <rPh sb="7" eb="11">
      <t>ホンタイシセツ</t>
    </rPh>
    <rPh sb="12" eb="14">
      <t>クブン</t>
    </rPh>
    <phoneticPr fontId="3"/>
  </si>
  <si>
    <t>本体施設</t>
    <rPh sb="0" eb="2">
      <t>ホンタイ</t>
    </rPh>
    <rPh sb="2" eb="4">
      <t>シセツ</t>
    </rPh>
    <phoneticPr fontId="6"/>
  </si>
  <si>
    <t>施設外就労</t>
  </si>
  <si>
    <t>施設外就労</t>
    <rPh sb="0" eb="3">
      <t>シセツガイ</t>
    </rPh>
    <rPh sb="3" eb="5">
      <t>シュウロウ</t>
    </rPh>
    <phoneticPr fontId="6"/>
  </si>
  <si>
    <t>施設外支援</t>
    <rPh sb="0" eb="3">
      <t>シセツガイ</t>
    </rPh>
    <rPh sb="3" eb="5">
      <t>シエン</t>
    </rPh>
    <phoneticPr fontId="6"/>
  </si>
  <si>
    <t>在宅利用</t>
  </si>
  <si>
    <t>在宅利用</t>
    <rPh sb="0" eb="2">
      <t>ザイタク</t>
    </rPh>
    <rPh sb="2" eb="4">
      <t>リヨウ</t>
    </rPh>
    <phoneticPr fontId="6"/>
  </si>
  <si>
    <t>神戸市</t>
    <rPh sb="0" eb="2">
      <t>コウベシ</t>
    </rPh>
    <phoneticPr fontId="6"/>
  </si>
  <si>
    <t>合計</t>
    <rPh sb="0" eb="2">
      <t>ゴウケイ</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</si>
  <si>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</si>
  <si>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</si>
  <si>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■本体施設で作業した日数を記入すること。</t>
    <rPh sb="1" eb="3">
      <t>ホンタイ</t>
    </rPh>
    <rPh sb="3" eb="5">
      <t>シセツ</t>
    </rPh>
    <rPh sb="6" eb="8">
      <t>サギョウ</t>
    </rPh>
    <rPh sb="10" eb="12">
      <t>ニッスウ</t>
    </rPh>
    <rPh sb="13" eb="15">
      <t>キニュウ</t>
    </rPh>
    <phoneticPr fontId="6"/>
  </si>
  <si>
    <t>区分５</t>
  </si>
  <si>
    <t>※「施設外就労」「施設外支援」「在宅利用」があるときはシートをコピーして記載してください</t>
    <rPh sb="2" eb="5">
      <t>シセツガイ</t>
    </rPh>
    <rPh sb="5" eb="7">
      <t>シュウロウ</t>
    </rPh>
    <rPh sb="9" eb="12">
      <t>シセツガイ</t>
    </rPh>
    <rPh sb="12" eb="14">
      <t>シエン</t>
    </rPh>
    <rPh sb="16" eb="18">
      <t>ザイタク</t>
    </rPh>
    <rPh sb="18" eb="20">
      <t>リヨウ</t>
    </rPh>
    <rPh sb="36" eb="38">
      <t>キサイ</t>
    </rPh>
    <phoneticPr fontId="6"/>
  </si>
  <si>
    <t>2850199999　就労継続支援Ｂ型　○○</t>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</si>
  <si>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</si>
  <si>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←要入力</t>
    <rPh sb="1" eb="2">
      <t>ヨウ</t>
    </rPh>
    <rPh sb="2" eb="4">
      <t>ニュウリョク</t>
    </rPh>
    <phoneticPr fontId="3"/>
  </si>
  <si>
    <t>施設外就労がある場合は、下記の表にも記入してください。</t>
    <rPh sb="0" eb="3">
      <t>シセツガイ</t>
    </rPh>
    <rPh sb="3" eb="5">
      <t>シュウロウ</t>
    </rPh>
    <rPh sb="8" eb="10">
      <t>バアイ</t>
    </rPh>
    <rPh sb="12" eb="14">
      <t>カキ</t>
    </rPh>
    <rPh sb="15" eb="16">
      <t>ヒョウ</t>
    </rPh>
    <rPh sb="18" eb="20">
      <t>キニュウ</t>
    </rPh>
    <phoneticPr fontId="3"/>
  </si>
  <si>
    <t>事前調書1-2　前年度平均利用者数</t>
    <rPh sb="0" eb="2">
      <t>ジゼン</t>
    </rPh>
    <rPh sb="2" eb="4">
      <t>チョウショ</t>
    </rPh>
    <rPh sb="8" eb="11">
      <t>ゼンネンド</t>
    </rPh>
    <rPh sb="11" eb="13">
      <t>ヘイキン</t>
    </rPh>
    <rPh sb="13" eb="17">
      <t>リヨウシャスウ</t>
    </rPh>
    <phoneticPr fontId="6"/>
  </si>
  <si>
    <t>事前調書2-1　従業者の勤務の体制及び勤務形態一覧表</t>
    <rPh sb="0" eb="2">
      <t>ジゼン</t>
    </rPh>
    <rPh sb="2" eb="4">
      <t>チョウショ</t>
    </rPh>
    <rPh sb="8" eb="11">
      <t>ジュウギョウシャ</t>
    </rPh>
    <rPh sb="12" eb="14">
      <t>キンム</t>
    </rPh>
    <rPh sb="15" eb="17">
      <t>タイセイ</t>
    </rPh>
    <rPh sb="17" eb="18">
      <t>オヨ</t>
    </rPh>
    <rPh sb="19" eb="21">
      <t>キンム</t>
    </rPh>
    <rPh sb="21" eb="23">
      <t>ケイタイ</t>
    </rPh>
    <rPh sb="23" eb="26">
      <t>イチランヒョウ</t>
    </rPh>
    <phoneticPr fontId="6"/>
  </si>
  <si>
    <t>週平均
の勤務
時間</t>
    <rPh sb="0" eb="3">
      <t>シュウヘイキン</t>
    </rPh>
    <rPh sb="5" eb="7">
      <t>キンム</t>
    </rPh>
    <rPh sb="8" eb="10">
      <t>ジカン</t>
    </rPh>
    <phoneticPr fontId="6"/>
  </si>
  <si>
    <t>４週の
合計</t>
    <rPh sb="1" eb="2">
      <t>シュウ</t>
    </rPh>
    <rPh sb="4" eb="6">
      <t>ゴウケイ</t>
    </rPh>
    <phoneticPr fontId="6"/>
  </si>
  <si>
    <t>（令和〇年〇月分）</t>
    <rPh sb="1" eb="3">
      <t>レイワ</t>
    </rPh>
    <rPh sb="4" eb="5">
      <t>ネン</t>
    </rPh>
    <rPh sb="6" eb="7">
      <t>ガツ</t>
    </rPh>
    <rPh sb="7" eb="8">
      <t>ブン</t>
    </rPh>
    <phoneticPr fontId="6"/>
  </si>
  <si>
    <t>事前調書2　従業者の勤務の体制及び勤務形態一覧表</t>
    <rPh sb="0" eb="2">
      <t>ジゼン</t>
    </rPh>
    <rPh sb="2" eb="4">
      <t>チョウショ</t>
    </rPh>
    <rPh sb="6" eb="9">
      <t>ジュウギョウシャ</t>
    </rPh>
    <rPh sb="10" eb="12">
      <t>キンム</t>
    </rPh>
    <rPh sb="13" eb="15">
      <t>タイセイ</t>
    </rPh>
    <rPh sb="15" eb="16">
      <t>オヨ</t>
    </rPh>
    <rPh sb="17" eb="19">
      <t>キンム</t>
    </rPh>
    <rPh sb="19" eb="21">
      <t>ケイタイ</t>
    </rPh>
    <rPh sb="21" eb="24">
      <t>イチランヒョウ</t>
    </rPh>
    <phoneticPr fontId="6"/>
  </si>
  <si>
    <t>記 載 例</t>
    <rPh sb="0" eb="1">
      <t>キ</t>
    </rPh>
    <rPh sb="2" eb="3">
      <t>サイ</t>
    </rPh>
    <rPh sb="4" eb="5">
      <t>レイ</t>
    </rPh>
    <phoneticPr fontId="6"/>
  </si>
  <si>
    <t>就労継続支援Ｂ型　○○</t>
    <phoneticPr fontId="6"/>
  </si>
  <si>
    <t>Ａ</t>
  </si>
  <si>
    <t>Ｂ</t>
  </si>
  <si>
    <t>Ｃ</t>
  </si>
  <si>
    <t>Ｄ</t>
  </si>
  <si>
    <t>Ｅ</t>
  </si>
  <si>
    <t>Ｆ</t>
  </si>
  <si>
    <t>Ｇ</t>
  </si>
  <si>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</si>
  <si>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記 載 例</t>
    <rPh sb="0" eb="1">
      <t>キ</t>
    </rPh>
    <rPh sb="2" eb="3">
      <t>サイ</t>
    </rPh>
    <rPh sb="4" eb="5">
      <t>レイ</t>
    </rPh>
    <phoneticPr fontId="6"/>
  </si>
  <si>
    <t>記 載 例</t>
    <rPh sb="0" eb="1">
      <t>キ</t>
    </rPh>
    <rPh sb="2" eb="3">
      <t>サイ</t>
    </rPh>
    <rPh sb="4" eb="5">
      <t>レイ</t>
    </rPh>
    <phoneticPr fontId="6"/>
  </si>
  <si>
    <t>施設外就労がある場合は、記載例をよく確認し、下記の表にも記入してください。</t>
    <rPh sb="0" eb="3">
      <t>シセツガイ</t>
    </rPh>
    <rPh sb="3" eb="5">
      <t>シュウロウ</t>
    </rPh>
    <rPh sb="8" eb="10">
      <t>バアイ</t>
    </rPh>
    <rPh sb="12" eb="15">
      <t>キサイレイ</t>
    </rPh>
    <rPh sb="18" eb="20">
      <t>カクニン</t>
    </rPh>
    <rPh sb="22" eb="24">
      <t>カキ</t>
    </rPh>
    <rPh sb="25" eb="26">
      <t>ヒョウ</t>
    </rPh>
    <rPh sb="28" eb="30">
      <t>キニュウ</t>
    </rPh>
    <phoneticPr fontId="3"/>
  </si>
  <si>
    <t>管理者兼サビ管</t>
    <rPh sb="0" eb="3">
      <t>カンリシャ</t>
    </rPh>
    <rPh sb="3" eb="4">
      <t>ケン</t>
    </rPh>
    <rPh sb="6" eb="7">
      <t>カン</t>
    </rPh>
    <phoneticPr fontId="6"/>
  </si>
  <si>
    <r>
      <t>注５　</t>
    </r>
    <r>
      <rPr>
        <sz val="10"/>
        <color rgb="FFFF0000"/>
        <rFont val="ＭＳ ゴシック"/>
        <family val="3"/>
        <charset val="128"/>
      </rPr>
      <t>１日の勤務時間数は、実際の勤務時間数を記入してください。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</si>
  <si>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Ｆ</t>
    <phoneticPr fontId="6"/>
  </si>
  <si>
    <r>
      <t>注５　１日の勤務時間数は、実際の勤務時間数を記入してください。</t>
    </r>
    <r>
      <rPr>
        <sz val="10"/>
        <color rgb="FFFF0000"/>
        <rFont val="ＭＳ ゴシック"/>
        <family val="3"/>
        <charset val="128"/>
      </rPr>
      <t xml:space="preserve">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</si>
  <si>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常勤
換算
後の
人数</t>
    <rPh sb="0" eb="2">
      <t>ジョウキン</t>
    </rPh>
    <rPh sb="3" eb="5">
      <t>カンザン</t>
    </rPh>
    <rPh sb="6" eb="7">
      <t>ゴ</t>
    </rPh>
    <rPh sb="9" eb="11">
      <t>ニンズウ</t>
    </rPh>
    <phoneticPr fontId="6"/>
  </si>
  <si>
    <t>施設内
との
合計</t>
    <rPh sb="0" eb="3">
      <t>シセツナイ</t>
    </rPh>
    <rPh sb="7" eb="9">
      <t>ゴウケイ</t>
    </rPh>
    <phoneticPr fontId="3"/>
  </si>
  <si>
    <t>※利用者が施設外就労後と本体施設で支援を受けた場合は、施設外の利用日数としてのみ計上してください。</t>
    <rPh sb="1" eb="4">
      <t>リヨウシャ</t>
    </rPh>
    <rPh sb="5" eb="8">
      <t>シセツガイ</t>
    </rPh>
    <rPh sb="14" eb="16">
      <t>シセツ</t>
    </rPh>
    <rPh sb="17" eb="19">
      <t>シエン</t>
    </rPh>
    <rPh sb="20" eb="21">
      <t>ウ</t>
    </rPh>
    <rPh sb="23" eb="25">
      <t>バアイ</t>
    </rPh>
    <rPh sb="27" eb="30">
      <t>シセツガイ</t>
    </rPh>
    <rPh sb="31" eb="35">
      <t>リヨウニッスウ</t>
    </rPh>
    <rPh sb="40" eb="42">
      <t>ケイジョウ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</si>
  <si>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</si>
  <si>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</si>
  <si>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</si>
  <si>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</si>
  <si>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</si>
  <si>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身体拘束に関する状況</t>
    <rPh sb="0" eb="4">
      <t>シンタイコウソク</t>
    </rPh>
    <rPh sb="5" eb="6">
      <t>カン</t>
    </rPh>
    <rPh sb="8" eb="10">
      <t>ジョウキョウ</t>
    </rPh>
    <phoneticPr fontId="6"/>
  </si>
  <si>
    <t>２．作成の流れ</t>
    <rPh sb="2" eb="4">
      <t>サクセイ</t>
    </rPh>
    <rPh sb="5" eb="6">
      <t>ナガ</t>
    </rPh>
    <phoneticPr fontId="6"/>
  </si>
  <si>
    <t>流れ</t>
    <rPh sb="0" eb="1">
      <t>ナガ</t>
    </rPh>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</si>
  <si>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</si>
  <si>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</si>
  <si>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</si>
  <si>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</si>
  <si>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</si>
  <si>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調書１ー１</t>
    <rPh sb="0" eb="2">
      <t>チョウショ</t>
    </rPh>
    <phoneticPr fontId="6"/>
  </si>
  <si>
    <t>調書１ー２</t>
    <rPh sb="0" eb="2">
      <t>チョウショ</t>
    </rPh>
    <phoneticPr fontId="6"/>
  </si>
  <si>
    <t>調書３</t>
    <rPh sb="0" eb="2">
      <t>チョウショ</t>
    </rPh>
    <phoneticPr fontId="6"/>
  </si>
  <si>
    <t>調書４</t>
    <phoneticPr fontId="6"/>
  </si>
  <si>
    <r>
      <t>従業者の出退勤</t>
    </r>
    <r>
      <rPr>
        <sz val="11"/>
        <color rgb="FFFF0000"/>
        <rFont val="Meiryo UI"/>
        <family val="3"/>
        <charset val="128"/>
      </rPr>
      <t>（実績）</t>
    </r>
    <r>
      <rPr>
        <sz val="11"/>
        <rFont val="Meiryo UI"/>
        <family val="3"/>
        <charset val="128"/>
      </rPr>
      <t>の状況
※施設外就労がある場合は、調書２のシート内の下部に
　入力箇所があります。</t>
    </r>
    <rPh sb="0" eb="3">
      <t>ジュウギョウシャ</t>
    </rPh>
    <rPh sb="4" eb="7">
      <t>シュッタイキン</t>
    </rPh>
    <rPh sb="8" eb="10">
      <t>ジッセキ</t>
    </rPh>
    <rPh sb="12" eb="14">
      <t>ジョウキョウ</t>
    </rPh>
    <rPh sb="16" eb="19">
      <t>シセツガイ</t>
    </rPh>
    <rPh sb="19" eb="21">
      <t>シュウロウ</t>
    </rPh>
    <rPh sb="24" eb="26">
      <t>バアイ</t>
    </rPh>
    <rPh sb="35" eb="36">
      <t>ナイ</t>
    </rPh>
    <rPh sb="37" eb="39">
      <t>カブ</t>
    </rPh>
    <rPh sb="42" eb="44">
      <t>ニュウリョク</t>
    </rPh>
    <rPh sb="44" eb="46">
      <t>カショ</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</si>
  <si>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</si>
  <si>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＊就労定着支援の利用者の利用日数は、利用があった月に１を入力してください。また、月別開所日数の欄は各月１を入力してください。</t>
    <rPh sb="1" eb="3">
      <t>シュウロウ</t>
    </rPh>
    <rPh sb="3" eb="5">
      <t>テイチャク</t>
    </rPh>
    <rPh sb="5" eb="7">
      <t>シエン</t>
    </rPh>
    <rPh sb="8" eb="11">
      <t>リヨウシャ</t>
    </rPh>
    <rPh sb="12" eb="16">
      <t>リヨウニッスウ</t>
    </rPh>
    <rPh sb="18" eb="20">
      <t>リヨウ</t>
    </rPh>
    <rPh sb="24" eb="25">
      <t>ツキ</t>
    </rPh>
    <rPh sb="28" eb="30">
      <t>ニュウリョク</t>
    </rPh>
    <rPh sb="40" eb="42">
      <t>ツキベツ</t>
    </rPh>
    <rPh sb="42" eb="44">
      <t>カイショ</t>
    </rPh>
    <rPh sb="44" eb="46">
      <t>ニッスウ</t>
    </rPh>
    <rPh sb="47" eb="48">
      <t>ラン</t>
    </rPh>
    <rPh sb="49" eb="50">
      <t>カク</t>
    </rPh>
    <rPh sb="50" eb="51">
      <t>ツキ</t>
    </rPh>
    <rPh sb="53" eb="55">
      <t>ニュウリョク</t>
    </rPh>
    <phoneticPr fontId="6"/>
  </si>
  <si>
    <t>※就労定着支援は、調書１－２、調書２　のみ作成してください。</t>
    <phoneticPr fontId="6"/>
  </si>
  <si>
    <t>必須※</t>
    <rPh sb="0" eb="2">
      <t>ヒッス</t>
    </rPh>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</si>
  <si>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</si>
  <si>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</si>
  <si>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項目</t>
    <rPh sb="0" eb="2">
      <t>コウモク</t>
    </rPh>
    <phoneticPr fontId="6"/>
  </si>
  <si>
    <t>内容</t>
    <rPh sb="0" eb="2">
      <t>ナイヨウ</t>
    </rPh>
    <phoneticPr fontId="6"/>
  </si>
  <si>
    <t>状況</t>
    <rPh sb="0" eb="2">
      <t>ジョウキョウ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</si>
  <si>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</si>
  <si>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</si>
  <si>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</si>
  <si>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</si>
  <si>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</si>
  <si>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</si>
  <si>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</si>
  <si>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</si>
  <si>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</si>
  <si>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</si>
  <si>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</si>
  <si>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</si>
  <si>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</si>
  <si>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</si>
  <si>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</si>
  <si>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</si>
  <si>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</si>
  <si>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</si>
  <si>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</si>
  <si>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</si>
  <si>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</si>
  <si>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</si>
  <si>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</si>
  <si>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</si>
  <si>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</si>
  <si>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</si>
  <si>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</si>
  <si>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</si>
  <si>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未加入、期限切れ</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</si>
  <si>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</si>
  <si>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</si>
  <si>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</si>
  <si>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</si>
  <si>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</si>
  <si>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</si>
  <si>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</si>
  <si>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</si>
  <si>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</si>
  <si>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</si>
  <si>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</si>
  <si>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</si>
  <si>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</si>
  <si>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</si>
  <si>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</si>
  <si>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</si>
  <si>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</si>
  <si>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</si>
  <si>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</si>
  <si>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</si>
  <si>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事前調書５　その他自己点検調書</t>
    <rPh sb="0" eb="4">
      <t>ジゼンチョウショ</t>
    </rPh>
    <rPh sb="8" eb="9">
      <t>タ</t>
    </rPh>
    <rPh sb="9" eb="13">
      <t>ジコテンケン</t>
    </rPh>
    <rPh sb="13" eb="15">
      <t>チョウショ</t>
    </rPh>
    <phoneticPr fontId="6"/>
  </si>
  <si>
    <t>調書５</t>
    <phoneticPr fontId="6"/>
  </si>
  <si>
    <t>その他自己点検した結果の報告</t>
    <rPh sb="2" eb="3">
      <t>タ</t>
    </rPh>
    <rPh sb="3" eb="7">
      <t>ジコテンケン</t>
    </rPh>
    <rPh sb="9" eb="11">
      <t>ケッカ</t>
    </rPh>
    <rPh sb="12" eb="14">
      <t>ホウコク</t>
    </rPh>
    <phoneticPr fontId="6"/>
  </si>
  <si>
    <t>黄色のセルへ、入力またはリストから選択してください。</t>
    <rPh sb="0" eb="2">
      <t>キイロ</t>
    </rPh>
    <rPh sb="7" eb="9">
      <t>ニュウリョク</t>
    </rPh>
    <rPh sb="17" eb="19">
      <t>センタク</t>
    </rPh>
    <phoneticPr fontId="6"/>
  </si>
  <si>
    <t>要改善内容</t>
    <rPh sb="0" eb="1">
      <t>ヨウ</t>
    </rPh>
    <rPh sb="1" eb="3">
      <t>カイゼン</t>
    </rPh>
    <rPh sb="3" eb="5">
      <t>ナイヨウ</t>
    </rPh>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</si>
  <si>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</si>
  <si>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</si>
  <si>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</si>
  <si>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</si>
  <si>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</si>
  <si>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</si>
  <si>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</si>
  <si>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</si>
  <si>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</si>
  <si>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</si>
  <si>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</si>
  <si>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</si>
  <si>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</si>
  <si>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</si>
  <si>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</si>
  <si>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</si>
  <si>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</si>
  <si>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</si>
  <si>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</si>
  <si>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</si>
  <si>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</si>
  <si>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</si>
  <si>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</si>
  <si>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</si>
  <si>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</si>
  <si>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</si>
  <si>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</si>
  <si>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</si>
  <si>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</si>
  <si>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</si>
  <si>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</si>
  <si>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</si>
  <si>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59"/>
  </si>
  <si>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</si>
  <si>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</si>
  <si>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事業所
番号</t>
    <rPh sb="0" eb="3">
      <t>ジギョウショ</t>
    </rPh>
    <rPh sb="4" eb="6">
      <t>バンゴウ</t>
    </rPh>
    <phoneticPr fontId="6"/>
  </si>
  <si>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</si>
  <si>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</si>
  <si>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</si>
  <si>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就労継続支援Ｂ型　○○</t>
    <phoneticPr fontId="6"/>
  </si>
  <si>
    <t>事前調書2-1</t>
    <rPh sb="0" eb="2">
      <t>ジゼン</t>
    </rPh>
    <rPh sb="2" eb="4">
      <t>チョウショ</t>
    </rPh>
    <phoneticPr fontId="6"/>
  </si>
  <si>
    <t>事前調書2-2</t>
    <rPh sb="0" eb="2">
      <t>ジゼン</t>
    </rPh>
    <rPh sb="2" eb="4">
      <t>チョウショ</t>
    </rPh>
    <phoneticPr fontId="6"/>
  </si>
  <si>
    <t>調書２ー１、２－２（２か月分）</t>
    <rPh sb="0" eb="2">
      <t>チョウショ</t>
    </rPh>
    <rPh sb="12" eb="14">
      <t>ゲツブン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</si>
  <si>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</si>
  <si>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施設外就労利用者数</t>
    <rPh sb="0" eb="3">
      <t>シセツガイ</t>
    </rPh>
    <rPh sb="3" eb="5">
      <t>シュウロウ</t>
    </rPh>
    <rPh sb="5" eb="8">
      <t>リヨウシャ</t>
    </rPh>
    <rPh sb="8" eb="9">
      <t>スウ</t>
    </rPh>
    <phoneticPr fontId="6"/>
  </si>
  <si>
    <t>６　支払対象
　　延べ利用者数　　
　　(単位：人）</t>
    <rPh sb="2" eb="4">
      <t>シハラ</t>
    </rPh>
    <rPh sb="4" eb="6">
      <t>タイショウ</t>
    </rPh>
    <rPh sb="9" eb="10">
      <t>ノ</t>
    </rPh>
    <rPh sb="11" eb="14">
      <t>リヨウシャ</t>
    </rPh>
    <rPh sb="14" eb="15">
      <t>スウ</t>
    </rPh>
    <rPh sb="21" eb="23">
      <t>タンイ</t>
    </rPh>
    <rPh sb="24" eb="25">
      <t>ヒト</t>
    </rPh>
    <phoneticPr fontId="17"/>
  </si>
  <si>
    <t>５　総賃金（工賃）
　 （単位：円）</t>
    <rPh sb="2" eb="3">
      <t>ソウ</t>
    </rPh>
    <rPh sb="3" eb="5">
      <t>チンギン</t>
    </rPh>
    <rPh sb="6" eb="8">
      <t>コウチン</t>
    </rPh>
    <rPh sb="13" eb="15">
      <t>タンイ</t>
    </rPh>
    <rPh sb="16" eb="17">
      <t>エン</t>
    </rPh>
    <phoneticPr fontId="17"/>
  </si>
  <si>
    <t>４　事業収入－経費
　 （単位：円）</t>
    <rPh sb="2" eb="4">
      <t>ジギョウ</t>
    </rPh>
    <rPh sb="4" eb="6">
      <t>シュウニュウ</t>
    </rPh>
    <rPh sb="7" eb="9">
      <t>ケイヒ</t>
    </rPh>
    <rPh sb="13" eb="15">
      <t>タンイ</t>
    </rPh>
    <rPh sb="16" eb="17">
      <t>エン</t>
    </rPh>
    <phoneticPr fontId="17"/>
  </si>
  <si>
    <t>３　必要経費
　 （単位：円）</t>
    <rPh sb="2" eb="4">
      <t>ヒツヨウ</t>
    </rPh>
    <rPh sb="4" eb="6">
      <t>ケイヒ</t>
    </rPh>
    <rPh sb="10" eb="12">
      <t>タンイ</t>
    </rPh>
    <rPh sb="13" eb="14">
      <t>エン</t>
    </rPh>
    <phoneticPr fontId="17"/>
  </si>
  <si>
    <t>２　事業収入
　 （単位：円）</t>
    <rPh sb="2" eb="4">
      <t>ジギョウ</t>
    </rPh>
    <rPh sb="4" eb="6">
      <t>シュウニュウ</t>
    </rPh>
    <rPh sb="10" eb="12">
      <t>タンイ</t>
    </rPh>
    <rPh sb="13" eb="14">
      <t>エン</t>
    </rPh>
    <phoneticPr fontId="17"/>
  </si>
  <si>
    <t>７　年間開所日数
　 （単位：日）</t>
    <rPh sb="2" eb="4">
      <t>ネンカン</t>
    </rPh>
    <rPh sb="4" eb="6">
      <t>カイショ</t>
    </rPh>
    <rPh sb="6" eb="8">
      <t>ニッスウ</t>
    </rPh>
    <rPh sb="12" eb="14">
      <t>タンイ</t>
    </rPh>
    <rPh sb="15" eb="16">
      <t>ニチ</t>
    </rPh>
    <phoneticPr fontId="17"/>
  </si>
  <si>
    <t>８　１人当たり平均
　　賃金（工賃）
　 （単位：円）</t>
    <rPh sb="3" eb="4">
      <t>ニン</t>
    </rPh>
    <rPh sb="4" eb="5">
      <t>ア</t>
    </rPh>
    <rPh sb="7" eb="9">
      <t>ヘイキン</t>
    </rPh>
    <rPh sb="12" eb="14">
      <t>チンギン</t>
    </rPh>
    <rPh sb="15" eb="17">
      <t>コウチン</t>
    </rPh>
    <rPh sb="22" eb="24">
      <t>タンイ</t>
    </rPh>
    <rPh sb="25" eb="26">
      <t>エン</t>
    </rPh>
    <phoneticPr fontId="17"/>
  </si>
  <si>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17"/>
  </si>
  <si>
    <t xml:space="preserve">例）利用者に月額3,000円の工賃を支払うため。
　　雇用契約を締結した利用者に対して、最低賃金を支払うため。
</t>
    <phoneticPr fontId="6"/>
  </si>
  <si>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17"/>
  </si>
  <si>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</si>
  <si>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</si>
  <si>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</si>
  <si>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</si>
  <si>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7">
      <t>ゲツ</t>
    </rPh>
    <rPh sb="27" eb="28">
      <t>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</si>
  <si>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</si>
  <si>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</si>
  <si>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（３）　計画
開始日</t>
    <rPh sb="1" eb="3">
      <t>ケイカク</t>
    </rPh>
    <rPh sb="7" eb="10">
      <t>カイシビ</t>
    </rPh>
    <phoneticPr fontId="3"/>
  </si>
  <si>
    <t>事業所番号と事業所名を入力してください＞＞＞</t>
    <phoneticPr fontId="6"/>
  </si>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</sst>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General\ &quot;人&quot;"/>
    <numFmt numFmtId="183" formatCode="#,##0.0_ &quot;人&quot;"/>
    <numFmt numFmtId="184" formatCode="#,##0_ "/>
    <numFmt numFmtId="185" formatCode="0_ "/>
    <numFmt numFmtId="186" formatCode="ge\.m"/>
    <numFmt numFmtId="187" formatCode="\(@\)"/>
    <numFmt numFmtId="188" formatCode="aaa"/>
  </numFmts>
  <fonts count="68">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6"/>
      <name val="游ゴシック"/>
      <family val="3"/>
      <charset val="128"/>
      <scheme val="minor"/>
    </font>
    <font>
      <sz val="9"/>
      <name val="ＭＳ Ｐゴシック"/>
      <family val="3"/>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b/>
      <sz val="18"/>
      <color theme="1"/>
      <name val="ＭＳ Ｐゴシック"/>
      <family val="3"/>
      <charset val="128"/>
    </font>
    <font>
      <sz val="14"/>
      <name val="ＭＳ Ｐゴシック"/>
      <family val="3"/>
      <charset val="128"/>
    </font>
    <font>
      <sz val="11"/>
      <color theme="0" tint="-0.499984740745262"/>
      <name val="ＭＳ 明朝"/>
      <family val="1"/>
      <charset val="128"/>
    </font>
    <font>
      <sz val="14"/>
      <name val="ＭＳ 明朝"/>
      <family val="1"/>
      <charset val="128"/>
    </font>
    <font>
      <sz val="20"/>
      <name val="ＭＳ Ｐゴシック"/>
      <family val="3"/>
      <charset val="128"/>
    </font>
    <font>
      <b/>
      <sz val="18"/>
      <name val="ＭＳ Ｐゴシック"/>
      <family val="3"/>
      <charset val="128"/>
    </font>
    <font>
      <sz val="9"/>
      <color indexed="81"/>
      <name val="MS P ゴシック"/>
      <family val="3"/>
      <charset val="128"/>
    </font>
    <font>
      <sz val="12"/>
      <color indexed="16"/>
      <name val="ＭＳ Ｐゴシック"/>
      <family val="3"/>
      <charset val="128"/>
    </font>
    <font>
      <sz val="12"/>
      <color rgb="FFFF0000"/>
      <name val="ＭＳ Ｐゴシック"/>
      <family val="3"/>
      <charset val="128"/>
    </font>
    <font>
      <i/>
      <sz val="11"/>
      <color indexed="16"/>
      <name val="ＭＳ Ｐゴシック"/>
      <family val="3"/>
      <charset val="128"/>
    </font>
    <font>
      <sz val="14"/>
      <color rgb="FFFF0000"/>
      <name val="ＭＳ Ｐゴシック"/>
      <family val="3"/>
      <charset val="128"/>
    </font>
    <font>
      <sz val="18"/>
      <color rgb="FFFF0000"/>
      <name val="ＭＳ 明朝"/>
      <family val="1"/>
      <charset val="128"/>
    </font>
    <font>
      <sz val="10"/>
      <color rgb="FFFF0000"/>
      <name val="ＭＳ ゴシック"/>
      <family val="3"/>
      <charset val="128"/>
    </font>
    <font>
      <sz val="12"/>
      <color rgb="FFFF0000"/>
      <name val="ＭＳ ゴシック"/>
      <family val="3"/>
      <charset val="128"/>
    </font>
    <font>
      <sz val="22"/>
      <color rgb="FFFF0000"/>
      <name val="ＭＳ ゴシック"/>
      <family val="3"/>
      <charset val="128"/>
    </font>
    <font>
      <sz val="11"/>
      <color indexed="81"/>
      <name val="MS P ゴシック"/>
      <family val="3"/>
      <charset val="128"/>
    </font>
    <font>
      <sz val="14"/>
      <color rgb="FFFF0000"/>
      <name val="ＭＳ 明朝"/>
      <family val="1"/>
      <charset val="128"/>
    </font>
    <font>
      <sz val="22"/>
      <color rgb="FFFF0000"/>
      <name val="ＭＳ Ｐゴシック"/>
      <family val="3"/>
      <charset val="128"/>
    </font>
    <font>
      <sz val="24"/>
      <color rgb="FFFF0000"/>
      <name val="ＭＳ Ｐゴシック"/>
      <family val="3"/>
      <charset val="128"/>
    </font>
    <font>
      <sz val="12"/>
      <color theme="0" tint="-0.499984740745262"/>
      <name val="ＭＳ ゴシック"/>
      <family val="3"/>
      <charset val="128"/>
    </font>
    <font>
      <sz val="18"/>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b/>
      <sz val="12"/>
      <name val="ＭＳ Ｐゴシック"/>
      <family val="3"/>
      <charset val="128"/>
    </font>
    <font>
      <b/>
      <sz val="14"/>
      <name val="ＭＳ ゴシック"/>
      <family val="3"/>
      <charset val="128"/>
    </font>
    <font>
      <b/>
      <sz val="18"/>
      <color rgb="FFFF0000"/>
      <name val="ＭＳ ゴシック"/>
      <family val="3"/>
      <charset val="128"/>
    </font>
  </fonts>
  <fills count="2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FF6699"/>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5" tint="-0.249977111117893"/>
        <bgColor indexed="64"/>
      </patternFill>
    </fill>
  </fills>
  <borders count="115">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9" fillId="0" borderId="0">
      <alignment vertical="center"/>
    </xf>
    <xf numFmtId="0" fontId="26"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56" fillId="0" borderId="0" applyNumberFormat="0" applyFill="0" applyBorder="0" applyAlignment="0" applyProtection="0"/>
  </cellStyleXfs>
  <cellXfs count="900">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0" fontId="16" fillId="0" borderId="0" xfId="0" applyFont="1" applyAlignment="1">
      <alignment vertical="center"/>
    </xf>
    <xf numFmtId="0" fontId="16" fillId="0" borderId="0" xfId="0" applyFont="1" applyBorder="1" applyAlignment="1">
      <alignment vertical="center"/>
    </xf>
    <xf numFmtId="0" fontId="22"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23" fillId="0" borderId="0" xfId="4" applyFont="1">
      <alignment vertical="center"/>
    </xf>
    <xf numFmtId="0" fontId="22" fillId="0" borderId="0" xfId="4" applyFont="1" applyBorder="1" applyAlignment="1">
      <alignment vertical="center"/>
    </xf>
    <xf numFmtId="0" fontId="24" fillId="0" borderId="0" xfId="4" applyFont="1" applyBorder="1" applyAlignment="1">
      <alignment vertical="center"/>
    </xf>
    <xf numFmtId="0" fontId="25" fillId="0" borderId="0" xfId="4" applyFont="1" applyBorder="1" applyAlignment="1">
      <alignment horizontal="left" vertical="center"/>
    </xf>
    <xf numFmtId="0" fontId="23" fillId="0" borderId="0" xfId="4" applyFont="1" applyBorder="1" applyAlignment="1">
      <alignment horizontal="right" vertical="center"/>
    </xf>
    <xf numFmtId="0" fontId="23" fillId="0" borderId="0" xfId="4" applyFont="1" applyBorder="1" applyAlignment="1">
      <alignment vertical="center"/>
    </xf>
    <xf numFmtId="0" fontId="20" fillId="0" borderId="0" xfId="4" applyFont="1" applyBorder="1" applyAlignment="1">
      <alignment horizontal="center" vertical="center"/>
    </xf>
    <xf numFmtId="0" fontId="20" fillId="7" borderId="30" xfId="4" quotePrefix="1" applyNumberFormat="1" applyFont="1" applyFill="1" applyBorder="1" applyAlignment="1">
      <alignment horizontal="center" vertical="center" shrinkToFit="1"/>
    </xf>
    <xf numFmtId="0" fontId="20" fillId="7" borderId="32" xfId="4" quotePrefix="1" applyNumberFormat="1" applyFont="1" applyFill="1" applyBorder="1" applyAlignment="1">
      <alignment horizontal="center" vertical="center" shrinkToFit="1"/>
    </xf>
    <xf numFmtId="0" fontId="20" fillId="7" borderId="29" xfId="4" quotePrefix="1" applyNumberFormat="1" applyFont="1" applyFill="1" applyBorder="1" applyAlignment="1">
      <alignment horizontal="center" vertical="center" shrinkToFit="1"/>
    </xf>
    <xf numFmtId="14" fontId="20" fillId="7" borderId="6" xfId="4" quotePrefix="1" applyNumberFormat="1" applyFont="1" applyFill="1" applyBorder="1" applyAlignment="1">
      <alignment horizontal="center" vertical="center" shrinkToFit="1"/>
    </xf>
    <xf numFmtId="0" fontId="20" fillId="7" borderId="7" xfId="4" quotePrefix="1" applyNumberFormat="1" applyFont="1" applyFill="1" applyBorder="1" applyAlignment="1">
      <alignment horizontal="center" vertical="center" shrinkToFit="1"/>
    </xf>
    <xf numFmtId="0" fontId="20"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4"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20" fillId="7" borderId="60" xfId="6" applyNumberFormat="1" applyFont="1" applyFill="1" applyBorder="1" applyAlignment="1">
      <alignment horizontal="center" vertical="center" shrinkToFit="1"/>
    </xf>
    <xf numFmtId="0" fontId="15" fillId="7" borderId="60"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60" xfId="4" applyNumberFormat="1" applyFont="1" applyFill="1" applyBorder="1" applyAlignment="1">
      <alignment horizontal="center" vertical="center"/>
    </xf>
    <xf numFmtId="0" fontId="21" fillId="0" borderId="0" xfId="4" applyFont="1" applyAlignment="1">
      <alignment horizontal="left" vertical="center"/>
    </xf>
    <xf numFmtId="0" fontId="21" fillId="0" borderId="0" xfId="4" applyFont="1">
      <alignment vertical="center"/>
    </xf>
    <xf numFmtId="0" fontId="29"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9" fillId="0" borderId="0" xfId="4" applyFont="1">
      <alignment vertical="center"/>
    </xf>
    <xf numFmtId="0" fontId="29" fillId="0" borderId="0" xfId="4" quotePrefix="1" applyFont="1" applyAlignment="1">
      <alignment horizontal="right" vertical="top"/>
    </xf>
    <xf numFmtId="0" fontId="23" fillId="0" borderId="0" xfId="4" quotePrefix="1" applyFont="1" applyAlignment="1">
      <alignment horizontal="left" vertical="top"/>
    </xf>
    <xf numFmtId="0" fontId="29" fillId="0" borderId="0" xfId="4" applyFont="1" applyAlignment="1">
      <alignment vertical="center"/>
    </xf>
    <xf numFmtId="0" fontId="29" fillId="0" borderId="0" xfId="4" quotePrefix="1" applyFont="1" applyAlignment="1">
      <alignment horizontal="right" vertical="center"/>
    </xf>
    <xf numFmtId="0" fontId="23"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20" fillId="7" borderId="60" xfId="6" applyNumberFormat="1" applyFont="1" applyFill="1" applyBorder="1" applyAlignment="1">
      <alignment horizontal="center" vertical="center"/>
    </xf>
    <xf numFmtId="0" fontId="15" fillId="0" borderId="66" xfId="4" applyNumberFormat="1" applyFont="1" applyFill="1" applyBorder="1" applyAlignment="1">
      <alignment horizontal="center" vertical="center"/>
    </xf>
    <xf numFmtId="0" fontId="15" fillId="7" borderId="60"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9"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31" fillId="0" borderId="0" xfId="0" applyFont="1" applyAlignment="1">
      <alignment vertical="center"/>
    </xf>
    <xf numFmtId="0" fontId="16" fillId="0" borderId="0" xfId="0" applyFont="1" applyAlignment="1">
      <alignment horizontal="right" vertical="center"/>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xf>
    <xf numFmtId="0" fontId="15" fillId="0" borderId="19" xfId="0" applyFont="1" applyBorder="1" applyAlignment="1">
      <alignment horizontal="center" vertical="center" wrapText="1"/>
    </xf>
    <xf numFmtId="0" fontId="15" fillId="0" borderId="69"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58" xfId="0" applyFont="1" applyBorder="1" applyAlignment="1">
      <alignment vertical="center"/>
    </xf>
    <xf numFmtId="0" fontId="15" fillId="6" borderId="45" xfId="4" applyFont="1" applyFill="1" applyBorder="1" applyAlignment="1">
      <alignment horizontal="left" vertical="center"/>
    </xf>
    <xf numFmtId="0" fontId="32" fillId="0" borderId="0" xfId="0" applyFont="1" applyAlignment="1">
      <alignment vertical="center"/>
    </xf>
    <xf numFmtId="0" fontId="0" fillId="0" borderId="0" xfId="0" applyAlignment="1">
      <alignment vertical="center"/>
    </xf>
    <xf numFmtId="0" fontId="15" fillId="0" borderId="0" xfId="0" applyFont="1" applyBorder="1" applyAlignment="1">
      <alignment horizontal="left" vertical="center" wrapText="1"/>
    </xf>
    <xf numFmtId="0" fontId="15" fillId="0" borderId="19" xfId="0" applyFont="1" applyBorder="1" applyAlignment="1">
      <alignment vertical="center" wrapText="1"/>
    </xf>
    <xf numFmtId="0" fontId="15" fillId="0" borderId="0" xfId="0" applyFont="1" applyBorder="1" applyAlignment="1">
      <alignment vertical="center" wrapText="1"/>
    </xf>
    <xf numFmtId="0" fontId="4" fillId="0" borderId="17" xfId="3" applyFont="1" applyFill="1" applyBorder="1" applyAlignment="1">
      <alignment horizontal="center" vertical="center" shrinkToFit="1"/>
    </xf>
    <xf numFmtId="0" fontId="0" fillId="0" borderId="0" xfId="0" applyAlignment="1">
      <alignment horizontal="center"/>
    </xf>
    <xf numFmtId="0" fontId="0" fillId="0" borderId="0" xfId="0" applyFill="1"/>
    <xf numFmtId="0" fontId="2" fillId="0" borderId="0" xfId="0" applyFont="1"/>
    <xf numFmtId="0" fontId="38" fillId="0" borderId="0" xfId="0" applyFont="1" applyFill="1" applyAlignment="1">
      <alignment horizontal="right"/>
    </xf>
    <xf numFmtId="0" fontId="2" fillId="0" borderId="0" xfId="0" applyFont="1" applyAlignment="1">
      <alignment vertical="center"/>
    </xf>
    <xf numFmtId="0" fontId="39" fillId="0" borderId="0" xfId="0" applyFont="1" applyFill="1" applyBorder="1" applyAlignment="1">
      <alignment vertical="center"/>
    </xf>
    <xf numFmtId="176" fontId="32" fillId="0" borderId="0" xfId="0" applyNumberFormat="1" applyFont="1" applyFill="1" applyBorder="1" applyAlignment="1">
      <alignment vertical="center"/>
    </xf>
    <xf numFmtId="0" fontId="2" fillId="0" borderId="0" xfId="0" applyFont="1" applyFill="1" applyAlignment="1">
      <alignment vertical="center"/>
    </xf>
    <xf numFmtId="9" fontId="3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183" fontId="32" fillId="0" borderId="0" xfId="0" applyNumberFormat="1" applyFont="1" applyFill="1" applyBorder="1" applyAlignment="1">
      <alignment horizontal="center" vertical="center"/>
    </xf>
    <xf numFmtId="184" fontId="0" fillId="0" borderId="72" xfId="0" applyNumberFormat="1" applyBorder="1"/>
    <xf numFmtId="184" fontId="0" fillId="0" borderId="13" xfId="0" applyNumberFormat="1" applyBorder="1" applyAlignment="1">
      <alignment horizontal="center"/>
    </xf>
    <xf numFmtId="184" fontId="0" fillId="0" borderId="0" xfId="0" applyNumberFormat="1"/>
    <xf numFmtId="184" fontId="18" fillId="0" borderId="19" xfId="0" applyNumberFormat="1" applyFont="1" applyBorder="1" applyAlignment="1">
      <alignment horizontal="center" vertical="center" wrapText="1"/>
    </xf>
    <xf numFmtId="184" fontId="0" fillId="0" borderId="19" xfId="0" applyNumberFormat="1" applyBorder="1" applyAlignment="1">
      <alignment horizontal="center" vertical="center" wrapText="1"/>
    </xf>
    <xf numFmtId="184" fontId="0" fillId="0" borderId="19" xfId="0" applyNumberFormat="1" applyFill="1" applyBorder="1" applyAlignment="1">
      <alignment horizontal="center" vertical="center" wrapText="1"/>
    </xf>
    <xf numFmtId="184" fontId="0" fillId="0" borderId="0" xfId="0" applyNumberFormat="1" applyAlignment="1">
      <alignment horizontal="center" vertical="center" wrapText="1"/>
    </xf>
    <xf numFmtId="184" fontId="0" fillId="0" borderId="19" xfId="0" applyNumberFormat="1" applyBorder="1" applyAlignment="1"/>
    <xf numFmtId="185" fontId="0" fillId="0" borderId="19" xfId="0" applyNumberFormat="1" applyBorder="1" applyAlignment="1">
      <alignment horizontal="center"/>
    </xf>
    <xf numFmtId="185" fontId="0" fillId="0" borderId="19" xfId="0" applyNumberFormat="1" applyBorder="1" applyAlignment="1"/>
    <xf numFmtId="184" fontId="0" fillId="0" borderId="0" xfId="0" applyNumberFormat="1" applyAlignment="1">
      <alignment horizontal="center"/>
    </xf>
    <xf numFmtId="184" fontId="0" fillId="0" borderId="0" xfId="0" applyNumberFormat="1" applyFill="1"/>
    <xf numFmtId="184" fontId="40" fillId="0" borderId="0" xfId="0" applyNumberFormat="1" applyFont="1" applyFill="1" applyAlignment="1">
      <alignment horizontal="center"/>
    </xf>
    <xf numFmtId="184" fontId="0" fillId="0" borderId="13" xfId="0" applyNumberFormat="1" applyBorder="1" applyAlignment="1">
      <alignment horizontal="center"/>
    </xf>
    <xf numFmtId="184" fontId="0" fillId="0" borderId="14" xfId="0" applyNumberFormat="1" applyBorder="1" applyAlignment="1">
      <alignment horizontal="center"/>
    </xf>
    <xf numFmtId="184" fontId="0" fillId="0" borderId="14" xfId="0" applyNumberFormat="1" applyBorder="1"/>
    <xf numFmtId="184" fontId="0" fillId="0" borderId="14" xfId="0" applyNumberFormat="1" applyFill="1" applyBorder="1"/>
    <xf numFmtId="184" fontId="2" fillId="0" borderId="14" xfId="0" applyNumberFormat="1" applyFont="1" applyFill="1" applyBorder="1"/>
    <xf numFmtId="184" fontId="2" fillId="0" borderId="0" xfId="0" applyNumberFormat="1" applyFont="1" applyFill="1" applyBorder="1"/>
    <xf numFmtId="184" fontId="14" fillId="0" borderId="0" xfId="0" applyNumberFormat="1" applyFont="1" applyBorder="1" applyAlignment="1">
      <alignment horizontal="center"/>
    </xf>
    <xf numFmtId="184" fontId="0" fillId="0" borderId="0" xfId="0" applyNumberFormat="1" applyBorder="1"/>
    <xf numFmtId="0" fontId="0" fillId="0" borderId="0" xfId="0" applyFont="1" applyAlignment="1">
      <alignment vertical="center"/>
    </xf>
    <xf numFmtId="0" fontId="0" fillId="0" borderId="0" xfId="0" applyFont="1" applyAlignment="1">
      <alignment vertical="center" wrapText="1"/>
    </xf>
    <xf numFmtId="184" fontId="0" fillId="0" borderId="19" xfId="0" applyNumberFormat="1" applyFill="1" applyBorder="1" applyProtection="1">
      <protection locked="0"/>
    </xf>
    <xf numFmtId="184" fontId="0" fillId="7" borderId="19" xfId="0" applyNumberFormat="1" applyFill="1" applyBorder="1"/>
    <xf numFmtId="184" fontId="2" fillId="7" borderId="19" xfId="0" applyNumberFormat="1" applyFont="1" applyFill="1" applyBorder="1"/>
    <xf numFmtId="186" fontId="0" fillId="0" borderId="19" xfId="0" applyNumberFormat="1" applyBorder="1" applyAlignment="1">
      <alignment horizontal="center" vertical="center" wrapText="1"/>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0" xfId="8" applyFont="1" applyAlignment="1">
      <alignment horizontal="left" vertical="center"/>
    </xf>
    <xf numFmtId="0" fontId="39" fillId="0" borderId="0" xfId="0" applyFont="1"/>
    <xf numFmtId="0" fontId="39" fillId="0" borderId="0" xfId="0" applyFont="1" applyFill="1" applyAlignment="1">
      <alignment vertical="center"/>
    </xf>
    <xf numFmtId="0" fontId="15" fillId="6" borderId="66" xfId="4" applyFont="1" applyFill="1" applyBorder="1" applyAlignment="1">
      <alignment horizontal="left" vertical="center"/>
    </xf>
    <xf numFmtId="0" fontId="20" fillId="7" borderId="73" xfId="4" applyFont="1" applyFill="1" applyBorder="1" applyAlignment="1">
      <alignment horizontal="left" vertical="center"/>
    </xf>
    <xf numFmtId="0" fontId="20" fillId="7" borderId="8" xfId="4" applyFont="1" applyFill="1" applyBorder="1" applyAlignment="1">
      <alignment horizontal="left" vertical="center"/>
    </xf>
    <xf numFmtId="0" fontId="20" fillId="7" borderId="62" xfId="4" applyFont="1" applyFill="1" applyBorder="1" applyAlignment="1">
      <alignment horizontal="center" vertical="center"/>
    </xf>
    <xf numFmtId="0" fontId="15" fillId="0" borderId="22" xfId="4" applyNumberFormat="1" applyFont="1" applyBorder="1" applyAlignment="1">
      <alignment horizontal="center" vertical="center"/>
    </xf>
    <xf numFmtId="0" fontId="15" fillId="7" borderId="11" xfId="4" applyNumberFormat="1" applyFont="1" applyFill="1" applyBorder="1" applyAlignment="1">
      <alignment horizontal="center" vertical="center"/>
    </xf>
    <xf numFmtId="0" fontId="15" fillId="7" borderId="71" xfId="4" applyNumberFormat="1" applyFont="1" applyFill="1" applyBorder="1" applyAlignment="1">
      <alignment horizontal="center" vertical="center"/>
    </xf>
    <xf numFmtId="0" fontId="20" fillId="7" borderId="12" xfId="4" applyNumberFormat="1" applyFont="1" applyFill="1" applyBorder="1" applyAlignment="1">
      <alignment horizontal="center" vertical="center"/>
    </xf>
    <xf numFmtId="0" fontId="20" fillId="7" borderId="17" xfId="4" applyNumberFormat="1" applyFont="1" applyFill="1" applyBorder="1" applyAlignment="1">
      <alignment horizontal="center" vertical="center" shrinkToFit="1"/>
    </xf>
    <xf numFmtId="0" fontId="20" fillId="7" borderId="19" xfId="4" applyNumberFormat="1" applyFont="1" applyFill="1" applyBorder="1" applyAlignment="1">
      <alignment horizontal="center" vertical="center" shrinkToFit="1"/>
    </xf>
    <xf numFmtId="0" fontId="20" fillId="7" borderId="18" xfId="4" applyNumberFormat="1" applyFont="1" applyFill="1" applyBorder="1" applyAlignment="1">
      <alignment horizontal="center" vertical="center" shrinkToFit="1"/>
    </xf>
    <xf numFmtId="0" fontId="20" fillId="7" borderId="75" xfId="4" applyNumberFormat="1" applyFont="1" applyFill="1" applyBorder="1" applyAlignment="1">
      <alignment horizontal="center" vertical="center"/>
    </xf>
    <xf numFmtId="0" fontId="20" fillId="7" borderId="12" xfId="6" applyNumberFormat="1" applyFont="1" applyFill="1" applyBorder="1" applyAlignment="1">
      <alignment horizontal="center" vertical="center"/>
    </xf>
    <xf numFmtId="0" fontId="20" fillId="7" borderId="1"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shrinkToFit="1"/>
    </xf>
    <xf numFmtId="0" fontId="20" fillId="7" borderId="7" xfId="4" applyNumberFormat="1" applyFont="1" applyFill="1" applyBorder="1" applyAlignment="1">
      <alignment horizontal="center" vertical="center" shrinkToFit="1"/>
    </xf>
    <xf numFmtId="0" fontId="20" fillId="7" borderId="5" xfId="4" applyNumberFormat="1" applyFont="1" applyFill="1" applyBorder="1" applyAlignment="1">
      <alignment horizontal="center" vertical="center" shrinkToFit="1"/>
    </xf>
    <xf numFmtId="0" fontId="20" fillId="7" borderId="76" xfId="4" applyNumberFormat="1" applyFont="1" applyFill="1" applyBorder="1" applyAlignment="1">
      <alignment horizontal="center" vertical="center"/>
    </xf>
    <xf numFmtId="0" fontId="20" fillId="7" borderId="1" xfId="6" applyNumberFormat="1" applyFont="1" applyFill="1" applyBorder="1" applyAlignment="1">
      <alignment horizontal="center" vertical="center"/>
    </xf>
    <xf numFmtId="179" fontId="15" fillId="0" borderId="22" xfId="4" quotePrefix="1" applyNumberFormat="1" applyFont="1" applyBorder="1" applyAlignment="1">
      <alignment horizontal="left" vertical="center" wrapText="1" shrinkToFit="1"/>
    </xf>
    <xf numFmtId="179" fontId="15" fillId="0" borderId="12" xfId="4" quotePrefix="1" applyNumberFormat="1" applyFont="1" applyBorder="1" applyAlignment="1">
      <alignment horizontal="left" vertical="center" wrapText="1" shrinkToFit="1"/>
    </xf>
    <xf numFmtId="0" fontId="20" fillId="7" borderId="62" xfId="4" applyNumberFormat="1" applyFont="1" applyFill="1" applyBorder="1" applyAlignment="1">
      <alignment horizontal="center" vertical="center"/>
    </xf>
    <xf numFmtId="0" fontId="20" fillId="7" borderId="49" xfId="4" applyNumberFormat="1" applyFont="1" applyFill="1" applyBorder="1" applyAlignment="1">
      <alignment horizontal="center" vertical="center" shrinkToFit="1"/>
    </xf>
    <xf numFmtId="0" fontId="20" fillId="7" borderId="33" xfId="4" applyNumberFormat="1" applyFont="1" applyFill="1" applyBorder="1" applyAlignment="1">
      <alignment horizontal="center" vertical="center" shrinkToFit="1"/>
    </xf>
    <xf numFmtId="0" fontId="20" fillId="7" borderId="48" xfId="4" applyNumberFormat="1" applyFont="1" applyFill="1" applyBorder="1" applyAlignment="1">
      <alignment horizontal="center" vertical="center" shrinkToFit="1"/>
    </xf>
    <xf numFmtId="0" fontId="20" fillId="7" borderId="34" xfId="4" applyNumberFormat="1" applyFont="1" applyFill="1" applyBorder="1" applyAlignment="1">
      <alignment horizontal="center" vertical="center"/>
    </xf>
    <xf numFmtId="0" fontId="20" fillId="7" borderId="34" xfId="6" applyNumberFormat="1" applyFont="1" applyFill="1" applyBorder="1" applyAlignment="1">
      <alignment horizontal="center" vertical="center"/>
    </xf>
    <xf numFmtId="0" fontId="15" fillId="0" borderId="60" xfId="4" applyNumberFormat="1" applyFont="1" applyFill="1" applyBorder="1" applyAlignment="1">
      <alignment horizontal="center" vertical="center" shrinkToFit="1"/>
    </xf>
    <xf numFmtId="0" fontId="15" fillId="0" borderId="15" xfId="0" applyFont="1" applyBorder="1" applyAlignment="1">
      <alignment horizontal="right" vertical="center"/>
    </xf>
    <xf numFmtId="0" fontId="5" fillId="0" borderId="0" xfId="2" applyFont="1" applyAlignment="1">
      <alignment horizontal="left" vertical="top" wrapText="1"/>
    </xf>
    <xf numFmtId="0" fontId="5" fillId="0" borderId="0" xfId="2" applyFont="1" applyAlignment="1">
      <alignment horizontal="left" vertical="top" wrapText="1"/>
    </xf>
    <xf numFmtId="0" fontId="4" fillId="2" borderId="27" xfId="2" applyFont="1" applyFill="1" applyBorder="1" applyAlignment="1">
      <alignment horizontal="center" vertical="center"/>
    </xf>
    <xf numFmtId="0" fontId="4" fillId="0" borderId="36" xfId="2" applyFont="1" applyFill="1" applyBorder="1" applyAlignment="1">
      <alignment horizontal="center" vertical="center"/>
    </xf>
    <xf numFmtId="176" fontId="4" fillId="0" borderId="0" xfId="2" applyNumberFormat="1" applyFont="1" applyFill="1" applyBorder="1" applyAlignment="1">
      <alignment horizontal="center" vertical="center"/>
    </xf>
    <xf numFmtId="0" fontId="36" fillId="0" borderId="0" xfId="3" applyFont="1" applyFill="1" applyBorder="1" applyAlignment="1">
      <alignment horizontal="center" vertical="center"/>
    </xf>
    <xf numFmtId="0" fontId="4" fillId="7" borderId="17" xfId="2" applyFont="1" applyFill="1" applyBorder="1" applyAlignment="1">
      <alignment horizontal="center" vertical="center" shrinkToFit="1"/>
    </xf>
    <xf numFmtId="0" fontId="4" fillId="7" borderId="19" xfId="2" applyFont="1" applyFill="1" applyBorder="1" applyAlignment="1">
      <alignment horizontal="center" vertical="center" shrinkToFit="1"/>
    </xf>
    <xf numFmtId="0" fontId="4" fillId="7" borderId="44" xfId="2" applyFont="1" applyFill="1" applyBorder="1" applyAlignment="1">
      <alignment horizontal="center" vertical="center" shrinkToFit="1"/>
    </xf>
    <xf numFmtId="0" fontId="4" fillId="7" borderId="33" xfId="2" applyFont="1" applyFill="1" applyBorder="1" applyAlignment="1">
      <alignment horizontal="center" vertical="center" shrinkToFit="1"/>
    </xf>
    <xf numFmtId="0" fontId="4" fillId="7" borderId="19" xfId="2" applyFont="1" applyFill="1" applyBorder="1" applyAlignment="1">
      <alignment horizontal="center" vertical="center"/>
    </xf>
    <xf numFmtId="0" fontId="4" fillId="7" borderId="10" xfId="2" applyFont="1" applyFill="1" applyBorder="1" applyAlignment="1">
      <alignment horizontal="center" vertical="center" shrinkToFit="1"/>
    </xf>
    <xf numFmtId="0" fontId="4" fillId="7" borderId="7" xfId="2" applyFont="1" applyFill="1" applyBorder="1" applyAlignment="1">
      <alignment horizontal="center" vertical="center" shrinkToFit="1"/>
    </xf>
    <xf numFmtId="0" fontId="4" fillId="7" borderId="8" xfId="2" applyFont="1" applyFill="1" applyBorder="1" applyAlignment="1">
      <alignment horizontal="center" vertical="center"/>
    </xf>
    <xf numFmtId="0" fontId="8" fillId="0" borderId="0" xfId="2" applyFont="1" applyAlignment="1">
      <alignment vertical="center"/>
    </xf>
    <xf numFmtId="0" fontId="44" fillId="0" borderId="35" xfId="2" applyFont="1" applyBorder="1" applyAlignment="1">
      <alignment vertical="center"/>
    </xf>
    <xf numFmtId="0" fontId="44" fillId="0" borderId="35" xfId="2" applyFont="1" applyBorder="1" applyAlignment="1">
      <alignment horizontal="right" vertical="center"/>
    </xf>
    <xf numFmtId="0" fontId="44" fillId="0" borderId="0" xfId="2" applyFont="1">
      <alignment vertical="center"/>
    </xf>
    <xf numFmtId="0" fontId="35" fillId="0" borderId="0" xfId="0" applyFont="1" applyBorder="1" applyAlignment="1">
      <alignment horizontal="center" vertical="center" wrapText="1"/>
    </xf>
    <xf numFmtId="0" fontId="4" fillId="7" borderId="46" xfId="2" applyFont="1" applyFill="1" applyBorder="1" applyAlignment="1">
      <alignment horizontal="center" vertical="center" shrinkToFit="1"/>
    </xf>
    <xf numFmtId="0" fontId="4" fillId="7" borderId="41" xfId="2" applyFont="1" applyFill="1" applyBorder="1" applyAlignment="1">
      <alignment horizontal="center" vertical="center" shrinkToFit="1"/>
    </xf>
    <xf numFmtId="0" fontId="4" fillId="7" borderId="42" xfId="2" applyFont="1" applyFill="1" applyBorder="1" applyAlignment="1">
      <alignment horizontal="center" vertical="center" shrinkToFit="1"/>
    </xf>
    <xf numFmtId="0" fontId="4" fillId="7" borderId="25" xfId="2" applyFont="1" applyFill="1" applyBorder="1" applyAlignment="1">
      <alignment horizontal="center" vertical="center" shrinkToFit="1"/>
    </xf>
    <xf numFmtId="0" fontId="49" fillId="12" borderId="86" xfId="0" applyFont="1" applyFill="1" applyBorder="1" applyAlignment="1">
      <alignment horizontal="center" vertical="center" wrapText="1"/>
    </xf>
    <xf numFmtId="0" fontId="50" fillId="0" borderId="17" xfId="2" applyFont="1" applyFill="1" applyBorder="1" applyAlignment="1">
      <alignment horizontal="center" vertical="center" shrinkToFit="1"/>
    </xf>
    <xf numFmtId="0" fontId="50" fillId="0" borderId="19" xfId="2" applyFont="1" applyFill="1" applyBorder="1" applyAlignment="1">
      <alignment horizontal="center" vertical="center" shrinkToFit="1"/>
    </xf>
    <xf numFmtId="0" fontId="50" fillId="0" borderId="19" xfId="2" applyFont="1" applyFill="1" applyBorder="1" applyAlignment="1">
      <alignment horizontal="center" vertical="center"/>
    </xf>
    <xf numFmtId="0" fontId="50" fillId="0" borderId="17" xfId="2" applyFont="1" applyFill="1" applyBorder="1" applyAlignment="1">
      <alignment horizontal="center" vertical="center"/>
    </xf>
    <xf numFmtId="0" fontId="50" fillId="0" borderId="20" xfId="2" applyFont="1" applyFill="1" applyBorder="1" applyAlignment="1">
      <alignment horizontal="center" vertical="center"/>
    </xf>
    <xf numFmtId="0" fontId="50" fillId="0" borderId="18" xfId="2" applyFont="1" applyFill="1" applyBorder="1" applyAlignment="1">
      <alignment horizontal="center" vertical="center"/>
    </xf>
    <xf numFmtId="0" fontId="50" fillId="2" borderId="17" xfId="2" applyFont="1" applyFill="1" applyBorder="1" applyAlignment="1">
      <alignment horizontal="center" vertical="center"/>
    </xf>
    <xf numFmtId="0" fontId="50" fillId="2" borderId="55" xfId="2" applyFont="1" applyFill="1" applyBorder="1" applyAlignment="1">
      <alignment horizontal="center" vertical="center"/>
    </xf>
    <xf numFmtId="0" fontId="50" fillId="2" borderId="16" xfId="2" applyFont="1" applyFill="1" applyBorder="1" applyAlignment="1">
      <alignment horizontal="center" vertical="center"/>
    </xf>
    <xf numFmtId="0" fontId="20" fillId="7" borderId="17" xfId="4" applyNumberFormat="1" applyFont="1" applyFill="1" applyBorder="1" applyAlignment="1">
      <alignment horizontal="center" vertical="center"/>
    </xf>
    <xf numFmtId="0" fontId="20" fillId="7" borderId="19" xfId="4" applyNumberFormat="1" applyFont="1" applyFill="1" applyBorder="1" applyAlignment="1">
      <alignment horizontal="center" vertical="center"/>
    </xf>
    <xf numFmtId="0" fontId="20" fillId="7" borderId="18"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xf>
    <xf numFmtId="0" fontId="20" fillId="7" borderId="7" xfId="4" applyNumberFormat="1" applyFont="1" applyFill="1" applyBorder="1" applyAlignment="1">
      <alignment horizontal="center" vertical="center"/>
    </xf>
    <xf numFmtId="0" fontId="20" fillId="7" borderId="5" xfId="4" applyNumberFormat="1" applyFont="1" applyFill="1" applyBorder="1" applyAlignment="1">
      <alignment horizontal="center" vertical="center"/>
    </xf>
    <xf numFmtId="188" fontId="8" fillId="3" borderId="17" xfId="0" applyNumberFormat="1" applyFont="1" applyFill="1" applyBorder="1" applyAlignment="1">
      <alignment horizontal="center" vertical="center"/>
    </xf>
    <xf numFmtId="188" fontId="8" fillId="3" borderId="19" xfId="0" applyNumberFormat="1" applyFont="1" applyFill="1" applyBorder="1" applyAlignment="1">
      <alignment horizontal="center" vertical="center"/>
    </xf>
    <xf numFmtId="188" fontId="8" fillId="3" borderId="13" xfId="0" applyNumberFormat="1" applyFont="1" applyFill="1" applyBorder="1" applyAlignment="1">
      <alignment horizontal="center" vertical="center"/>
    </xf>
    <xf numFmtId="188" fontId="8" fillId="2" borderId="17" xfId="0" applyNumberFormat="1" applyFont="1" applyFill="1" applyBorder="1" applyAlignment="1">
      <alignment horizontal="center" vertical="center"/>
    </xf>
    <xf numFmtId="188" fontId="8" fillId="2" borderId="14" xfId="0" applyNumberFormat="1" applyFont="1" applyFill="1" applyBorder="1" applyAlignment="1">
      <alignment horizontal="center" vertical="center"/>
    </xf>
    <xf numFmtId="188" fontId="8" fillId="2" borderId="18" xfId="0" applyNumberFormat="1" applyFont="1" applyFill="1" applyBorder="1" applyAlignment="1">
      <alignment horizontal="center" vertical="center"/>
    </xf>
    <xf numFmtId="0" fontId="50" fillId="7" borderId="17" xfId="2" applyFont="1" applyFill="1" applyBorder="1" applyAlignment="1">
      <alignment horizontal="center" vertical="center" shrinkToFit="1"/>
    </xf>
    <xf numFmtId="0" fontId="50" fillId="7" borderId="19" xfId="2" applyFont="1" applyFill="1" applyBorder="1" applyAlignment="1">
      <alignment horizontal="center" vertical="center" shrinkToFit="1"/>
    </xf>
    <xf numFmtId="0" fontId="50" fillId="7" borderId="19" xfId="2" applyFont="1" applyFill="1" applyBorder="1" applyAlignment="1">
      <alignment horizontal="center" vertical="center"/>
    </xf>
    <xf numFmtId="177" fontId="4" fillId="7" borderId="12" xfId="2" applyNumberFormat="1" applyFont="1" applyFill="1" applyBorder="1">
      <alignment vertical="center"/>
    </xf>
    <xf numFmtId="177" fontId="4" fillId="7" borderId="5" xfId="2" applyNumberFormat="1" applyFont="1" applyFill="1" applyBorder="1">
      <alignment vertical="center"/>
    </xf>
    <xf numFmtId="0" fontId="4" fillId="0" borderId="12" xfId="2" applyFont="1" applyBorder="1" applyAlignment="1">
      <alignment vertical="center" shrinkToFit="1"/>
    </xf>
    <xf numFmtId="0" fontId="4" fillId="0" borderId="1" xfId="2" applyFont="1" applyBorder="1" applyAlignment="1">
      <alignment vertical="center" shrinkToFit="1"/>
    </xf>
    <xf numFmtId="0" fontId="4" fillId="0" borderId="37" xfId="2" applyFont="1" applyBorder="1" applyAlignment="1">
      <alignment vertical="center" shrinkToFit="1"/>
    </xf>
    <xf numFmtId="0" fontId="4" fillId="0" borderId="35" xfId="2" applyFont="1" applyBorder="1" applyAlignment="1">
      <alignment vertical="center" shrinkToFit="1"/>
    </xf>
    <xf numFmtId="0" fontId="4" fillId="0" borderId="22" xfId="2" applyFont="1" applyBorder="1" applyAlignment="1">
      <alignment vertical="center" shrinkToFit="1"/>
    </xf>
    <xf numFmtId="0" fontId="4" fillId="7" borderId="31" xfId="2" applyFont="1" applyFill="1" applyBorder="1" applyAlignment="1">
      <alignment horizontal="center" vertical="center" shrinkToFit="1"/>
    </xf>
    <xf numFmtId="0" fontId="4" fillId="7" borderId="73" xfId="2" applyFont="1" applyFill="1" applyBorder="1" applyAlignment="1">
      <alignment horizontal="center" vertical="center" shrinkToFit="1"/>
    </xf>
    <xf numFmtId="0" fontId="4" fillId="7" borderId="73" xfId="2" applyFont="1" applyFill="1" applyBorder="1" applyAlignment="1">
      <alignment horizontal="center" vertical="center"/>
    </xf>
    <xf numFmtId="0" fontId="4" fillId="2" borderId="31" xfId="2" applyFont="1" applyFill="1" applyBorder="1" applyAlignment="1">
      <alignment horizontal="center" vertical="center"/>
    </xf>
    <xf numFmtId="0" fontId="4" fillId="0" borderId="55" xfId="2" applyFont="1" applyBorder="1">
      <alignment vertical="center"/>
    </xf>
    <xf numFmtId="0" fontId="4" fillId="0" borderId="55" xfId="2" applyFont="1" applyFill="1" applyBorder="1" applyAlignment="1">
      <alignment horizontal="center" vertical="center" shrinkToFit="1"/>
    </xf>
    <xf numFmtId="0" fontId="4" fillId="0" borderId="55" xfId="2" applyFont="1" applyFill="1" applyBorder="1">
      <alignment vertical="center"/>
    </xf>
    <xf numFmtId="0" fontId="4" fillId="0" borderId="27" xfId="2" applyFont="1" applyFill="1" applyBorder="1">
      <alignment vertical="center"/>
    </xf>
    <xf numFmtId="0" fontId="4" fillId="0" borderId="27" xfId="2" applyFont="1" applyFill="1" applyBorder="1" applyAlignment="1">
      <alignment horizontal="center" vertical="center"/>
    </xf>
    <xf numFmtId="0" fontId="4" fillId="0" borderId="55" xfId="2" applyFont="1" applyFill="1" applyBorder="1" applyAlignment="1">
      <alignment horizontal="center" vertical="center"/>
    </xf>
    <xf numFmtId="177" fontId="4" fillId="7" borderId="41" xfId="2" applyNumberFormat="1" applyFont="1" applyFill="1" applyBorder="1">
      <alignment vertical="center"/>
    </xf>
    <xf numFmtId="0" fontId="52" fillId="0" borderId="0" xfId="9" applyFont="1" applyAlignment="1">
      <alignment vertical="center"/>
    </xf>
    <xf numFmtId="0" fontId="53" fillId="0" borderId="0" xfId="9" applyFont="1" applyAlignment="1">
      <alignment horizontal="left" vertical="top"/>
    </xf>
    <xf numFmtId="0" fontId="54" fillId="0" borderId="0" xfId="9" applyFont="1" applyAlignment="1">
      <alignment horizontal="left" vertical="top"/>
    </xf>
    <xf numFmtId="0" fontId="54" fillId="0" borderId="0" xfId="9" applyFont="1">
      <alignment vertical="center"/>
    </xf>
    <xf numFmtId="0" fontId="54" fillId="13" borderId="19" xfId="9" applyFont="1" applyFill="1" applyBorder="1">
      <alignment vertical="center"/>
    </xf>
    <xf numFmtId="0" fontId="54" fillId="13" borderId="19" xfId="9" applyFont="1" applyFill="1" applyBorder="1" applyAlignment="1">
      <alignment horizontal="center" vertical="center"/>
    </xf>
    <xf numFmtId="0" fontId="54" fillId="0" borderId="19" xfId="9" applyFont="1" applyBorder="1" applyAlignment="1">
      <alignment horizontal="left" vertical="center" wrapText="1"/>
    </xf>
    <xf numFmtId="0" fontId="54" fillId="0" borderId="77" xfId="9" applyFont="1" applyBorder="1" applyAlignment="1">
      <alignment vertical="center" wrapText="1"/>
    </xf>
    <xf numFmtId="0" fontId="54" fillId="0" borderId="0" xfId="9" applyFont="1" applyBorder="1" applyAlignment="1">
      <alignment horizontal="left" vertical="center"/>
    </xf>
    <xf numFmtId="0" fontId="54" fillId="0" borderId="19" xfId="9" applyFont="1" applyBorder="1" applyAlignment="1">
      <alignment vertical="center" wrapText="1"/>
    </xf>
    <xf numFmtId="0" fontId="54" fillId="14" borderId="19" xfId="9" applyFont="1" applyFill="1" applyBorder="1" applyAlignment="1">
      <alignment horizontal="left" vertical="center" wrapText="1"/>
    </xf>
    <xf numFmtId="0" fontId="54" fillId="7" borderId="19" xfId="9" applyFont="1" applyFill="1" applyBorder="1" applyAlignment="1">
      <alignment horizontal="left" vertical="center" wrapText="1"/>
    </xf>
    <xf numFmtId="0" fontId="54" fillId="15" borderId="19" xfId="9" applyFont="1" applyFill="1" applyBorder="1" applyAlignment="1">
      <alignment horizontal="left" vertical="center" wrapText="1"/>
    </xf>
    <xf numFmtId="0" fontId="54" fillId="16" borderId="19" xfId="9" applyFont="1" applyFill="1" applyBorder="1" applyAlignment="1">
      <alignment horizontal="left" vertical="center" wrapText="1"/>
    </xf>
    <xf numFmtId="0" fontId="54" fillId="17" borderId="19" xfId="9"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vertical="center"/>
    </xf>
    <xf numFmtId="0" fontId="14" fillId="0" borderId="95" xfId="0" applyFont="1" applyBorder="1" applyAlignment="1">
      <alignment vertical="center"/>
    </xf>
    <xf numFmtId="0" fontId="57" fillId="0" borderId="0" xfId="0" applyFont="1" applyFill="1" applyBorder="1" applyAlignment="1">
      <alignment horizontal="left" vertical="center" wrapText="1"/>
    </xf>
    <xf numFmtId="0" fontId="57" fillId="0" borderId="0" xfId="0" applyFont="1" applyFill="1" applyBorder="1" applyAlignment="1">
      <alignment horizontal="center" vertical="center" shrinkToFit="1"/>
    </xf>
    <xf numFmtId="0" fontId="0" fillId="0" borderId="0" xfId="0" applyFont="1" applyFill="1" applyBorder="1" applyAlignment="1">
      <alignment vertical="center"/>
    </xf>
    <xf numFmtId="0" fontId="54" fillId="20" borderId="19" xfId="9"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60"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101" xfId="0" applyFont="1" applyFill="1" applyBorder="1" applyAlignment="1">
      <alignment horizontal="center" vertical="center"/>
    </xf>
    <xf numFmtId="0" fontId="8" fillId="0" borderId="0" xfId="0" applyFont="1" applyBorder="1" applyAlignment="1">
      <alignment horizontal="center" vertical="center"/>
    </xf>
    <xf numFmtId="0" fontId="18" fillId="0" borderId="0" xfId="0" applyFont="1" applyAlignment="1">
      <alignment vertical="center"/>
    </xf>
    <xf numFmtId="0" fontId="62" fillId="0" borderId="0" xfId="0" applyFont="1" applyAlignment="1">
      <alignment vertical="center"/>
    </xf>
    <xf numFmtId="0" fontId="14" fillId="0" borderId="95" xfId="0" applyFont="1" applyBorder="1" applyAlignment="1">
      <alignment horizontal="left" vertical="center"/>
    </xf>
    <xf numFmtId="0" fontId="62" fillId="0" borderId="0" xfId="0" applyFont="1" applyBorder="1" applyAlignment="1">
      <alignment vertical="center"/>
    </xf>
    <xf numFmtId="0" fontId="63" fillId="0" borderId="98" xfId="0" applyFont="1" applyFill="1" applyBorder="1" applyAlignment="1">
      <alignment vertical="center"/>
    </xf>
    <xf numFmtId="0" fontId="62" fillId="0" borderId="19" xfId="0" applyFont="1" applyBorder="1" applyAlignment="1">
      <alignment vertical="center"/>
    </xf>
    <xf numFmtId="0" fontId="18" fillId="0" borderId="19" xfId="0" applyFont="1" applyBorder="1" applyAlignment="1" applyProtection="1">
      <alignment horizontal="center" vertical="center"/>
      <protection locked="0"/>
    </xf>
    <xf numFmtId="0" fontId="18" fillId="0" borderId="19" xfId="0" applyFont="1" applyBorder="1" applyAlignment="1">
      <alignment vertical="center" wrapText="1"/>
    </xf>
    <xf numFmtId="0" fontId="63" fillId="0" borderId="0" xfId="0" applyFont="1" applyFill="1" applyBorder="1" applyAlignment="1">
      <alignment vertical="center"/>
    </xf>
    <xf numFmtId="0" fontId="63" fillId="0" borderId="98" xfId="0" applyFont="1" applyFill="1" applyBorder="1" applyAlignment="1">
      <alignment horizontal="center" vertical="center"/>
    </xf>
    <xf numFmtId="0" fontId="18" fillId="0" borderId="19" xfId="0" applyFont="1" applyBorder="1" applyAlignment="1">
      <alignment vertical="center" shrinkToFit="1"/>
    </xf>
    <xf numFmtId="0" fontId="63" fillId="0" borderId="98" xfId="0" applyFont="1" applyBorder="1" applyAlignment="1">
      <alignment vertical="center"/>
    </xf>
    <xf numFmtId="0" fontId="63" fillId="0" borderId="0" xfId="0" applyFont="1" applyBorder="1" applyAlignment="1">
      <alignment vertical="center"/>
    </xf>
    <xf numFmtId="0" fontId="63" fillId="0" borderId="98"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Fill="1" applyBorder="1" applyAlignment="1">
      <alignment horizontal="center" vertical="center" textRotation="255" shrinkToFit="1"/>
    </xf>
    <xf numFmtId="0" fontId="58" fillId="18" borderId="107" xfId="0" applyFont="1" applyFill="1" applyBorder="1" applyAlignment="1">
      <alignment vertical="center" wrapText="1"/>
    </xf>
    <xf numFmtId="0" fontId="58" fillId="18" borderId="99" xfId="0" applyFont="1" applyFill="1" applyBorder="1" applyAlignment="1">
      <alignment vertical="center" wrapText="1"/>
    </xf>
    <xf numFmtId="0" fontId="63" fillId="19" borderId="0" xfId="0" applyFont="1" applyFill="1" applyBorder="1" applyAlignment="1">
      <alignment horizontal="center" vertical="center"/>
    </xf>
    <xf numFmtId="0" fontId="63" fillId="0" borderId="0" xfId="0" applyFont="1" applyFill="1" applyBorder="1" applyAlignment="1">
      <alignment horizontal="left" vertical="center"/>
    </xf>
    <xf numFmtId="0" fontId="63"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8" fillId="0" borderId="0" xfId="0" applyFont="1" applyFill="1" applyBorder="1" applyAlignment="1">
      <alignment horizontal="left" vertical="center" wrapText="1"/>
    </xf>
    <xf numFmtId="0" fontId="63" fillId="0" borderId="0" xfId="0" applyFont="1" applyFill="1" applyBorder="1" applyAlignment="1">
      <alignment horizontal="center" vertical="center" shrinkToFit="1"/>
    </xf>
    <xf numFmtId="0" fontId="62" fillId="0" borderId="0" xfId="0" applyFont="1" applyBorder="1" applyAlignment="1">
      <alignment vertical="center" wrapText="1"/>
    </xf>
    <xf numFmtId="179" fontId="15" fillId="8" borderId="11" xfId="4" applyNumberFormat="1" applyFont="1" applyFill="1" applyBorder="1" applyAlignment="1">
      <alignment horizontal="center" vertical="center" shrinkToFit="1"/>
    </xf>
    <xf numFmtId="0" fontId="23" fillId="0" borderId="0" xfId="4" applyFont="1" applyFill="1" applyBorder="1" applyAlignment="1">
      <alignment vertical="center"/>
    </xf>
    <xf numFmtId="49" fontId="23" fillId="0" borderId="0" xfId="4" applyNumberFormat="1" applyFont="1" applyFill="1" applyBorder="1" applyAlignment="1">
      <alignment vertical="center" wrapText="1"/>
    </xf>
    <xf numFmtId="0" fontId="23" fillId="0" borderId="0" xfId="4" applyFont="1" applyFill="1" applyBorder="1" applyAlignment="1">
      <alignment vertical="center" wrapText="1"/>
    </xf>
    <xf numFmtId="179" fontId="64" fillId="0" borderId="0" xfId="4" applyNumberFormat="1" applyFont="1" applyFill="1" applyBorder="1" applyAlignment="1">
      <alignment vertical="center" shrinkToFit="1"/>
    </xf>
    <xf numFmtId="0" fontId="8" fillId="7" borderId="100" xfId="0" applyFont="1" applyFill="1" applyBorder="1" applyAlignment="1" applyProtection="1">
      <alignment horizontal="center" vertical="center"/>
      <protection locked="0"/>
    </xf>
    <xf numFmtId="0" fontId="54" fillId="0" borderId="0" xfId="9" applyFont="1" applyAlignment="1">
      <alignment horizontal="left"/>
    </xf>
    <xf numFmtId="0" fontId="54" fillId="0" borderId="0" xfId="9" applyFont="1" applyAlignment="1"/>
    <xf numFmtId="0" fontId="15" fillId="0" borderId="0" xfId="0" applyFont="1" applyAlignment="1">
      <alignment vertical="center" wrapText="1"/>
    </xf>
    <xf numFmtId="0" fontId="8" fillId="7" borderId="42" xfId="2" applyFont="1" applyFill="1" applyBorder="1" applyAlignment="1">
      <alignment horizontal="center" vertical="center"/>
    </xf>
    <xf numFmtId="0" fontId="8" fillId="7" borderId="44" xfId="2" applyFont="1" applyFill="1" applyBorder="1" applyAlignment="1">
      <alignment horizontal="center" vertical="center"/>
    </xf>
    <xf numFmtId="0" fontId="8" fillId="7" borderId="43" xfId="2" applyFont="1" applyFill="1" applyBorder="1" applyAlignment="1">
      <alignment horizontal="center" vertical="center"/>
    </xf>
    <xf numFmtId="0" fontId="4" fillId="0" borderId="41" xfId="2" applyFont="1" applyBorder="1">
      <alignment vertical="center"/>
    </xf>
    <xf numFmtId="0" fontId="4" fillId="0" borderId="71" xfId="2" applyFont="1" applyBorder="1">
      <alignment vertical="center"/>
    </xf>
    <xf numFmtId="0" fontId="15" fillId="0" borderId="3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2"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3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69"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0" fontId="15" fillId="0" borderId="58" xfId="0" applyFont="1" applyBorder="1" applyAlignment="1" applyProtection="1">
      <alignment vertical="center"/>
    </xf>
    <xf numFmtId="0" fontId="15" fillId="0" borderId="0" xfId="0" applyFont="1" applyAlignment="1" applyProtection="1">
      <alignment vertical="center" wrapText="1"/>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3" fillId="0" borderId="75" xfId="0" applyFont="1" applyBorder="1" applyAlignment="1" applyProtection="1">
      <alignment horizontal="center" vertical="center"/>
    </xf>
    <xf numFmtId="0" fontId="15" fillId="0" borderId="15" xfId="0" applyFont="1" applyBorder="1" applyAlignment="1" applyProtection="1">
      <alignment horizontal="right" vertical="center"/>
    </xf>
    <xf numFmtId="0" fontId="23" fillId="0" borderId="76"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34"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69" xfId="0" applyNumberFormat="1" applyFont="1" applyBorder="1" applyAlignment="1">
      <alignment horizontal="right" vertical="center"/>
    </xf>
    <xf numFmtId="41" fontId="15" fillId="0" borderId="70"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69" xfId="0" applyNumberFormat="1" applyFont="1" applyBorder="1" applyAlignment="1">
      <alignment vertical="center"/>
    </xf>
    <xf numFmtId="41" fontId="15" fillId="0" borderId="69" xfId="0" applyNumberFormat="1" applyFont="1" applyBorder="1" applyAlignment="1">
      <alignment horizontal="center"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69" xfId="0" applyNumberFormat="1" applyFont="1" applyBorder="1" applyAlignment="1" applyProtection="1">
      <alignment horizontal="right" vertical="center"/>
    </xf>
    <xf numFmtId="41" fontId="15" fillId="0" borderId="70" xfId="0" applyNumberFormat="1" applyFont="1" applyBorder="1" applyAlignment="1" applyProtection="1">
      <alignment horizontal="right" vertical="center"/>
    </xf>
    <xf numFmtId="41" fontId="15" fillId="0" borderId="14" xfId="0" applyNumberFormat="1" applyFont="1" applyBorder="1" applyAlignment="1" applyProtection="1">
      <alignment horizontal="center" vertical="center"/>
    </xf>
    <xf numFmtId="41" fontId="15" fillId="0" borderId="69" xfId="0" applyNumberFormat="1" applyFont="1" applyBorder="1" applyAlignment="1" applyProtection="1">
      <alignment vertical="center"/>
    </xf>
    <xf numFmtId="41" fontId="15" fillId="0" borderId="69"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65" fillId="0" borderId="0" xfId="0" applyFont="1" applyAlignment="1">
      <alignment horizontal="left" vertical="center"/>
    </xf>
    <xf numFmtId="0" fontId="67" fillId="0" borderId="0" xfId="4" applyFont="1" applyBorder="1" applyAlignment="1">
      <alignment horizontal="left" vertical="center"/>
    </xf>
    <xf numFmtId="0" fontId="25" fillId="0" borderId="0" xfId="4" applyFont="1" applyBorder="1" applyAlignment="1">
      <alignment vertical="center"/>
    </xf>
    <xf numFmtId="188" fontId="20" fillId="7" borderId="6" xfId="4" quotePrefix="1" applyNumberFormat="1" applyFont="1" applyFill="1" applyBorder="1" applyAlignment="1">
      <alignment horizontal="center" vertical="center" shrinkToFit="1"/>
    </xf>
    <xf numFmtId="188" fontId="20" fillId="7" borderId="7" xfId="4" quotePrefix="1" applyNumberFormat="1" applyFont="1" applyFill="1" applyBorder="1" applyAlignment="1">
      <alignment horizontal="center" vertical="center" shrinkToFit="1"/>
    </xf>
    <xf numFmtId="188" fontId="20" fillId="7" borderId="5" xfId="4" quotePrefix="1" applyNumberFormat="1" applyFont="1" applyFill="1" applyBorder="1" applyAlignment="1">
      <alignment horizontal="center" vertical="center" shrinkToFit="1"/>
    </xf>
    <xf numFmtId="0" fontId="5" fillId="0" borderId="0" xfId="0" applyFont="1" applyBorder="1" applyAlignment="1">
      <alignment vertical="center"/>
    </xf>
    <xf numFmtId="0" fontId="54" fillId="0" borderId="56" xfId="9" applyFont="1" applyFill="1" applyBorder="1" applyAlignment="1">
      <alignment horizontal="left" vertical="center" wrapText="1"/>
    </xf>
    <xf numFmtId="0" fontId="54" fillId="0" borderId="56" xfId="9" applyFont="1" applyFill="1" applyBorder="1" applyAlignment="1">
      <alignment horizontal="left" vertical="center"/>
    </xf>
    <xf numFmtId="0" fontId="54" fillId="0" borderId="77" xfId="9" applyFont="1" applyBorder="1" applyAlignment="1">
      <alignment horizontal="center" vertical="center" wrapText="1"/>
    </xf>
    <xf numFmtId="0" fontId="54" fillId="0" borderId="73" xfId="9" applyFont="1" applyBorder="1" applyAlignment="1">
      <alignment horizontal="center" vertical="center" wrapText="1"/>
    </xf>
    <xf numFmtId="0" fontId="54" fillId="0" borderId="20" xfId="9" applyFont="1" applyBorder="1" applyAlignment="1">
      <alignment horizontal="center" vertical="center" wrapText="1"/>
    </xf>
    <xf numFmtId="0" fontId="54" fillId="0" borderId="19" xfId="9" applyFont="1" applyBorder="1" applyAlignment="1">
      <alignment horizontal="left" vertical="center" wrapText="1"/>
    </xf>
    <xf numFmtId="0" fontId="0" fillId="0" borderId="56" xfId="0" applyBorder="1"/>
    <xf numFmtId="0" fontId="0" fillId="0" borderId="57" xfId="0" applyBorder="1"/>
    <xf numFmtId="0" fontId="54" fillId="13" borderId="77" xfId="9" applyFont="1" applyFill="1" applyBorder="1" applyAlignment="1">
      <alignment horizontal="center" vertical="center"/>
    </xf>
    <xf numFmtId="0" fontId="54" fillId="13" borderId="20" xfId="9" applyFont="1" applyFill="1" applyBorder="1" applyAlignment="1">
      <alignment horizontal="center" vertical="center"/>
    </xf>
    <xf numFmtId="0" fontId="56" fillId="0" borderId="74" xfId="10" applyBorder="1" applyAlignment="1">
      <alignment horizontal="left" vertical="center" wrapText="1"/>
    </xf>
    <xf numFmtId="0" fontId="56" fillId="0" borderId="55" xfId="10" applyBorder="1" applyAlignment="1">
      <alignment horizontal="left" vertical="center" wrapText="1"/>
    </xf>
    <xf numFmtId="0" fontId="56" fillId="0" borderId="50" xfId="10" applyBorder="1" applyAlignment="1">
      <alignment horizontal="left" vertical="center" wrapText="1"/>
    </xf>
    <xf numFmtId="0" fontId="54" fillId="13" borderId="15" xfId="9" applyFont="1" applyFill="1" applyBorder="1" applyAlignment="1">
      <alignment horizontal="center" vertical="center"/>
    </xf>
    <xf numFmtId="0" fontId="54" fillId="13" borderId="14" xfId="9" applyFont="1" applyFill="1" applyBorder="1" applyAlignment="1">
      <alignment horizontal="center" vertical="center"/>
    </xf>
    <xf numFmtId="0" fontId="54" fillId="13" borderId="13" xfId="9" applyFont="1" applyFill="1" applyBorder="1" applyAlignment="1">
      <alignment horizontal="center" vertical="center"/>
    </xf>
    <xf numFmtId="0" fontId="23" fillId="7" borderId="0" xfId="4" quotePrefix="1" applyFont="1" applyFill="1" applyAlignment="1">
      <alignment vertical="top" wrapText="1"/>
    </xf>
    <xf numFmtId="0" fontId="23" fillId="0" borderId="0" xfId="4" applyFont="1" applyAlignment="1">
      <alignment vertical="center" wrapText="1"/>
    </xf>
    <xf numFmtId="0" fontId="42" fillId="0" borderId="0" xfId="4" applyFont="1" applyFill="1" applyBorder="1" applyAlignment="1">
      <alignmen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20" fillId="6" borderId="34" xfId="4" applyFont="1" applyFill="1" applyBorder="1" applyAlignment="1">
      <alignment horizontal="center" vertical="center" wrapText="1"/>
    </xf>
    <xf numFmtId="0" fontId="20" fillId="6" borderId="21" xfId="4" applyFont="1" applyFill="1" applyBorder="1" applyAlignment="1">
      <alignment horizontal="center" vertical="center" wrapText="1"/>
    </xf>
    <xf numFmtId="0" fontId="20" fillId="6" borderId="11" xfId="4" applyFont="1" applyFill="1" applyBorder="1" applyAlignment="1">
      <alignment horizontal="center" vertical="center"/>
    </xf>
    <xf numFmtId="0" fontId="20" fillId="6" borderId="11" xfId="4" applyFont="1" applyFill="1" applyBorder="1" applyAlignment="1">
      <alignment horizontal="center" vertical="center" wrapText="1"/>
    </xf>
    <xf numFmtId="180" fontId="20" fillId="6" borderId="46" xfId="4" quotePrefix="1" applyNumberFormat="1" applyFont="1" applyFill="1" applyBorder="1" applyAlignment="1">
      <alignment horizontal="center" vertical="center" wrapText="1"/>
    </xf>
    <xf numFmtId="180" fontId="20" fillId="6" borderId="36" xfId="4" quotePrefix="1" applyNumberFormat="1" applyFont="1" applyFill="1" applyBorder="1" applyAlignment="1">
      <alignment horizontal="center" vertical="center" wrapText="1"/>
    </xf>
    <xf numFmtId="180" fontId="20" fillId="6" borderId="45" xfId="4" quotePrefix="1" applyNumberFormat="1" applyFont="1" applyFill="1" applyBorder="1" applyAlignment="1">
      <alignment horizontal="center" vertical="center" wrapText="1"/>
    </xf>
    <xf numFmtId="181" fontId="20" fillId="7" borderId="34" xfId="4" quotePrefix="1" applyNumberFormat="1" applyFont="1" applyFill="1" applyBorder="1" applyAlignment="1">
      <alignment horizontal="center" vertical="center" wrapText="1" shrinkToFit="1"/>
    </xf>
    <xf numFmtId="181" fontId="20" fillId="7" borderId="21" xfId="4" quotePrefix="1" applyNumberFormat="1" applyFont="1" applyFill="1" applyBorder="1" applyAlignment="1">
      <alignment horizontal="center" vertical="center" wrapText="1" shrinkToFit="1"/>
    </xf>
    <xf numFmtId="181" fontId="20" fillId="7" borderId="11" xfId="4" quotePrefix="1" applyNumberFormat="1" applyFont="1" applyFill="1" applyBorder="1" applyAlignment="1">
      <alignment horizontal="center" vertical="center" wrapText="1" shrinkToFit="1"/>
    </xf>
    <xf numFmtId="180" fontId="20" fillId="6" borderId="34" xfId="4" quotePrefix="1" applyNumberFormat="1" applyFont="1" applyFill="1" applyBorder="1" applyAlignment="1">
      <alignment horizontal="center" vertical="top" wrapText="1"/>
    </xf>
    <xf numFmtId="180" fontId="20" fillId="6" borderId="21" xfId="4" quotePrefix="1" applyNumberFormat="1" applyFont="1" applyFill="1" applyBorder="1" applyAlignment="1">
      <alignment horizontal="center" vertical="top" wrapText="1"/>
    </xf>
    <xf numFmtId="180" fontId="20" fillId="6" borderId="11" xfId="4" quotePrefix="1" applyNumberFormat="1" applyFont="1" applyFill="1" applyBorder="1" applyAlignment="1">
      <alignment horizontal="center" vertical="top" wrapText="1"/>
    </xf>
    <xf numFmtId="181" fontId="20" fillId="7" borderId="46" xfId="4" quotePrefix="1" applyNumberFormat="1" applyFont="1" applyFill="1" applyBorder="1" applyAlignment="1">
      <alignment horizontal="center" vertical="center" wrapText="1"/>
    </xf>
    <xf numFmtId="181" fontId="20" fillId="7" borderId="36" xfId="4" quotePrefix="1" applyNumberFormat="1" applyFont="1" applyFill="1" applyBorder="1" applyAlignment="1">
      <alignment horizontal="center" vertical="center" wrapText="1"/>
    </xf>
    <xf numFmtId="181" fontId="20" fillId="7" borderId="45" xfId="4" quotePrefix="1" applyNumberFormat="1" applyFont="1" applyFill="1" applyBorder="1" applyAlignment="1">
      <alignment horizontal="center" vertical="center" wrapText="1"/>
    </xf>
    <xf numFmtId="179" fontId="23" fillId="0" borderId="46" xfId="4" applyNumberFormat="1" applyFont="1" applyBorder="1" applyAlignment="1" applyProtection="1">
      <alignment horizontal="center" vertical="center"/>
      <protection locked="0"/>
    </xf>
    <xf numFmtId="179" fontId="23" fillId="0" borderId="45" xfId="4" applyNumberFormat="1" applyFont="1" applyBorder="1" applyAlignment="1" applyProtection="1">
      <alignment horizontal="center" vertical="center"/>
      <protection locked="0"/>
    </xf>
    <xf numFmtId="0" fontId="20" fillId="7" borderId="25" xfId="4" applyFont="1" applyFill="1" applyBorder="1" applyAlignment="1">
      <alignment horizontal="left" vertical="center"/>
    </xf>
    <xf numFmtId="0" fontId="20" fillId="7" borderId="24" xfId="4" applyFont="1" applyFill="1" applyBorder="1" applyAlignment="1">
      <alignment horizontal="left" vertical="center"/>
    </xf>
    <xf numFmtId="0" fontId="20" fillId="7" borderId="62" xfId="4" applyFont="1" applyFill="1" applyBorder="1" applyAlignment="1">
      <alignment horizontal="left" vertical="center"/>
    </xf>
    <xf numFmtId="38" fontId="28" fillId="7" borderId="46" xfId="6" applyFont="1" applyFill="1" applyBorder="1" applyAlignment="1">
      <alignment horizontal="center" vertical="center" wrapText="1"/>
    </xf>
    <xf numFmtId="38" fontId="28" fillId="7" borderId="36" xfId="6" applyFont="1" applyFill="1" applyBorder="1" applyAlignment="1">
      <alignment horizontal="center" vertical="center" wrapText="1"/>
    </xf>
    <xf numFmtId="38" fontId="28" fillId="7" borderId="45" xfId="6" applyFont="1" applyFill="1" applyBorder="1" applyAlignment="1">
      <alignment horizontal="center" vertical="center" wrapText="1"/>
    </xf>
    <xf numFmtId="0" fontId="23" fillId="5" borderId="46" xfId="4" applyFont="1" applyFill="1" applyBorder="1" applyAlignment="1">
      <alignment horizontal="center" vertical="center"/>
    </xf>
    <xf numFmtId="0" fontId="23" fillId="5" borderId="45" xfId="4" applyFont="1" applyFill="1" applyBorder="1" applyAlignment="1">
      <alignment horizontal="center" vertical="center"/>
    </xf>
    <xf numFmtId="0" fontId="29" fillId="6" borderId="49" xfId="4" applyFont="1" applyFill="1" applyBorder="1" applyAlignment="1">
      <alignment horizontal="center" vertical="center" wrapText="1"/>
    </xf>
    <xf numFmtId="0" fontId="29" fillId="6" borderId="33" xfId="4" applyFont="1" applyFill="1" applyBorder="1" applyAlignment="1">
      <alignment horizontal="center" vertical="center" wrapText="1"/>
    </xf>
    <xf numFmtId="0" fontId="29" fillId="6" borderId="9" xfId="4" applyFont="1" applyFill="1" applyBorder="1" applyAlignment="1">
      <alignment horizontal="center" vertical="center" wrapText="1"/>
    </xf>
    <xf numFmtId="0" fontId="29" fillId="6" borderId="8" xfId="4" applyFont="1" applyFill="1" applyBorder="1" applyAlignment="1">
      <alignment horizontal="center" vertical="center" wrapText="1"/>
    </xf>
    <xf numFmtId="0" fontId="23" fillId="0" borderId="33" xfId="4" applyNumberFormat="1" applyFont="1" applyFill="1" applyBorder="1" applyAlignment="1">
      <alignment horizontal="center" vertical="center" shrinkToFit="1"/>
    </xf>
    <xf numFmtId="49" fontId="23" fillId="0" borderId="33" xfId="4" applyNumberFormat="1" applyFont="1" applyFill="1" applyBorder="1" applyAlignment="1">
      <alignment horizontal="center" vertical="center" shrinkToFit="1"/>
    </xf>
    <xf numFmtId="49" fontId="23" fillId="0" borderId="48" xfId="4" applyNumberFormat="1" applyFont="1" applyFill="1" applyBorder="1" applyAlignment="1">
      <alignment horizontal="center" vertical="center" shrinkToFit="1"/>
    </xf>
    <xf numFmtId="49" fontId="23" fillId="0" borderId="8" xfId="4" applyNumberFormat="1" applyFont="1" applyFill="1" applyBorder="1" applyAlignment="1">
      <alignment horizontal="center" vertical="center" shrinkToFit="1"/>
    </xf>
    <xf numFmtId="49" fontId="23" fillId="0" borderId="71" xfId="4" applyNumberFormat="1" applyFont="1" applyFill="1" applyBorder="1" applyAlignment="1">
      <alignment horizontal="center" vertical="center" shrinkToFit="1"/>
    </xf>
    <xf numFmtId="0" fontId="29" fillId="6" borderId="49" xfId="4" applyFont="1" applyFill="1" applyBorder="1" applyAlignment="1">
      <alignment horizontal="center" vertical="center"/>
    </xf>
    <xf numFmtId="0" fontId="29" fillId="6" borderId="33" xfId="4" applyFont="1" applyFill="1" applyBorder="1" applyAlignment="1">
      <alignment horizontal="center" vertical="center"/>
    </xf>
    <xf numFmtId="0" fontId="29" fillId="6" borderId="9" xfId="4" applyFont="1" applyFill="1" applyBorder="1" applyAlignment="1">
      <alignment horizontal="center" vertical="center"/>
    </xf>
    <xf numFmtId="0" fontId="29" fillId="6" borderId="8" xfId="4" applyFont="1" applyFill="1" applyBorder="1" applyAlignment="1">
      <alignment horizontal="center" vertical="center"/>
    </xf>
    <xf numFmtId="49" fontId="23" fillId="0" borderId="33" xfId="4" applyNumberFormat="1" applyFont="1" applyFill="1" applyBorder="1" applyAlignment="1">
      <alignment horizontal="left" vertical="center" wrapText="1"/>
    </xf>
    <xf numFmtId="49" fontId="23" fillId="0" borderId="48" xfId="4" applyNumberFormat="1" applyFont="1" applyFill="1" applyBorder="1" applyAlignment="1">
      <alignment horizontal="left" vertical="center" wrapText="1"/>
    </xf>
    <xf numFmtId="49" fontId="23" fillId="0" borderId="8" xfId="4" applyNumberFormat="1" applyFont="1" applyFill="1" applyBorder="1" applyAlignment="1">
      <alignment horizontal="left" vertical="center" wrapText="1"/>
    </xf>
    <xf numFmtId="49" fontId="23" fillId="0" borderId="71" xfId="4" applyNumberFormat="1" applyFont="1" applyFill="1" applyBorder="1" applyAlignment="1">
      <alignment horizontal="left" vertical="center" wrapText="1"/>
    </xf>
    <xf numFmtId="0" fontId="67" fillId="0" borderId="0" xfId="4" applyFont="1" applyBorder="1" applyAlignment="1">
      <alignment horizontal="right" vertical="center"/>
    </xf>
    <xf numFmtId="0" fontId="67" fillId="0" borderId="66" xfId="4" applyFont="1" applyBorder="1" applyAlignment="1">
      <alignment horizontal="right" vertical="center"/>
    </xf>
    <xf numFmtId="0" fontId="27" fillId="6" borderId="34" xfId="5" applyFont="1" applyFill="1" applyBorder="1" applyAlignment="1">
      <alignment horizontal="center" vertical="center" wrapText="1"/>
    </xf>
    <xf numFmtId="0" fontId="27" fillId="6" borderId="21" xfId="5" applyFont="1" applyFill="1" applyBorder="1" applyAlignment="1">
      <alignment horizontal="center" vertical="center" wrapText="1"/>
    </xf>
    <xf numFmtId="0" fontId="27" fillId="6" borderId="11" xfId="5" applyFont="1" applyFill="1" applyBorder="1" applyAlignment="1">
      <alignment horizontal="center" vertical="center" wrapText="1"/>
    </xf>
    <xf numFmtId="0" fontId="20" fillId="7" borderId="34" xfId="4" quotePrefix="1" applyNumberFormat="1" applyFont="1" applyFill="1" applyBorder="1" applyAlignment="1">
      <alignment horizontal="center" vertical="center" shrinkToFit="1"/>
    </xf>
    <xf numFmtId="0" fontId="20" fillId="7" borderId="11" xfId="4" quotePrefix="1" applyNumberFormat="1" applyFont="1" applyFill="1" applyBorder="1" applyAlignment="1">
      <alignment horizontal="center" vertical="center" shrinkToFit="1"/>
    </xf>
    <xf numFmtId="38" fontId="20" fillId="8" borderId="65" xfId="6" applyFont="1" applyFill="1" applyBorder="1" applyAlignment="1">
      <alignment horizontal="center" vertical="center"/>
    </xf>
    <xf numFmtId="38" fontId="20" fillId="8" borderId="67" xfId="6" applyFont="1" applyFill="1" applyBorder="1" applyAlignment="1">
      <alignment horizontal="center" vertical="center"/>
    </xf>
    <xf numFmtId="38" fontId="20" fillId="8" borderId="68"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0" fontId="20" fillId="7" borderId="15" xfId="4" applyFont="1" applyFill="1" applyBorder="1" applyAlignment="1">
      <alignment horizontal="right" vertical="center"/>
    </xf>
    <xf numFmtId="0" fontId="20" fillId="7" borderId="14" xfId="4" applyFont="1" applyFill="1" applyBorder="1" applyAlignment="1">
      <alignment horizontal="right" vertical="center"/>
    </xf>
    <xf numFmtId="0" fontId="20" fillId="7" borderId="12" xfId="4" applyFont="1" applyFill="1" applyBorder="1" applyAlignment="1">
      <alignment horizontal="right" vertical="center"/>
    </xf>
    <xf numFmtId="0" fontId="20" fillId="7" borderId="4" xfId="4" applyFont="1" applyFill="1" applyBorder="1" applyAlignment="1">
      <alignment horizontal="right" vertical="center"/>
    </xf>
    <xf numFmtId="0" fontId="20" fillId="7" borderId="3" xfId="4" applyFont="1" applyFill="1" applyBorder="1" applyAlignment="1">
      <alignment horizontal="right" vertical="center"/>
    </xf>
    <xf numFmtId="0" fontId="20" fillId="7" borderId="1" xfId="4" applyFont="1" applyFill="1" applyBorder="1" applyAlignment="1">
      <alignment horizontal="right" vertical="center"/>
    </xf>
    <xf numFmtId="0" fontId="30" fillId="12" borderId="87" xfId="4" applyFont="1" applyFill="1" applyBorder="1" applyAlignment="1">
      <alignment horizontal="center" vertical="center"/>
    </xf>
    <xf numFmtId="0" fontId="30" fillId="12" borderId="88" xfId="4" applyFont="1" applyFill="1" applyBorder="1" applyAlignment="1">
      <alignment horizontal="center" vertical="center"/>
    </xf>
    <xf numFmtId="0" fontId="30" fillId="12" borderId="89" xfId="4" applyFont="1" applyFill="1" applyBorder="1" applyAlignment="1">
      <alignment horizontal="center" vertical="center"/>
    </xf>
    <xf numFmtId="180" fontId="20" fillId="6" borderId="61" xfId="4" quotePrefix="1" applyNumberFormat="1" applyFont="1" applyFill="1" applyBorder="1" applyAlignment="1">
      <alignment horizontal="center" vertical="top" wrapText="1"/>
    </xf>
    <xf numFmtId="180" fontId="20" fillId="6" borderId="59" xfId="4" quotePrefix="1" applyNumberFormat="1" applyFont="1" applyFill="1" applyBorder="1" applyAlignment="1">
      <alignment horizontal="center" vertical="top" wrapText="1"/>
    </xf>
    <xf numFmtId="180" fontId="20" fillId="6" borderId="63" xfId="4" quotePrefix="1" applyNumberFormat="1" applyFont="1" applyFill="1" applyBorder="1" applyAlignment="1">
      <alignment horizontal="center" vertical="top" wrapText="1"/>
    </xf>
    <xf numFmtId="38" fontId="28" fillId="7" borderId="46" xfId="6" applyFont="1" applyFill="1" applyBorder="1" applyAlignment="1">
      <alignment horizontal="center" vertical="center"/>
    </xf>
    <xf numFmtId="38" fontId="28" fillId="7" borderId="36" xfId="6" applyFont="1" applyFill="1" applyBorder="1" applyAlignment="1">
      <alignment horizontal="center" vertical="center"/>
    </xf>
    <xf numFmtId="38" fontId="28" fillId="7" borderId="45" xfId="6" applyFont="1" applyFill="1" applyBorder="1" applyAlignment="1">
      <alignment horizontal="center" vertical="center"/>
    </xf>
    <xf numFmtId="0" fontId="15" fillId="6" borderId="35" xfId="4" applyFont="1" applyFill="1" applyBorder="1" applyAlignment="1">
      <alignment horizontal="left" vertical="center" wrapText="1"/>
    </xf>
    <xf numFmtId="0" fontId="15" fillId="6" borderId="35" xfId="4" applyFont="1" applyFill="1" applyBorder="1" applyAlignment="1">
      <alignment horizontal="left" vertical="center"/>
    </xf>
    <xf numFmtId="0" fontId="15" fillId="6" borderId="37" xfId="4" applyFont="1" applyFill="1" applyBorder="1" applyAlignment="1">
      <alignment horizontal="left" vertical="center"/>
    </xf>
    <xf numFmtId="0" fontId="15" fillId="6" borderId="45" xfId="4" applyFont="1" applyFill="1" applyBorder="1" applyAlignment="1">
      <alignment horizontal="left" vertical="center"/>
    </xf>
    <xf numFmtId="179" fontId="23" fillId="0" borderId="46" xfId="4" applyNumberFormat="1" applyFont="1" applyBorder="1" applyAlignment="1">
      <alignment horizontal="center" vertical="center"/>
    </xf>
    <xf numFmtId="179" fontId="23" fillId="0" borderId="45" xfId="4" applyNumberFormat="1" applyFont="1" applyBorder="1" applyAlignment="1">
      <alignment horizontal="center" vertical="center"/>
    </xf>
    <xf numFmtId="0" fontId="2" fillId="11" borderId="19" xfId="0" applyFont="1" applyFill="1" applyBorder="1" applyAlignment="1">
      <alignment horizontal="center" vertical="center"/>
    </xf>
    <xf numFmtId="183" fontId="32" fillId="0" borderId="15" xfId="0" applyNumberFormat="1" applyFont="1" applyFill="1" applyBorder="1" applyAlignment="1">
      <alignment horizontal="center" vertical="center"/>
    </xf>
    <xf numFmtId="183" fontId="32" fillId="0" borderId="14" xfId="0" applyNumberFormat="1" applyFont="1" applyFill="1" applyBorder="1" applyAlignment="1">
      <alignment horizontal="center" vertical="center"/>
    </xf>
    <xf numFmtId="183" fontId="32" fillId="0" borderId="13" xfId="0" applyNumberFormat="1" applyFont="1" applyFill="1" applyBorder="1" applyAlignment="1">
      <alignment horizontal="center" vertical="center"/>
    </xf>
    <xf numFmtId="0" fontId="41" fillId="7" borderId="0" xfId="0" applyFont="1" applyFill="1" applyAlignment="1">
      <alignment horizontal="center"/>
    </xf>
    <xf numFmtId="0" fontId="41" fillId="7" borderId="66" xfId="0" applyFont="1" applyFill="1" applyBorder="1" applyAlignment="1">
      <alignment horizontal="center"/>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6"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37" xfId="0" applyFont="1" applyBorder="1" applyAlignment="1">
      <alignment horizontal="center" vertical="center" wrapText="1"/>
    </xf>
    <xf numFmtId="0" fontId="2" fillId="7" borderId="15" xfId="0" applyFont="1" applyFill="1" applyBorder="1" applyAlignment="1" applyProtection="1">
      <alignment horizontal="center" vertical="center"/>
      <protection locked="0"/>
    </xf>
    <xf numFmtId="0" fontId="2" fillId="7" borderId="14"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2" fillId="11" borderId="15"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20" xfId="0" applyFont="1" applyFill="1" applyBorder="1" applyAlignment="1">
      <alignment horizontal="center" vertical="center"/>
    </xf>
    <xf numFmtId="182" fontId="2" fillId="0" borderId="20" xfId="0" applyNumberFormat="1" applyFont="1" applyFill="1" applyBorder="1" applyAlignment="1" applyProtection="1">
      <alignment horizontal="center" vertical="center"/>
      <protection locked="0"/>
    </xf>
    <xf numFmtId="0" fontId="0" fillId="0" borderId="0" xfId="0" applyFont="1" applyAlignment="1">
      <alignment horizontal="left" vertical="center" shrinkToFit="1"/>
    </xf>
    <xf numFmtId="184" fontId="2" fillId="0" borderId="15" xfId="0" applyNumberFormat="1" applyFont="1" applyBorder="1" applyAlignment="1">
      <alignment horizontal="center"/>
    </xf>
    <xf numFmtId="184" fontId="2" fillId="0" borderId="14" xfId="0" applyNumberFormat="1" applyFont="1" applyBorder="1" applyAlignment="1">
      <alignment horizontal="center"/>
    </xf>
    <xf numFmtId="184" fontId="2" fillId="0" borderId="13" xfId="0" applyNumberFormat="1" applyFont="1" applyBorder="1" applyAlignment="1">
      <alignment horizontal="center"/>
    </xf>
    <xf numFmtId="184" fontId="0" fillId="0" borderId="15" xfId="0" applyNumberFormat="1" applyBorder="1" applyAlignment="1">
      <alignment horizontal="center"/>
    </xf>
    <xf numFmtId="184" fontId="0" fillId="0" borderId="13" xfId="0" applyNumberFormat="1" applyBorder="1" applyAlignment="1">
      <alignment horizontal="center"/>
    </xf>
    <xf numFmtId="184" fontId="14" fillId="0" borderId="15" xfId="0" applyNumberFormat="1" applyFont="1" applyBorder="1" applyAlignment="1">
      <alignment horizontal="center"/>
    </xf>
    <xf numFmtId="184" fontId="14" fillId="0" borderId="13" xfId="0" applyNumberFormat="1" applyFont="1" applyBorder="1" applyAlignment="1">
      <alignment horizontal="center"/>
    </xf>
    <xf numFmtId="184" fontId="0" fillId="0" borderId="14" xfId="0" applyNumberFormat="1" applyBorder="1" applyAlignment="1">
      <alignment horizontal="center"/>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37" xfId="0" applyFont="1" applyBorder="1" applyAlignment="1">
      <alignment horizontal="center" vertical="center" wrapText="1"/>
    </xf>
    <xf numFmtId="0" fontId="48" fillId="12" borderId="80" xfId="0" applyFont="1" applyFill="1" applyBorder="1" applyAlignment="1">
      <alignment horizontal="center" vertical="center"/>
    </xf>
    <xf numFmtId="0" fontId="48" fillId="12" borderId="81" xfId="0" applyFont="1" applyFill="1" applyBorder="1" applyAlignment="1">
      <alignment horizontal="center" vertical="center"/>
    </xf>
    <xf numFmtId="0" fontId="48" fillId="12" borderId="82" xfId="0" applyFont="1" applyFill="1" applyBorder="1" applyAlignment="1">
      <alignment horizontal="center" vertical="center"/>
    </xf>
    <xf numFmtId="0" fontId="48" fillId="12" borderId="90" xfId="0" applyFont="1" applyFill="1" applyBorder="1" applyAlignment="1">
      <alignment horizontal="center" vertical="center"/>
    </xf>
    <xf numFmtId="0" fontId="48" fillId="12" borderId="0" xfId="0" applyFont="1" applyFill="1" applyBorder="1" applyAlignment="1">
      <alignment horizontal="center" vertical="center"/>
    </xf>
    <xf numFmtId="0" fontId="48" fillId="12" borderId="91" xfId="0" applyFont="1" applyFill="1" applyBorder="1" applyAlignment="1">
      <alignment horizontal="center" vertical="center"/>
    </xf>
    <xf numFmtId="0" fontId="48" fillId="12" borderId="83" xfId="0" applyFont="1" applyFill="1" applyBorder="1" applyAlignment="1">
      <alignment horizontal="center" vertical="center"/>
    </xf>
    <xf numFmtId="0" fontId="48" fillId="12" borderId="84" xfId="0" applyFont="1" applyFill="1" applyBorder="1" applyAlignment="1">
      <alignment horizontal="center" vertical="center"/>
    </xf>
    <xf numFmtId="0" fontId="48" fillId="12" borderId="85" xfId="0" applyFont="1" applyFill="1" applyBorder="1" applyAlignment="1">
      <alignment horizontal="center"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3" borderId="47" xfId="2" applyFont="1" applyFill="1" applyBorder="1" applyAlignment="1">
      <alignment horizontal="center" vertical="center"/>
    </xf>
    <xf numFmtId="178" fontId="4" fillId="7" borderId="14" xfId="2" applyNumberFormat="1" applyFont="1" applyFill="1" applyBorder="1" applyAlignment="1">
      <alignment horizontal="right" vertical="center"/>
    </xf>
    <xf numFmtId="178" fontId="4" fillId="7" borderId="13" xfId="2" applyNumberFormat="1" applyFont="1" applyFill="1" applyBorder="1" applyAlignment="1">
      <alignment horizontal="right" vertical="center"/>
    </xf>
    <xf numFmtId="178" fontId="4" fillId="7" borderId="15" xfId="2" applyNumberFormat="1" applyFont="1" applyFill="1" applyBorder="1" applyAlignment="1">
      <alignment horizontal="right" vertical="center"/>
    </xf>
    <xf numFmtId="178" fontId="4" fillId="7" borderId="0" xfId="2" applyNumberFormat="1" applyFont="1" applyFill="1" applyBorder="1" applyAlignment="1">
      <alignment horizontal="right" vertical="center"/>
    </xf>
    <xf numFmtId="178" fontId="4" fillId="7" borderId="24" xfId="2" applyNumberFormat="1" applyFont="1" applyFill="1" applyBorder="1" applyAlignment="1">
      <alignment horizontal="right" vertical="center"/>
    </xf>
    <xf numFmtId="178" fontId="4" fillId="7" borderId="23" xfId="2" applyNumberFormat="1" applyFont="1" applyFill="1" applyBorder="1" applyAlignment="1">
      <alignment horizontal="right" vertical="center"/>
    </xf>
    <xf numFmtId="178" fontId="4" fillId="0" borderId="40" xfId="1" applyNumberFormat="1" applyFont="1" applyFill="1" applyBorder="1" applyAlignment="1">
      <alignment horizontal="center" vertical="center"/>
    </xf>
    <xf numFmtId="178" fontId="4" fillId="0" borderId="39" xfId="1" applyNumberFormat="1" applyFont="1" applyFill="1" applyBorder="1" applyAlignment="1">
      <alignment horizontal="center" vertical="center"/>
    </xf>
    <xf numFmtId="178" fontId="4" fillId="0" borderId="92" xfId="1" applyNumberFormat="1" applyFont="1" applyFill="1" applyBorder="1" applyAlignment="1">
      <alignment horizontal="center" vertical="center"/>
    </xf>
    <xf numFmtId="0" fontId="5" fillId="0" borderId="55" xfId="2" applyFont="1" applyBorder="1" applyAlignment="1">
      <alignment horizontal="left" vertical="top" wrapText="1"/>
    </xf>
    <xf numFmtId="0" fontId="5" fillId="0" borderId="0" xfId="2" applyFont="1" applyAlignment="1">
      <alignment horizontal="left" vertical="top" wrapText="1"/>
    </xf>
    <xf numFmtId="0" fontId="5" fillId="0" borderId="0" xfId="2" applyFont="1" applyAlignment="1">
      <alignment horizontal="left" vertical="top" wrapText="1" shrinkToFit="1"/>
    </xf>
    <xf numFmtId="0" fontId="8" fillId="3" borderId="34" xfId="2" applyFont="1" applyFill="1" applyBorder="1" applyAlignment="1">
      <alignment vertical="center" textRotation="255" shrinkToFit="1"/>
    </xf>
    <xf numFmtId="0" fontId="8" fillId="3" borderId="21" xfId="2" applyFont="1" applyFill="1" applyBorder="1" applyAlignment="1">
      <alignment vertical="center" textRotation="255" shrinkToFit="1"/>
    </xf>
    <xf numFmtId="0" fontId="8" fillId="3" borderId="11" xfId="2" applyFont="1" applyFill="1" applyBorder="1" applyAlignment="1">
      <alignment vertical="center" textRotation="255" shrinkToFit="1"/>
    </xf>
    <xf numFmtId="178" fontId="4" fillId="7" borderId="28" xfId="2" applyNumberFormat="1" applyFont="1" applyFill="1" applyBorder="1" applyAlignment="1">
      <alignment horizontal="right" vertical="center"/>
    </xf>
    <xf numFmtId="178" fontId="4" fillId="7" borderId="27" xfId="2" applyNumberFormat="1" applyFont="1" applyFill="1" applyBorder="1" applyAlignment="1">
      <alignment horizontal="right" vertical="center"/>
    </xf>
    <xf numFmtId="178" fontId="4" fillId="7" borderId="26" xfId="2" applyNumberFormat="1" applyFont="1" applyFill="1" applyBorder="1" applyAlignment="1">
      <alignment horizontal="right" vertical="center"/>
    </xf>
    <xf numFmtId="178" fontId="4" fillId="7" borderId="3" xfId="2" applyNumberFormat="1" applyFont="1" applyFill="1" applyBorder="1" applyAlignment="1">
      <alignment horizontal="right" vertical="center"/>
    </xf>
    <xf numFmtId="178" fontId="4" fillId="7" borderId="2" xfId="2" applyNumberFormat="1" applyFont="1" applyFill="1" applyBorder="1" applyAlignment="1">
      <alignment horizontal="right" vertical="center"/>
    </xf>
    <xf numFmtId="178" fontId="4" fillId="7" borderId="4" xfId="2" applyNumberFormat="1" applyFont="1" applyFill="1" applyBorder="1" applyAlignment="1">
      <alignment horizontal="right" vertical="center"/>
    </xf>
    <xf numFmtId="0" fontId="4" fillId="0" borderId="40" xfId="2" applyFont="1" applyFill="1" applyBorder="1" applyAlignment="1">
      <alignment horizontal="center" vertical="center" shrinkToFit="1"/>
    </xf>
    <xf numFmtId="0" fontId="4" fillId="0" borderId="39"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178" fontId="4" fillId="7" borderId="43" xfId="2" applyNumberFormat="1" applyFont="1" applyFill="1" applyBorder="1" applyAlignment="1">
      <alignment horizontal="right" vertical="center" shrinkToFit="1"/>
    </xf>
    <xf numFmtId="178" fontId="4" fillId="7" borderId="36" xfId="2" applyNumberFormat="1" applyFont="1" applyFill="1" applyBorder="1" applyAlignment="1">
      <alignment horizontal="right" vertical="center" shrinkToFit="1"/>
    </xf>
    <xf numFmtId="178" fontId="4" fillId="7" borderId="47" xfId="2" applyNumberFormat="1" applyFont="1" applyFill="1" applyBorder="1" applyAlignment="1">
      <alignment horizontal="right" vertical="center" shrinkToFit="1"/>
    </xf>
    <xf numFmtId="0" fontId="4" fillId="3" borderId="32" xfId="2" applyFont="1" applyFill="1" applyBorder="1" applyAlignment="1">
      <alignment horizontal="center" vertical="center"/>
    </xf>
    <xf numFmtId="0" fontId="4" fillId="3" borderId="29" xfId="2" applyFont="1" applyFill="1" applyBorder="1" applyAlignment="1">
      <alignment horizontal="center" vertical="center"/>
    </xf>
    <xf numFmtId="0" fontId="44" fillId="4" borderId="46" xfId="2" applyFont="1" applyFill="1" applyBorder="1" applyAlignment="1">
      <alignment horizontal="right" vertical="center"/>
    </xf>
    <xf numFmtId="0" fontId="44"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53"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43" xfId="2"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36" fillId="10" borderId="80" xfId="3" applyFont="1" applyFill="1" applyBorder="1" applyAlignment="1">
      <alignment horizontal="center" vertical="center"/>
    </xf>
    <xf numFmtId="0" fontId="36" fillId="10" borderId="81" xfId="3" applyFont="1" applyFill="1" applyBorder="1" applyAlignment="1">
      <alignment horizontal="center" vertical="center"/>
    </xf>
    <xf numFmtId="0" fontId="36" fillId="10" borderId="82" xfId="3" applyFont="1" applyFill="1" applyBorder="1" applyAlignment="1">
      <alignment horizontal="center" vertical="center"/>
    </xf>
    <xf numFmtId="0" fontId="36" fillId="10" borderId="83" xfId="3" applyFont="1" applyFill="1" applyBorder="1" applyAlignment="1">
      <alignment horizontal="center" vertical="center"/>
    </xf>
    <xf numFmtId="0" fontId="36" fillId="10" borderId="84" xfId="3" applyFont="1" applyFill="1" applyBorder="1" applyAlignment="1">
      <alignment horizontal="center" vertical="center"/>
    </xf>
    <xf numFmtId="0" fontId="36" fillId="10" borderId="85" xfId="3"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0" fontId="66" fillId="0" borderId="0" xfId="2" applyFont="1" applyFill="1" applyAlignment="1">
      <alignment horizontal="center" vertical="center"/>
    </xf>
    <xf numFmtId="0" fontId="66" fillId="0" borderId="91" xfId="2" applyFont="1" applyFill="1" applyBorder="1" applyAlignment="1">
      <alignment horizontal="center" vertical="center"/>
    </xf>
    <xf numFmtId="176" fontId="4" fillId="0" borderId="40" xfId="2" applyNumberFormat="1" applyFont="1" applyFill="1" applyBorder="1" applyAlignment="1">
      <alignment horizontal="center" vertical="center"/>
    </xf>
    <xf numFmtId="176" fontId="4" fillId="0" borderId="39" xfId="2" applyNumberFormat="1" applyFont="1" applyFill="1" applyBorder="1" applyAlignment="1">
      <alignment horizontal="center" vertical="center"/>
    </xf>
    <xf numFmtId="176" fontId="4" fillId="0" borderId="92" xfId="2" applyNumberFormat="1" applyFont="1" applyFill="1" applyBorder="1" applyAlignment="1">
      <alignment horizontal="center" vertical="center"/>
    </xf>
    <xf numFmtId="0" fontId="4" fillId="3" borderId="51" xfId="2" applyFont="1" applyFill="1" applyBorder="1" applyAlignment="1">
      <alignment horizontal="center" vertical="center" wrapText="1"/>
    </xf>
    <xf numFmtId="0" fontId="4" fillId="4" borderId="46" xfId="2" applyFont="1" applyFill="1" applyBorder="1" applyAlignment="1">
      <alignment horizontal="right" vertical="center"/>
    </xf>
    <xf numFmtId="0" fontId="4" fillId="4" borderId="36" xfId="2" applyFont="1" applyFill="1" applyBorder="1" applyAlignment="1">
      <alignment horizontal="right" vertical="center"/>
    </xf>
    <xf numFmtId="0" fontId="4" fillId="7" borderId="46" xfId="2" applyFont="1" applyFill="1" applyBorder="1" applyAlignment="1">
      <alignment horizontal="center" vertical="center"/>
    </xf>
    <xf numFmtId="176" fontId="4" fillId="7" borderId="15" xfId="2" applyNumberFormat="1" applyFont="1" applyFill="1" applyBorder="1" applyAlignment="1">
      <alignment horizontal="right" vertical="center"/>
    </xf>
    <xf numFmtId="176" fontId="4" fillId="7" borderId="14" xfId="2" applyNumberFormat="1" applyFont="1" applyFill="1" applyBorder="1" applyAlignment="1">
      <alignment horizontal="right" vertical="center"/>
    </xf>
    <xf numFmtId="176" fontId="4" fillId="7" borderId="13" xfId="2" applyNumberFormat="1" applyFont="1" applyFill="1" applyBorder="1" applyAlignment="1">
      <alignment horizontal="right" vertical="center"/>
    </xf>
    <xf numFmtId="176" fontId="4" fillId="7" borderId="54" xfId="2" applyNumberFormat="1" applyFont="1" applyFill="1" applyBorder="1" applyAlignment="1">
      <alignment horizontal="right" vertical="center"/>
    </xf>
    <xf numFmtId="0" fontId="8" fillId="3" borderId="34" xfId="2" applyFont="1" applyFill="1" applyBorder="1" applyAlignment="1">
      <alignment horizontal="center" vertical="center" textRotation="255"/>
    </xf>
    <xf numFmtId="0" fontId="8" fillId="3" borderId="21" xfId="2" applyFont="1" applyFill="1" applyBorder="1" applyAlignment="1">
      <alignment horizontal="center" vertical="center" textRotation="255"/>
    </xf>
    <xf numFmtId="0" fontId="8" fillId="3" borderId="11" xfId="2" applyFont="1" applyFill="1" applyBorder="1" applyAlignment="1">
      <alignment horizontal="center" vertical="center" textRotation="255"/>
    </xf>
    <xf numFmtId="176" fontId="4" fillId="7" borderId="4" xfId="2" applyNumberFormat="1" applyFont="1" applyFill="1" applyBorder="1" applyAlignment="1">
      <alignment horizontal="right" vertical="center"/>
    </xf>
    <xf numFmtId="176" fontId="4" fillId="7" borderId="3" xfId="2" applyNumberFormat="1" applyFont="1" applyFill="1" applyBorder="1" applyAlignment="1">
      <alignment horizontal="right" vertical="center"/>
    </xf>
    <xf numFmtId="176" fontId="4" fillId="7" borderId="2" xfId="2" applyNumberFormat="1" applyFont="1" applyFill="1" applyBorder="1" applyAlignment="1">
      <alignment horizontal="right" vertical="center"/>
    </xf>
    <xf numFmtId="0" fontId="4" fillId="7" borderId="47" xfId="2" applyFont="1" applyFill="1" applyBorder="1" applyAlignment="1">
      <alignment horizontal="center" vertical="center"/>
    </xf>
    <xf numFmtId="0" fontId="8" fillId="3" borderId="114" xfId="2" applyFont="1" applyFill="1" applyBorder="1" applyAlignment="1">
      <alignment vertical="center" textRotation="255" shrinkToFit="1"/>
    </xf>
    <xf numFmtId="176" fontId="4" fillId="7" borderId="10" xfId="2" applyNumberFormat="1" applyFont="1" applyFill="1" applyBorder="1" applyAlignment="1">
      <alignment horizontal="right" vertical="center"/>
    </xf>
    <xf numFmtId="176" fontId="4" fillId="7" borderId="0" xfId="2" applyNumberFormat="1" applyFont="1" applyFill="1" applyBorder="1" applyAlignment="1">
      <alignment horizontal="right" vertical="center"/>
    </xf>
    <xf numFmtId="176" fontId="4" fillId="7" borderId="94" xfId="2" applyNumberFormat="1" applyFont="1" applyFill="1" applyBorder="1" applyAlignment="1">
      <alignment horizontal="right" vertical="center"/>
    </xf>
    <xf numFmtId="176" fontId="4" fillId="7" borderId="74" xfId="2" applyNumberFormat="1" applyFont="1" applyFill="1" applyBorder="1" applyAlignment="1">
      <alignment horizontal="right" vertical="center"/>
    </xf>
    <xf numFmtId="176" fontId="4" fillId="7" borderId="55" xfId="2" applyNumberFormat="1" applyFont="1" applyFill="1" applyBorder="1" applyAlignment="1">
      <alignment horizontal="right" vertical="center"/>
    </xf>
    <xf numFmtId="176" fontId="4" fillId="7" borderId="50" xfId="2" applyNumberFormat="1" applyFont="1" applyFill="1" applyBorder="1" applyAlignment="1">
      <alignment horizontal="right" vertical="center"/>
    </xf>
    <xf numFmtId="176" fontId="4" fillId="7" borderId="58" xfId="2" applyNumberFormat="1" applyFont="1" applyFill="1" applyBorder="1" applyAlignment="1">
      <alignment horizontal="right" vertical="center"/>
    </xf>
    <xf numFmtId="0" fontId="4" fillId="3" borderId="48" xfId="2" applyFont="1" applyFill="1" applyBorder="1" applyAlignment="1">
      <alignment horizontal="center" vertical="center" wrapText="1"/>
    </xf>
    <xf numFmtId="0" fontId="4" fillId="3" borderId="93" xfId="2" applyFont="1" applyFill="1" applyBorder="1" applyAlignment="1">
      <alignment horizontal="center" vertical="center" wrapText="1"/>
    </xf>
    <xf numFmtId="0" fontId="4" fillId="3" borderId="16" xfId="2" applyFont="1" applyFill="1" applyBorder="1" applyAlignment="1">
      <alignment horizontal="center" vertical="center"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0" fontId="8" fillId="3" borderId="62" xfId="2" applyFont="1" applyFill="1" applyBorder="1" applyAlignment="1">
      <alignment horizontal="center" vertical="center" textRotation="255"/>
    </xf>
    <xf numFmtId="0" fontId="8" fillId="3" borderId="66" xfId="2" applyFont="1" applyFill="1" applyBorder="1" applyAlignment="1">
      <alignment horizontal="center" vertical="center" textRotation="255"/>
    </xf>
    <xf numFmtId="0" fontId="8" fillId="3" borderId="22" xfId="2" applyFont="1" applyFill="1" applyBorder="1" applyAlignment="1">
      <alignment horizontal="center" vertical="center" textRotation="255"/>
    </xf>
    <xf numFmtId="0" fontId="4" fillId="0" borderId="40" xfId="3" applyFont="1" applyFill="1" applyBorder="1" applyAlignment="1">
      <alignment horizontal="center" vertical="center" shrinkToFit="1"/>
    </xf>
    <xf numFmtId="0" fontId="4" fillId="0" borderId="39" xfId="3" applyFont="1" applyFill="1" applyBorder="1" applyAlignment="1">
      <alignment horizontal="center" vertical="center" shrinkToFit="1"/>
    </xf>
    <xf numFmtId="0" fontId="4" fillId="0" borderId="38" xfId="3" applyFont="1" applyFill="1" applyBorder="1" applyAlignment="1">
      <alignment horizontal="center" vertical="center" shrinkToFit="1"/>
    </xf>
    <xf numFmtId="0" fontId="13" fillId="0" borderId="0" xfId="2" applyFont="1" applyAlignment="1">
      <alignment horizontal="left" vertical="center"/>
    </xf>
    <xf numFmtId="0" fontId="13" fillId="7" borderId="0" xfId="2" applyFont="1" applyFill="1" applyAlignment="1">
      <alignment horizontal="center" vertical="center"/>
    </xf>
    <xf numFmtId="0" fontId="4" fillId="0" borderId="43"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3" borderId="63" xfId="2" applyFont="1" applyFill="1" applyBorder="1" applyAlignment="1">
      <alignment horizontal="center" vertical="center"/>
    </xf>
    <xf numFmtId="0" fontId="4" fillId="3" borderId="35" xfId="2" applyFont="1" applyFill="1" applyBorder="1" applyAlignment="1">
      <alignment horizontal="center" vertical="center"/>
    </xf>
    <xf numFmtId="0" fontId="45" fillId="12" borderId="80" xfId="2" applyFont="1" applyFill="1" applyBorder="1" applyAlignment="1">
      <alignment horizontal="center" vertical="center"/>
    </xf>
    <xf numFmtId="0" fontId="45" fillId="12" borderId="81" xfId="2" applyFont="1" applyFill="1" applyBorder="1" applyAlignment="1">
      <alignment horizontal="center" vertical="center"/>
    </xf>
    <xf numFmtId="0" fontId="45" fillId="12" borderId="82" xfId="2" applyFont="1" applyFill="1" applyBorder="1" applyAlignment="1">
      <alignment horizontal="center" vertical="center"/>
    </xf>
    <xf numFmtId="0" fontId="45" fillId="12" borderId="83" xfId="2" applyFont="1" applyFill="1" applyBorder="1" applyAlignment="1">
      <alignment horizontal="center" vertical="center"/>
    </xf>
    <xf numFmtId="0" fontId="45" fillId="12" borderId="84" xfId="2" applyFont="1" applyFill="1" applyBorder="1" applyAlignment="1">
      <alignment horizontal="center" vertical="center"/>
    </xf>
    <xf numFmtId="0" fontId="45" fillId="12" borderId="85" xfId="2" applyFont="1" applyFill="1" applyBorder="1" applyAlignment="1">
      <alignment horizontal="center" vertical="center"/>
    </xf>
    <xf numFmtId="0" fontId="8" fillId="0" borderId="0" xfId="0" applyFont="1" applyFill="1" applyBorder="1" applyAlignment="1">
      <alignment horizontal="left" vertical="center"/>
    </xf>
    <xf numFmtId="0" fontId="43" fillId="0" borderId="24" xfId="0" applyFont="1" applyBorder="1" applyAlignment="1">
      <alignment horizontal="righ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66" xfId="0" applyFont="1" applyBorder="1" applyAlignment="1">
      <alignment horizontal="left" vertical="center"/>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8" fillId="0" borderId="0" xfId="0" applyFont="1" applyBorder="1" applyAlignment="1">
      <alignment horizontal="center" vertical="center" shrinkToFit="1"/>
    </xf>
    <xf numFmtId="0" fontId="8" fillId="0" borderId="19" xfId="0" applyFont="1" applyFill="1" applyBorder="1" applyAlignment="1">
      <alignment horizontal="left" vertical="center"/>
    </xf>
    <xf numFmtId="0" fontId="8" fillId="0" borderId="77" xfId="0" applyFont="1" applyFill="1" applyBorder="1" applyAlignment="1">
      <alignment horizontal="left" vertical="center"/>
    </xf>
    <xf numFmtId="0" fontId="8" fillId="0" borderId="20" xfId="0" applyFont="1" applyFill="1" applyBorder="1" applyAlignment="1">
      <alignment horizontal="left" vertical="center"/>
    </xf>
    <xf numFmtId="0" fontId="8" fillId="0" borderId="72"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103" xfId="0" applyFont="1" applyFill="1" applyBorder="1" applyAlignment="1">
      <alignment horizontal="center" vertical="center"/>
    </xf>
    <xf numFmtId="0" fontId="8" fillId="0" borderId="104" xfId="0" applyFont="1" applyFill="1" applyBorder="1" applyAlignment="1">
      <alignment horizontal="center" vertical="center"/>
    </xf>
    <xf numFmtId="0" fontId="8" fillId="7" borderId="102" xfId="0" applyFont="1" applyFill="1" applyBorder="1" applyAlignment="1" applyProtection="1">
      <alignment horizontal="center" vertical="center"/>
      <protection locked="0"/>
    </xf>
    <xf numFmtId="0" fontId="8" fillId="7" borderId="99" xfId="0" applyFont="1" applyFill="1" applyBorder="1" applyAlignment="1" applyProtection="1">
      <alignment horizontal="center" vertical="center"/>
      <protection locked="0"/>
    </xf>
    <xf numFmtId="0" fontId="8" fillId="0" borderId="101" xfId="0" applyFont="1" applyFill="1" applyBorder="1" applyAlignment="1">
      <alignment horizontal="center" vertical="center"/>
    </xf>
    <xf numFmtId="0" fontId="21" fillId="5" borderId="61" xfId="4" applyFont="1" applyFill="1" applyBorder="1" applyAlignment="1">
      <alignment horizontal="center" vertical="center" shrinkToFit="1"/>
    </xf>
    <xf numFmtId="0" fontId="21" fillId="5" borderId="24" xfId="4" applyFont="1" applyFill="1" applyBorder="1" applyAlignment="1">
      <alignment horizontal="center" vertical="center" shrinkToFit="1"/>
    </xf>
    <xf numFmtId="0" fontId="21" fillId="5" borderId="62" xfId="4" applyFont="1" applyFill="1" applyBorder="1" applyAlignment="1">
      <alignment horizontal="center" vertical="center" shrinkToFit="1"/>
    </xf>
    <xf numFmtId="0" fontId="21" fillId="5" borderId="63" xfId="4" applyFont="1" applyFill="1" applyBorder="1" applyAlignment="1">
      <alignment horizontal="center" vertical="center" shrinkToFit="1"/>
    </xf>
    <xf numFmtId="0" fontId="21" fillId="5" borderId="35" xfId="4" applyFont="1" applyFill="1" applyBorder="1" applyAlignment="1">
      <alignment horizontal="center" vertical="center" shrinkToFit="1"/>
    </xf>
    <xf numFmtId="0" fontId="21" fillId="5" borderId="37" xfId="4" applyFont="1" applyFill="1" applyBorder="1" applyAlignment="1">
      <alignment horizontal="center" vertical="center" shrinkToFit="1"/>
    </xf>
    <xf numFmtId="0" fontId="2" fillId="0" borderId="61"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63"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21" fillId="0" borderId="61" xfId="4" applyNumberFormat="1" applyFont="1" applyFill="1" applyBorder="1" applyAlignment="1">
      <alignment horizontal="left" vertical="center" shrinkToFit="1"/>
    </xf>
    <xf numFmtId="0" fontId="21" fillId="0" borderId="24" xfId="4" applyNumberFormat="1" applyFont="1" applyFill="1" applyBorder="1" applyAlignment="1">
      <alignment horizontal="left" vertical="center" shrinkToFit="1"/>
    </xf>
    <xf numFmtId="0" fontId="21" fillId="0" borderId="62" xfId="4" applyNumberFormat="1" applyFont="1" applyFill="1" applyBorder="1" applyAlignment="1">
      <alignment horizontal="left" vertical="center" shrinkToFit="1"/>
    </xf>
    <xf numFmtId="0" fontId="21" fillId="0" borderId="63" xfId="4" applyNumberFormat="1" applyFont="1" applyFill="1" applyBorder="1" applyAlignment="1">
      <alignment horizontal="left" vertical="center" shrinkToFit="1"/>
    </xf>
    <xf numFmtId="0" fontId="21" fillId="0" borderId="35" xfId="4" applyNumberFormat="1" applyFont="1" applyFill="1" applyBorder="1" applyAlignment="1">
      <alignment horizontal="left" vertical="center" shrinkToFit="1"/>
    </xf>
    <xf numFmtId="0" fontId="21" fillId="0" borderId="37" xfId="4" applyNumberFormat="1"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6" xfId="0" applyFont="1" applyBorder="1" applyAlignment="1">
      <alignment horizontal="left" vertical="center" shrinkToFit="1"/>
    </xf>
    <xf numFmtId="0" fontId="33" fillId="0" borderId="0" xfId="0" applyFont="1" applyBorder="1" applyAlignment="1" applyProtection="1">
      <alignment vertical="top" wrapText="1"/>
    </xf>
    <xf numFmtId="0" fontId="15" fillId="0" borderId="14" xfId="0" applyFont="1" applyBorder="1" applyAlignment="1" applyProtection="1">
      <alignment vertical="center" wrapText="1"/>
    </xf>
    <xf numFmtId="0" fontId="15" fillId="0" borderId="13" xfId="0" applyFont="1" applyBorder="1" applyAlignment="1" applyProtection="1">
      <alignment vertical="center" wrapText="1"/>
    </xf>
    <xf numFmtId="187" fontId="32" fillId="0" borderId="42" xfId="0" applyNumberFormat="1" applyFont="1" applyBorder="1" applyAlignment="1" applyProtection="1">
      <alignment horizontal="distributed" vertical="center"/>
    </xf>
    <xf numFmtId="187" fontId="32" fillId="0" borderId="41" xfId="0" applyNumberFormat="1" applyFont="1" applyBorder="1" applyAlignment="1" applyProtection="1">
      <alignment horizontal="distributed" vertical="center"/>
    </xf>
    <xf numFmtId="0" fontId="15" fillId="0" borderId="0" xfId="0" applyFont="1" applyAlignment="1">
      <alignment vertical="center" wrapText="1"/>
    </xf>
    <xf numFmtId="0" fontId="32" fillId="0" borderId="0" xfId="0" applyFont="1" applyAlignment="1">
      <alignment vertical="center"/>
    </xf>
    <xf numFmtId="0" fontId="15" fillId="0" borderId="69"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0" xfId="0" applyFont="1" applyBorder="1" applyAlignment="1" applyProtection="1">
      <alignment vertical="center" wrapText="1"/>
    </xf>
    <xf numFmtId="0" fontId="15" fillId="0" borderId="0" xfId="0" applyFont="1" applyAlignment="1" applyProtection="1">
      <alignment horizontal="left" vertical="center" wrapText="1"/>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32" fillId="0" borderId="19" xfId="0" applyFont="1" applyBorder="1" applyAlignment="1" applyProtection="1">
      <alignment horizontal="center" vertical="center"/>
    </xf>
    <xf numFmtId="0" fontId="15" fillId="7" borderId="32" xfId="0" applyFont="1" applyFill="1" applyBorder="1" applyAlignment="1" applyProtection="1">
      <alignment horizontal="left" vertical="center" wrapText="1"/>
    </xf>
    <xf numFmtId="0" fontId="34" fillId="7" borderId="32" xfId="0" applyFont="1" applyFill="1" applyBorder="1" applyAlignment="1" applyProtection="1">
      <alignment vertical="center"/>
    </xf>
    <xf numFmtId="0" fontId="34" fillId="7" borderId="29" xfId="0" applyFont="1" applyFill="1" applyBorder="1" applyAlignment="1" applyProtection="1">
      <alignment vertical="center"/>
    </xf>
    <xf numFmtId="0" fontId="34" fillId="0" borderId="7" xfId="2" applyFont="1" applyFill="1" applyBorder="1" applyAlignment="1" applyProtection="1">
      <alignment vertical="center"/>
    </xf>
    <xf numFmtId="0" fontId="34" fillId="0" borderId="5" xfId="2" applyFont="1" applyFill="1" applyBorder="1" applyAlignment="1" applyProtection="1">
      <alignment vertical="center"/>
    </xf>
    <xf numFmtId="0" fontId="15" fillId="0" borderId="72"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4"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5" xfId="0" applyFont="1" applyBorder="1" applyAlignment="1" applyProtection="1">
      <alignment vertical="center" wrapText="1"/>
    </xf>
    <xf numFmtId="0" fontId="15" fillId="0" borderId="15" xfId="0" applyFont="1" applyBorder="1" applyAlignment="1">
      <alignment vertical="center" wrapText="1"/>
    </xf>
    <xf numFmtId="0" fontId="15" fillId="0" borderId="13" xfId="0" applyFont="1" applyBorder="1" applyAlignment="1">
      <alignment vertical="center" wrapText="1"/>
    </xf>
    <xf numFmtId="0" fontId="0" fillId="0" borderId="0" xfId="0" applyAlignment="1">
      <alignment vertical="center" wrapText="1"/>
    </xf>
    <xf numFmtId="0" fontId="15" fillId="7" borderId="32" xfId="0" applyFont="1" applyFill="1" applyBorder="1" applyAlignment="1">
      <alignment horizontal="left" vertical="center" wrapText="1"/>
    </xf>
    <xf numFmtId="0" fontId="34" fillId="7" borderId="32" xfId="0" applyFont="1" applyFill="1" applyBorder="1" applyAlignment="1">
      <alignment vertical="center"/>
    </xf>
    <xf numFmtId="0" fontId="34" fillId="7" borderId="16" xfId="0" applyFont="1" applyFill="1" applyBorder="1" applyAlignment="1">
      <alignment vertical="center"/>
    </xf>
    <xf numFmtId="0" fontId="34" fillId="0" borderId="7" xfId="2" applyFont="1" applyFill="1" applyBorder="1" applyAlignment="1">
      <alignment vertical="center"/>
    </xf>
    <xf numFmtId="0" fontId="34" fillId="0" borderId="5" xfId="2" applyFont="1" applyFill="1" applyBorder="1" applyAlignment="1">
      <alignment vertical="center"/>
    </xf>
    <xf numFmtId="0" fontId="15" fillId="0" borderId="72" xfId="0" applyFont="1" applyBorder="1" applyAlignment="1">
      <alignment vertical="center" wrapText="1"/>
    </xf>
    <xf numFmtId="0" fontId="15" fillId="0" borderId="57" xfId="0" applyFont="1" applyBorder="1" applyAlignment="1">
      <alignment vertical="center" wrapText="1"/>
    </xf>
    <xf numFmtId="0" fontId="15" fillId="0" borderId="74" xfId="0" applyFont="1" applyBorder="1" applyAlignment="1">
      <alignment vertical="center" wrapText="1"/>
    </xf>
    <xf numFmtId="0" fontId="15" fillId="0" borderId="50" xfId="0" applyFont="1" applyBorder="1" applyAlignment="1">
      <alignment vertical="center" wrapText="1"/>
    </xf>
    <xf numFmtId="187" fontId="32" fillId="0" borderId="42" xfId="0" applyNumberFormat="1" applyFont="1" applyBorder="1" applyAlignment="1">
      <alignment horizontal="distributed" vertical="center"/>
    </xf>
    <xf numFmtId="187" fontId="32" fillId="0" borderId="41" xfId="0" applyNumberFormat="1" applyFont="1" applyBorder="1" applyAlignment="1">
      <alignment horizontal="distributed" vertical="center"/>
    </xf>
    <xf numFmtId="0" fontId="15" fillId="0" borderId="0" xfId="0" applyFont="1" applyBorder="1" applyAlignment="1">
      <alignment vertical="center" wrapText="1"/>
    </xf>
    <xf numFmtId="0" fontId="15" fillId="0" borderId="14" xfId="0" applyFont="1" applyBorder="1" applyAlignment="1">
      <alignment vertical="center" wrapText="1"/>
    </xf>
    <xf numFmtId="0" fontId="15" fillId="0" borderId="69" xfId="0" applyFont="1" applyBorder="1" applyAlignment="1">
      <alignment horizontal="center" vertical="center"/>
    </xf>
    <xf numFmtId="0" fontId="15" fillId="0" borderId="79" xfId="0" applyFont="1" applyBorder="1" applyAlignment="1">
      <alignment horizontal="center" vertical="center"/>
    </xf>
    <xf numFmtId="0" fontId="15" fillId="0" borderId="78" xfId="0" applyFont="1" applyBorder="1" applyAlignment="1">
      <alignment horizontal="center" vertical="center"/>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32" fillId="0" borderId="19" xfId="0" applyFont="1" applyBorder="1" applyAlignment="1">
      <alignment horizontal="center" vertical="center"/>
    </xf>
    <xf numFmtId="0" fontId="57" fillId="0" borderId="19" xfId="0" applyFont="1" applyFill="1" applyBorder="1" applyAlignment="1">
      <alignment horizontal="left" vertical="center" wrapText="1"/>
    </xf>
    <xf numFmtId="0" fontId="58" fillId="0" borderId="19" xfId="0" applyFont="1" applyFill="1" applyBorder="1" applyAlignment="1">
      <alignment horizontal="left" vertical="center" wrapText="1"/>
    </xf>
    <xf numFmtId="0" fontId="58" fillId="0" borderId="19" xfId="0" applyFont="1" applyFill="1" applyBorder="1" applyAlignment="1" applyProtection="1">
      <alignment horizontal="left" vertical="center" wrapText="1"/>
      <protection locked="0"/>
    </xf>
    <xf numFmtId="0" fontId="63" fillId="0" borderId="19" xfId="0" applyFont="1" applyFill="1" applyBorder="1" applyAlignment="1">
      <alignment horizontal="left" vertical="center" wrapText="1" shrinkToFit="1"/>
    </xf>
    <xf numFmtId="0" fontId="62" fillId="0" borderId="19" xfId="0" applyFont="1" applyBorder="1" applyAlignment="1">
      <alignment horizontal="left" vertical="center" wrapText="1"/>
    </xf>
    <xf numFmtId="0" fontId="18" fillId="0" borderId="58" xfId="0" applyFont="1" applyBorder="1" applyAlignment="1">
      <alignment horizontal="center" vertical="center" wrapText="1"/>
    </xf>
    <xf numFmtId="0" fontId="58" fillId="0" borderId="19" xfId="0" applyFont="1" applyFill="1" applyBorder="1" applyAlignment="1">
      <alignment horizontal="left" vertical="top" wrapText="1"/>
    </xf>
    <xf numFmtId="0" fontId="58" fillId="0" borderId="106" xfId="0" applyFont="1" applyFill="1" applyBorder="1" applyAlignment="1">
      <alignment horizontal="left" vertical="top" wrapText="1"/>
    </xf>
    <xf numFmtId="0" fontId="58" fillId="18" borderId="58" xfId="0" applyFont="1" applyFill="1" applyBorder="1" applyAlignment="1">
      <alignment horizontal="left" vertical="center"/>
    </xf>
    <xf numFmtId="0" fontId="58" fillId="18" borderId="0" xfId="0" applyFont="1" applyFill="1" applyBorder="1" applyAlignment="1">
      <alignment horizontal="left" vertical="center"/>
    </xf>
    <xf numFmtId="0" fontId="58" fillId="18" borderId="94" xfId="0" applyFont="1" applyFill="1" applyBorder="1" applyAlignment="1">
      <alignment horizontal="left" vertical="center"/>
    </xf>
    <xf numFmtId="0" fontId="58" fillId="0" borderId="108" xfId="0" applyFont="1" applyFill="1" applyBorder="1" applyAlignment="1" applyProtection="1">
      <alignment horizontal="left" vertical="center" wrapText="1"/>
      <protection locked="0"/>
    </xf>
    <xf numFmtId="0" fontId="58" fillId="0" borderId="109" xfId="0" applyFont="1" applyFill="1" applyBorder="1" applyAlignment="1" applyProtection="1">
      <alignment horizontal="left" vertical="center" wrapText="1"/>
      <protection locked="0"/>
    </xf>
    <xf numFmtId="0" fontId="58" fillId="18" borderId="110" xfId="0" applyFont="1" applyFill="1" applyBorder="1" applyAlignment="1">
      <alignment horizontal="left" vertical="center"/>
    </xf>
    <xf numFmtId="0" fontId="58" fillId="18" borderId="111" xfId="0" applyFont="1" applyFill="1" applyBorder="1" applyAlignment="1">
      <alignment horizontal="left" vertical="center"/>
    </xf>
    <xf numFmtId="0" fontId="58" fillId="18" borderId="109" xfId="0" applyFont="1" applyFill="1" applyBorder="1" applyAlignment="1">
      <alignment horizontal="left" vertical="center"/>
    </xf>
    <xf numFmtId="0" fontId="58" fillId="0" borderId="112" xfId="0" applyFont="1" applyFill="1" applyBorder="1" applyAlignment="1" applyProtection="1">
      <alignment horizontal="left" vertical="center" wrapText="1"/>
      <protection locked="0"/>
    </xf>
    <xf numFmtId="0" fontId="58" fillId="0" borderId="113" xfId="0" applyFont="1"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58" fillId="0" borderId="72" xfId="0" applyFont="1" applyFill="1" applyBorder="1" applyAlignment="1">
      <alignment horizontal="left" vertical="center" wrapText="1"/>
    </xf>
    <xf numFmtId="0" fontId="58" fillId="0" borderId="56" xfId="0" applyFont="1" applyFill="1" applyBorder="1" applyAlignment="1">
      <alignment horizontal="left" vertical="center" wrapText="1"/>
    </xf>
    <xf numFmtId="0" fontId="58" fillId="0" borderId="57" xfId="0" applyFont="1" applyFill="1" applyBorder="1" applyAlignment="1">
      <alignment horizontal="left" vertical="center" wrapText="1"/>
    </xf>
    <xf numFmtId="0" fontId="58" fillId="0" borderId="58"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94" xfId="0" applyFont="1" applyFill="1" applyBorder="1" applyAlignment="1">
      <alignment horizontal="left" vertical="center" wrapText="1"/>
    </xf>
    <xf numFmtId="0" fontId="58" fillId="0" borderId="74" xfId="0" applyFont="1" applyFill="1" applyBorder="1" applyAlignment="1">
      <alignment horizontal="left" vertical="center" wrapText="1"/>
    </xf>
    <xf numFmtId="0" fontId="58" fillId="0" borderId="55" xfId="0" applyFont="1" applyFill="1" applyBorder="1" applyAlignment="1">
      <alignment horizontal="left" vertical="center" wrapText="1"/>
    </xf>
    <xf numFmtId="0" fontId="58" fillId="0" borderId="50" xfId="0" applyFont="1" applyFill="1" applyBorder="1" applyAlignment="1">
      <alignment horizontal="left" vertical="center" wrapText="1"/>
    </xf>
    <xf numFmtId="0" fontId="58" fillId="0" borderId="77" xfId="0" applyFont="1" applyFill="1" applyBorder="1" applyAlignment="1" applyProtection="1">
      <alignment horizontal="left" vertical="center" wrapText="1"/>
      <protection locked="0"/>
    </xf>
    <xf numFmtId="0" fontId="58" fillId="0" borderId="73" xfId="0" applyFont="1" applyFill="1" applyBorder="1" applyAlignment="1" applyProtection="1">
      <alignment horizontal="left" vertical="center" wrapText="1"/>
      <protection locked="0"/>
    </xf>
    <xf numFmtId="0" fontId="58" fillId="0" borderId="20" xfId="0" applyFont="1" applyFill="1" applyBorder="1" applyAlignment="1" applyProtection="1">
      <alignment horizontal="left" vertical="center" wrapText="1"/>
      <protection locked="0"/>
    </xf>
    <xf numFmtId="0" fontId="63" fillId="0" borderId="77" xfId="0" applyFont="1" applyFill="1" applyBorder="1" applyAlignment="1">
      <alignment horizontal="left" vertical="center" wrapText="1" shrinkToFit="1"/>
    </xf>
    <xf numFmtId="0" fontId="63" fillId="0" borderId="73" xfId="0" applyFont="1" applyFill="1" applyBorder="1" applyAlignment="1">
      <alignment horizontal="left" vertical="center" wrapText="1" shrinkToFit="1"/>
    </xf>
    <xf numFmtId="0" fontId="63" fillId="0" borderId="20" xfId="0" applyFont="1" applyFill="1" applyBorder="1" applyAlignment="1">
      <alignment horizontal="left" vertical="center" wrapText="1" shrinkToFit="1"/>
    </xf>
    <xf numFmtId="0" fontId="62" fillId="0" borderId="19" xfId="0" applyFont="1" applyBorder="1" applyAlignment="1">
      <alignment vertical="center" wrapText="1"/>
    </xf>
    <xf numFmtId="0" fontId="62" fillId="0" borderId="19" xfId="0" applyFont="1" applyBorder="1" applyAlignment="1">
      <alignment vertical="center"/>
    </xf>
    <xf numFmtId="0" fontId="62" fillId="0" borderId="20" xfId="0" applyFont="1" applyBorder="1" applyAlignment="1">
      <alignment horizontal="left" vertical="center" wrapText="1"/>
    </xf>
    <xf numFmtId="0" fontId="18" fillId="0" borderId="77" xfId="0" applyFont="1" applyBorder="1" applyAlignment="1" applyProtection="1">
      <alignment horizontal="center" vertical="center" textRotation="255" shrinkToFit="1"/>
    </xf>
    <xf numFmtId="0" fontId="18" fillId="0" borderId="73" xfId="0" applyFont="1" applyBorder="1" applyAlignment="1" applyProtection="1">
      <alignment horizontal="center" vertical="center" textRotation="255" shrinkToFit="1"/>
    </xf>
    <xf numFmtId="0" fontId="18" fillId="0" borderId="20" xfId="0" applyFont="1" applyBorder="1" applyAlignment="1" applyProtection="1">
      <alignment horizontal="center" vertical="center" textRotation="255" shrinkToFit="1"/>
    </xf>
    <xf numFmtId="0" fontId="57" fillId="0" borderId="19" xfId="0" applyFont="1" applyBorder="1" applyAlignment="1">
      <alignment horizontal="left" vertical="center" wrapText="1"/>
    </xf>
    <xf numFmtId="0" fontId="58" fillId="0" borderId="72" xfId="0" applyFont="1" applyBorder="1" applyAlignment="1">
      <alignment horizontal="left" vertical="center" wrapText="1"/>
    </xf>
    <xf numFmtId="0" fontId="58" fillId="0" borderId="56"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8" fillId="0" borderId="0" xfId="0" applyFont="1" applyBorder="1" applyAlignment="1">
      <alignment horizontal="left" vertical="center" wrapText="1"/>
    </xf>
    <xf numFmtId="0" fontId="58" fillId="0" borderId="94" xfId="0" applyFont="1" applyBorder="1" applyAlignment="1">
      <alignment horizontal="left" vertical="center" wrapText="1"/>
    </xf>
    <xf numFmtId="0" fontId="58" fillId="0" borderId="74" xfId="0" applyFont="1" applyBorder="1" applyAlignment="1">
      <alignment horizontal="left" vertical="center" wrapText="1"/>
    </xf>
    <xf numFmtId="0" fontId="58" fillId="0" borderId="55" xfId="0" applyFont="1" applyBorder="1" applyAlignment="1">
      <alignment horizontal="left" vertical="center" wrapText="1"/>
    </xf>
    <xf numFmtId="0" fontId="58" fillId="0" borderId="50" xfId="0" applyFont="1" applyBorder="1" applyAlignment="1">
      <alignment horizontal="left" vertical="center" wrapText="1"/>
    </xf>
    <xf numFmtId="0" fontId="58" fillId="0" borderId="19" xfId="0" applyFont="1" applyBorder="1" applyAlignment="1" applyProtection="1">
      <alignment horizontal="left" vertical="center" wrapText="1"/>
      <protection locked="0"/>
    </xf>
    <xf numFmtId="0" fontId="63" fillId="0" borderId="19" xfId="0" applyFont="1" applyBorder="1" applyAlignment="1">
      <alignment horizontal="left" vertical="center" wrapText="1" shrinkToFit="1"/>
    </xf>
    <xf numFmtId="0" fontId="62" fillId="0" borderId="77" xfId="0" applyFont="1" applyBorder="1" applyAlignment="1">
      <alignment horizontal="left" vertical="center" wrapText="1"/>
    </xf>
    <xf numFmtId="0" fontId="62" fillId="0" borderId="73" xfId="0" applyFont="1" applyBorder="1" applyAlignment="1">
      <alignment horizontal="left" vertical="center" wrapText="1"/>
    </xf>
    <xf numFmtId="0" fontId="61" fillId="0" borderId="0" xfId="0" applyFont="1" applyAlignment="1">
      <alignment horizontal="left" vertical="center" wrapText="1"/>
    </xf>
    <xf numFmtId="0" fontId="61" fillId="0" borderId="55" xfId="0" applyFont="1" applyBorder="1" applyAlignment="1">
      <alignment horizontal="left" vertical="center" wrapText="1"/>
    </xf>
    <xf numFmtId="0" fontId="14" fillId="0" borderId="96" xfId="0" applyFont="1" applyBorder="1" applyAlignment="1">
      <alignment horizontal="left" vertical="center"/>
    </xf>
    <xf numFmtId="0" fontId="14" fillId="0" borderId="105" xfId="0" applyFont="1" applyBorder="1" applyAlignment="1">
      <alignment horizontal="left" vertical="center"/>
    </xf>
    <xf numFmtId="0" fontId="14" fillId="0" borderId="97" xfId="0" applyFont="1" applyBorder="1" applyAlignment="1">
      <alignment horizontal="left"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18" fillId="0" borderId="58" xfId="0" applyFont="1" applyBorder="1" applyAlignment="1">
      <alignment horizontal="left" vertical="center" wrapText="1"/>
    </xf>
    <xf numFmtId="0" fontId="18" fillId="0" borderId="0" xfId="0" applyFont="1" applyBorder="1" applyAlignment="1">
      <alignment horizontal="left" vertical="center" wrapText="1"/>
    </xf>
    <xf numFmtId="0" fontId="18" fillId="0" borderId="94" xfId="0" applyFont="1" applyBorder="1" applyAlignment="1">
      <alignment horizontal="left" vertical="center" wrapText="1"/>
    </xf>
    <xf numFmtId="0" fontId="62" fillId="0" borderId="19" xfId="0" applyFont="1" applyFill="1" applyBorder="1" applyAlignment="1">
      <alignment horizontal="left" vertical="center" wrapText="1" shrinkToFit="1"/>
    </xf>
  </cellXfs>
  <cellStyles count="11">
    <cellStyle name="ハイパーリンク" xfId="10" builtinId="8"/>
    <cellStyle name="桁区切り" xfId="1" builtinId="6"/>
    <cellStyle name="桁区切り 2" xfId="6"/>
    <cellStyle name="桁区切り 2 2" xfId="7"/>
    <cellStyle name="標準" xfId="0" builtinId="0"/>
    <cellStyle name="標準 2" xfId="9"/>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strike val="0"/>
        <color rgb="FFFF0000"/>
      </font>
    </dxf>
    <dxf>
      <font>
        <b/>
        <i val="0"/>
        <strike val="0"/>
        <color rgb="FFFF0000"/>
      </font>
    </dxf>
    <dxf>
      <font>
        <b/>
        <i val="0"/>
        <strike val="0"/>
        <color rgb="FFFF0000"/>
      </font>
    </dxf>
    <dxf>
      <font>
        <b/>
        <i val="0"/>
        <strike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ont>
        <b/>
        <i val="0"/>
        <color rgb="FFFF0000"/>
      </font>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63500</xdr:colOff>
      <xdr:row>27</xdr:row>
      <xdr:rowOff>47626</xdr:rowOff>
    </xdr:from>
    <xdr:to>
      <xdr:col>33</xdr:col>
      <xdr:colOff>231322</xdr:colOff>
      <xdr:row>29</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63500</xdr:colOff>
      <xdr:row>23</xdr:row>
      <xdr:rowOff>47626</xdr:rowOff>
    </xdr:from>
    <xdr:to>
      <xdr:col>33</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26</xdr:row>
      <xdr:rowOff>28575</xdr:rowOff>
    </xdr:from>
    <xdr:to>
      <xdr:col>14</xdr:col>
      <xdr:colOff>33606</xdr:colOff>
      <xdr:row>31</xdr:row>
      <xdr:rowOff>76819</xdr:rowOff>
    </xdr:to>
    <xdr:sp macro="" textlink="">
      <xdr:nvSpPr>
        <xdr:cNvPr id="3" name="テキスト ボックス 2"/>
        <xdr:cNvSpPr txBox="1"/>
      </xdr:nvSpPr>
      <xdr:spPr>
        <a:xfrm>
          <a:off x="2000250" y="580072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27</xdr:row>
      <xdr:rowOff>152400</xdr:rowOff>
    </xdr:from>
    <xdr:to>
      <xdr:col>13</xdr:col>
      <xdr:colOff>452706</xdr:colOff>
      <xdr:row>32</xdr:row>
      <xdr:rowOff>200644</xdr:rowOff>
    </xdr:to>
    <xdr:sp macro="" textlink="">
      <xdr:nvSpPr>
        <xdr:cNvPr id="2" name="テキスト ボックス 1"/>
        <xdr:cNvSpPr txBox="1"/>
      </xdr:nvSpPr>
      <xdr:spPr>
        <a:xfrm>
          <a:off x="1914525" y="612457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804332</xdr:colOff>
      <xdr:row>0</xdr:row>
      <xdr:rowOff>42334</xdr:rowOff>
    </xdr:from>
    <xdr:ext cx="680956" cy="3459280"/>
    <xdr:sp macro="" textlink="">
      <xdr:nvSpPr>
        <xdr:cNvPr id="2" name="テキスト ボックス 1"/>
        <xdr:cNvSpPr txBox="1"/>
      </xdr:nvSpPr>
      <xdr:spPr>
        <a:xfrm>
          <a:off x="12572999" y="42334"/>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44</xdr:col>
      <xdr:colOff>804944</xdr:colOff>
      <xdr:row>0</xdr:row>
      <xdr:rowOff>0</xdr:rowOff>
    </xdr:from>
    <xdr:ext cx="680956" cy="3459280"/>
    <xdr:sp macro="" textlink="">
      <xdr:nvSpPr>
        <xdr:cNvPr id="2" name="テキスト ボックス 1"/>
        <xdr:cNvSpPr txBox="1"/>
      </xdr:nvSpPr>
      <xdr:spPr>
        <a:xfrm>
          <a:off x="12573611"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84666</xdr:colOff>
      <xdr:row>1</xdr:row>
      <xdr:rowOff>10583</xdr:rowOff>
    </xdr:from>
    <xdr:ext cx="4275529" cy="486833"/>
    <xdr:sp macro="" textlink="">
      <xdr:nvSpPr>
        <xdr:cNvPr id="3" name="テキスト ボックス 2"/>
        <xdr:cNvSpPr txBox="1"/>
      </xdr:nvSpPr>
      <xdr:spPr>
        <a:xfrm>
          <a:off x="2518833" y="254000"/>
          <a:ext cx="4275529" cy="486833"/>
        </a:xfrm>
        <a:prstGeom prst="rect">
          <a:avLst/>
        </a:prstGeom>
        <a:solidFill>
          <a:schemeClr val="accent2">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solidFill>
                <a:srgbClr val="FF0000"/>
              </a:solidFill>
            </a:rPr>
            <a:t>Ａ，Ｂ，Ｃは、本体施設のみで勤務。</a:t>
          </a:r>
        </a:p>
        <a:p>
          <a:r>
            <a:rPr kumimoji="1" lang="ja-JP" altLang="en-US" sz="1100">
              <a:solidFill>
                <a:srgbClr val="FF0000"/>
              </a:solidFill>
            </a:rPr>
            <a:t>Ｄは本体施設と施設外で勤務。Ｅは施設外でのみ勤務。の場合</a:t>
          </a:r>
          <a:endParaRPr kumimoji="1" lang="en-US" altLang="ja-JP" sz="1100">
            <a:solidFill>
              <a:srgbClr val="FF0000"/>
            </a:solidFill>
          </a:endParaRPr>
        </a:p>
      </xdr:txBody>
    </xdr:sp>
    <xdr:clientData/>
  </xdr:oneCellAnchor>
  <xdr:twoCellAnchor>
    <xdr:from>
      <xdr:col>1</xdr:col>
      <xdr:colOff>74084</xdr:colOff>
      <xdr:row>28</xdr:row>
      <xdr:rowOff>0</xdr:rowOff>
    </xdr:from>
    <xdr:to>
      <xdr:col>34</xdr:col>
      <xdr:colOff>52917</xdr:colOff>
      <xdr:row>29</xdr:row>
      <xdr:rowOff>0</xdr:rowOff>
    </xdr:to>
    <xdr:sp macro="" textlink="">
      <xdr:nvSpPr>
        <xdr:cNvPr id="4" name="角丸四角形 3"/>
        <xdr:cNvSpPr/>
      </xdr:nvSpPr>
      <xdr:spPr>
        <a:xfrm>
          <a:off x="338667" y="6519334"/>
          <a:ext cx="10160000" cy="3492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338666</xdr:colOff>
      <xdr:row>29</xdr:row>
      <xdr:rowOff>0</xdr:rowOff>
    </xdr:from>
    <xdr:ext cx="6250429" cy="190501"/>
    <xdr:sp macro="" textlink="">
      <xdr:nvSpPr>
        <xdr:cNvPr id="5" name="テキスト ボックス 4"/>
        <xdr:cNvSpPr txBox="1"/>
      </xdr:nvSpPr>
      <xdr:spPr>
        <a:xfrm>
          <a:off x="603249" y="6826249"/>
          <a:ext cx="6250429" cy="190501"/>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t>管理者とサービス管理責任者を兼任する場合は、このように一行にまとめて記載してください。</a:t>
          </a:r>
        </a:p>
      </xdr:txBody>
    </xdr:sp>
    <xdr:clientData/>
  </xdr:oneCellAnchor>
  <xdr:oneCellAnchor>
    <xdr:from>
      <xdr:col>44</xdr:col>
      <xdr:colOff>783166</xdr:colOff>
      <xdr:row>0</xdr:row>
      <xdr:rowOff>0</xdr:rowOff>
    </xdr:from>
    <xdr:ext cx="680956" cy="3459280"/>
    <xdr:sp macro="" textlink="">
      <xdr:nvSpPr>
        <xdr:cNvPr id="6" name="テキスト ボックス 5"/>
        <xdr:cNvSpPr txBox="1"/>
      </xdr:nvSpPr>
      <xdr:spPr>
        <a:xfrm>
          <a:off x="12551833"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1"/>
  <sheetViews>
    <sheetView showGridLines="0" tabSelected="1" topLeftCell="A7" zoomScaleNormal="100" zoomScaleSheetLayoutView="100" workbookViewId="0">
      <selection activeCell="O8" sqref="O8"/>
    </sheetView>
  </sheetViews>
  <sheetFormatPr defaultColWidth="9" defaultRowHeight="15"/>
  <cols>
    <col min="1" max="1" width="3.08984375" style="325" customWidth="1"/>
    <col min="2" max="2" width="7.7265625" style="325" customWidth="1"/>
    <col min="3" max="3" width="31" style="325" customWidth="1"/>
    <col min="4" max="4" width="48" style="324" customWidth="1"/>
    <col min="5" max="5" width="15.36328125" style="324" customWidth="1"/>
    <col min="6" max="6" width="4.26953125" style="325" customWidth="1"/>
    <col min="7" max="16384" width="9" style="325"/>
  </cols>
  <sheetData>
    <row r="1" spans="2:5" ht="19.5">
      <c r="B1" s="322" t="s">
        <v>216</v>
      </c>
      <c r="C1" s="322"/>
      <c r="D1" s="323"/>
    </row>
    <row r="2" spans="2:5" ht="20.5" customHeight="1">
      <c r="B2" s="386" t="s">
        <v>217</v>
      </c>
    </row>
    <row r="3" spans="2:5" ht="20.5" customHeight="1">
      <c r="B3" s="326"/>
      <c r="C3" s="327" t="s">
        <v>218</v>
      </c>
      <c r="D3" s="327" t="s">
        <v>219</v>
      </c>
      <c r="E3" s="327" t="s">
        <v>220</v>
      </c>
    </row>
    <row r="4" spans="2:5" ht="43.5" customHeight="1">
      <c r="B4" s="327">
        <v>1</v>
      </c>
      <c r="C4" s="332" t="s">
        <v>229</v>
      </c>
      <c r="D4" s="328" t="s">
        <v>226</v>
      </c>
      <c r="E4" s="461" t="s">
        <v>237</v>
      </c>
    </row>
    <row r="5" spans="2:5" ht="43.5" customHeight="1">
      <c r="B5" s="327">
        <v>2</v>
      </c>
      <c r="C5" s="334" t="s">
        <v>230</v>
      </c>
      <c r="D5" s="330" t="s">
        <v>225</v>
      </c>
      <c r="E5" s="462"/>
    </row>
    <row r="6" spans="2:5" ht="48.75" customHeight="1">
      <c r="B6" s="327">
        <v>3</v>
      </c>
      <c r="C6" s="333" t="s">
        <v>339</v>
      </c>
      <c r="D6" s="329" t="s">
        <v>233</v>
      </c>
      <c r="E6" s="462"/>
    </row>
    <row r="7" spans="2:5" ht="43.5" customHeight="1">
      <c r="B7" s="327">
        <v>4</v>
      </c>
      <c r="C7" s="335" t="s">
        <v>231</v>
      </c>
      <c r="D7" s="328" t="s">
        <v>221</v>
      </c>
      <c r="E7" s="462"/>
    </row>
    <row r="8" spans="2:5" ht="43.5" customHeight="1">
      <c r="B8" s="327">
        <v>5</v>
      </c>
      <c r="C8" s="336" t="s">
        <v>232</v>
      </c>
      <c r="D8" s="331" t="s">
        <v>224</v>
      </c>
      <c r="E8" s="462"/>
    </row>
    <row r="9" spans="2:5" ht="43.5" customHeight="1">
      <c r="B9" s="327">
        <v>6</v>
      </c>
      <c r="C9" s="343" t="s">
        <v>293</v>
      </c>
      <c r="D9" s="331" t="s">
        <v>294</v>
      </c>
      <c r="E9" s="463"/>
    </row>
    <row r="10" spans="2:5" ht="21.75" customHeight="1">
      <c r="B10" s="459" t="s">
        <v>236</v>
      </c>
      <c r="C10" s="460"/>
      <c r="D10" s="460"/>
      <c r="E10" s="460"/>
    </row>
    <row r="11" spans="2:5" ht="20.5" customHeight="1">
      <c r="B11" s="385" t="s">
        <v>222</v>
      </c>
    </row>
    <row r="12" spans="2:5" ht="20.5" customHeight="1">
      <c r="B12" s="326"/>
      <c r="C12" s="472" t="s">
        <v>223</v>
      </c>
      <c r="D12" s="473"/>
      <c r="E12" s="474"/>
    </row>
    <row r="13" spans="2:5" ht="57.75" customHeight="1">
      <c r="B13" s="327">
        <v>1</v>
      </c>
      <c r="C13" s="464" t="s">
        <v>353</v>
      </c>
      <c r="D13" s="464"/>
      <c r="E13" s="464"/>
    </row>
    <row r="14" spans="2:5" ht="57.75" customHeight="1">
      <c r="B14" s="327">
        <v>2</v>
      </c>
      <c r="C14" s="464" t="s">
        <v>234</v>
      </c>
      <c r="D14" s="464"/>
      <c r="E14" s="464"/>
    </row>
    <row r="15" spans="2:5" ht="23.25" customHeight="1">
      <c r="B15" s="467">
        <v>3</v>
      </c>
      <c r="C15" s="465" t="s">
        <v>227</v>
      </c>
      <c r="D15" s="465"/>
      <c r="E15" s="466"/>
    </row>
    <row r="16" spans="2:5" ht="34.5" customHeight="1">
      <c r="B16" s="468"/>
      <c r="C16" s="469" t="s">
        <v>228</v>
      </c>
      <c r="D16" s="470"/>
      <c r="E16" s="471"/>
    </row>
    <row r="17" ht="20.5" customHeight="1"/>
    <row r="18" ht="20.5" customHeight="1"/>
    <row r="19" ht="20.5" customHeight="1"/>
    <row r="20" ht="20.5" customHeight="1"/>
    <row r="21" ht="20.5" customHeight="1"/>
  </sheetData>
  <mergeCells count="8">
    <mergeCell ref="B10:E10"/>
    <mergeCell ref="E4:E9"/>
    <mergeCell ref="C14:E14"/>
    <mergeCell ref="C15:E15"/>
    <mergeCell ref="B15:B16"/>
    <mergeCell ref="C16:E16"/>
    <mergeCell ref="C12:E12"/>
    <mergeCell ref="C13:E13"/>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election activeCell="D4" sqref="D4:F4"/>
    </sheetView>
  </sheetViews>
  <sheetFormatPr defaultColWidth="9" defaultRowHeight="20.149999999999999" customHeight="1"/>
  <cols>
    <col min="1" max="1" width="6.6328125" style="397" customWidth="1"/>
    <col min="2" max="2" width="19.90625" style="397" customWidth="1"/>
    <col min="3" max="6" width="24.08984375" style="397" customWidth="1"/>
    <col min="7" max="7" width="1.36328125" style="399" customWidth="1"/>
    <col min="8" max="16384" width="9" style="397"/>
  </cols>
  <sheetData>
    <row r="1" spans="1:8" ht="23.25" customHeight="1">
      <c r="A1" s="396" t="s">
        <v>187</v>
      </c>
      <c r="B1" s="396"/>
      <c r="F1" s="398"/>
    </row>
    <row r="2" spans="1:8" ht="8.25" customHeight="1">
      <c r="A2" s="400"/>
      <c r="B2" s="400"/>
    </row>
    <row r="3" spans="1:8" s="402" customFormat="1" ht="34.5" customHeight="1" thickBot="1">
      <c r="A3" s="799" t="s">
        <v>205</v>
      </c>
      <c r="B3" s="799"/>
      <c r="C3" s="799"/>
      <c r="D3" s="799"/>
      <c r="E3" s="799"/>
      <c r="F3" s="799"/>
      <c r="G3" s="401"/>
    </row>
    <row r="4" spans="1:8" s="402" customFormat="1" ht="27" customHeight="1">
      <c r="C4" s="403" t="s">
        <v>154</v>
      </c>
      <c r="D4" s="803" t="str">
        <f>'調書1-1'!$AK$1&amp;"　"&amp;'調書1-1'!$AR$1</f>
        <v>　</v>
      </c>
      <c r="E4" s="804"/>
      <c r="F4" s="805"/>
      <c r="G4" s="401"/>
    </row>
    <row r="5" spans="1:8" s="402" customFormat="1" ht="25.5" customHeight="1" thickBot="1">
      <c r="C5" s="404" t="s">
        <v>155</v>
      </c>
      <c r="D5" s="806"/>
      <c r="E5" s="806"/>
      <c r="F5" s="807"/>
    </row>
    <row r="6" spans="1:8" s="402" customFormat="1" ht="12" customHeight="1">
      <c r="C6" s="405"/>
      <c r="D6" s="406"/>
      <c r="E6" s="407"/>
      <c r="F6" s="408"/>
      <c r="G6" s="401"/>
    </row>
    <row r="7" spans="1:8" s="402" customFormat="1" ht="23.25" customHeight="1">
      <c r="A7" s="808" t="s">
        <v>349</v>
      </c>
      <c r="B7" s="809"/>
      <c r="C7" s="409" t="s">
        <v>88</v>
      </c>
      <c r="D7" s="409" t="s">
        <v>89</v>
      </c>
      <c r="E7" s="409" t="s">
        <v>90</v>
      </c>
      <c r="F7" s="409" t="s">
        <v>10</v>
      </c>
      <c r="G7" s="410"/>
    </row>
    <row r="8" spans="1:8" s="402" customFormat="1" ht="114.75" customHeight="1">
      <c r="A8" s="810"/>
      <c r="B8" s="811"/>
      <c r="C8" s="411"/>
      <c r="D8" s="412"/>
      <c r="E8" s="411"/>
      <c r="F8" s="413"/>
      <c r="G8" s="414"/>
      <c r="H8" s="410"/>
    </row>
    <row r="9" spans="1:8" s="402" customFormat="1" ht="20.149999999999999" customHeight="1">
      <c r="D9" s="415"/>
      <c r="E9" s="416"/>
      <c r="F9" s="416"/>
      <c r="G9" s="410"/>
    </row>
    <row r="10" spans="1:8" s="402" customFormat="1" ht="55" customHeight="1">
      <c r="A10" s="812" t="s">
        <v>346</v>
      </c>
      <c r="B10" s="790"/>
      <c r="C10" s="440"/>
      <c r="D10" s="440"/>
      <c r="E10" s="440"/>
      <c r="F10" s="441">
        <f>C10+D10+E10</f>
        <v>0</v>
      </c>
      <c r="G10" s="417"/>
    </row>
    <row r="11" spans="1:8" s="402" customFormat="1" ht="20.149999999999999" customHeight="1">
      <c r="C11" s="442"/>
      <c r="D11" s="443"/>
      <c r="E11" s="444"/>
      <c r="F11" s="445"/>
      <c r="G11" s="410"/>
    </row>
    <row r="12" spans="1:8" s="402" customFormat="1" ht="55" customHeight="1">
      <c r="A12" s="812" t="s">
        <v>345</v>
      </c>
      <c r="B12" s="790"/>
      <c r="C12" s="440"/>
      <c r="D12" s="440"/>
      <c r="E12" s="440"/>
      <c r="F12" s="441">
        <f>C12+D12+E12</f>
        <v>0</v>
      </c>
      <c r="G12" s="417"/>
    </row>
    <row r="13" spans="1:8" s="402" customFormat="1" ht="20.149999999999999" customHeight="1">
      <c r="C13" s="442"/>
      <c r="D13" s="443"/>
      <c r="E13" s="444"/>
      <c r="F13" s="445"/>
      <c r="G13" s="410"/>
    </row>
    <row r="14" spans="1:8" s="402" customFormat="1" ht="55" customHeight="1">
      <c r="A14" s="812" t="s">
        <v>344</v>
      </c>
      <c r="B14" s="790"/>
      <c r="C14" s="441">
        <f>C10-C12</f>
        <v>0</v>
      </c>
      <c r="D14" s="441">
        <f t="shared" ref="D14:E14" si="0">D10-D12</f>
        <v>0</v>
      </c>
      <c r="E14" s="441">
        <f t="shared" si="0"/>
        <v>0</v>
      </c>
      <c r="F14" s="441">
        <f>C14+D14+E14</f>
        <v>0</v>
      </c>
      <c r="G14" s="417"/>
    </row>
    <row r="15" spans="1:8" s="402" customFormat="1" ht="20.149999999999999" customHeight="1">
      <c r="C15" s="442"/>
      <c r="D15" s="444"/>
      <c r="E15" s="444"/>
      <c r="F15" s="445"/>
      <c r="G15" s="410"/>
    </row>
    <row r="16" spans="1:8" s="402" customFormat="1" ht="55" customHeight="1">
      <c r="A16" s="812" t="s">
        <v>343</v>
      </c>
      <c r="B16" s="790"/>
      <c r="C16" s="446"/>
      <c r="D16" s="447"/>
      <c r="E16" s="446"/>
      <c r="F16" s="440"/>
      <c r="G16" s="417"/>
    </row>
    <row r="17" spans="1:18" s="402" customFormat="1" ht="20.149999999999999" customHeight="1">
      <c r="C17" s="442"/>
      <c r="D17" s="444"/>
      <c r="E17" s="444"/>
      <c r="F17" s="445"/>
      <c r="G17" s="410"/>
    </row>
    <row r="18" spans="1:18" s="402" customFormat="1" ht="55" customHeight="1">
      <c r="A18" s="813" t="s">
        <v>342</v>
      </c>
      <c r="B18" s="814"/>
      <c r="C18" s="446"/>
      <c r="D18" s="447"/>
      <c r="E18" s="446"/>
      <c r="F18" s="440"/>
      <c r="G18" s="417"/>
      <c r="Q18" s="798"/>
      <c r="R18" s="798"/>
    </row>
    <row r="19" spans="1:18" s="402" customFormat="1" ht="18.75" customHeight="1">
      <c r="A19" s="418"/>
      <c r="B19" s="418"/>
      <c r="C19" s="445"/>
      <c r="D19" s="448"/>
      <c r="E19" s="445"/>
      <c r="F19" s="445"/>
      <c r="G19" s="410"/>
    </row>
    <row r="20" spans="1:18" s="402" customFormat="1" ht="55" customHeight="1">
      <c r="A20" s="812" t="s">
        <v>347</v>
      </c>
      <c r="B20" s="790"/>
      <c r="C20" s="446"/>
      <c r="D20" s="447"/>
      <c r="E20" s="446"/>
      <c r="F20" s="440"/>
      <c r="G20" s="417"/>
    </row>
    <row r="21" spans="1:18" s="402" customFormat="1" ht="18.75" customHeight="1">
      <c r="A21" s="418"/>
      <c r="B21" s="418"/>
      <c r="C21" s="445"/>
      <c r="D21" s="448"/>
      <c r="E21" s="445"/>
      <c r="F21" s="445"/>
      <c r="G21" s="410"/>
    </row>
    <row r="22" spans="1:18" s="402" customFormat="1" ht="55" customHeight="1">
      <c r="A22" s="812" t="s">
        <v>348</v>
      </c>
      <c r="B22" s="790"/>
      <c r="C22" s="449"/>
      <c r="D22" s="450"/>
      <c r="E22" s="449"/>
      <c r="F22" s="451" t="e">
        <f>ROUND(F16/(ROUNDUP(F18/F20,1))/12,0)</f>
        <v>#DIV/0!</v>
      </c>
      <c r="G22" s="417"/>
    </row>
    <row r="23" spans="1:18" s="402" customFormat="1" ht="20.25" customHeight="1">
      <c r="A23" s="418"/>
      <c r="B23" s="418"/>
      <c r="C23" s="410"/>
      <c r="D23" s="419"/>
      <c r="E23" s="410"/>
      <c r="F23" s="410"/>
      <c r="G23" s="410"/>
    </row>
    <row r="24" spans="1:18" s="402" customFormat="1" ht="35.25" customHeight="1">
      <c r="A24" s="410" t="s">
        <v>351</v>
      </c>
      <c r="B24" s="414"/>
      <c r="C24" s="414"/>
      <c r="D24" s="414"/>
      <c r="E24" s="414"/>
      <c r="F24" s="414"/>
      <c r="G24" s="414"/>
    </row>
    <row r="25" spans="1:18" s="402" customFormat="1" ht="72" customHeight="1">
      <c r="A25" s="788" t="s">
        <v>350</v>
      </c>
      <c r="B25" s="788"/>
      <c r="C25" s="788"/>
      <c r="D25" s="788"/>
      <c r="E25" s="788"/>
      <c r="F25" s="788"/>
      <c r="G25" s="407"/>
    </row>
    <row r="26" spans="1:18" s="402" customFormat="1" ht="19.5" customHeight="1">
      <c r="A26" s="410"/>
      <c r="B26" s="410"/>
      <c r="C26" s="407"/>
      <c r="D26" s="407"/>
      <c r="E26" s="407"/>
      <c r="F26" s="407"/>
      <c r="G26" s="407"/>
    </row>
    <row r="27" spans="1:18" s="402" customFormat="1" ht="46" customHeight="1" thickBot="1">
      <c r="A27" s="793" t="s">
        <v>352</v>
      </c>
      <c r="B27" s="793"/>
      <c r="C27" s="794"/>
      <c r="D27" s="794"/>
      <c r="E27" s="794"/>
      <c r="F27" s="794"/>
      <c r="G27" s="794"/>
    </row>
    <row r="28" spans="1:18" s="402" customFormat="1" ht="27.65" customHeight="1">
      <c r="A28" s="420" t="s">
        <v>158</v>
      </c>
      <c r="B28" s="800" t="s">
        <v>157</v>
      </c>
      <c r="C28" s="801"/>
      <c r="D28" s="802" t="s">
        <v>159</v>
      </c>
      <c r="E28" s="802"/>
      <c r="F28" s="802"/>
    </row>
    <row r="29" spans="1:18" s="402" customFormat="1" ht="27.65" customHeight="1" thickBot="1">
      <c r="A29" s="421"/>
      <c r="B29" s="789" t="s">
        <v>59</v>
      </c>
      <c r="C29" s="790"/>
      <c r="D29" s="795"/>
      <c r="E29" s="796"/>
      <c r="F29" s="796"/>
    </row>
    <row r="30" spans="1:18" s="402" customFormat="1" ht="27.65" customHeight="1" thickBot="1">
      <c r="A30" s="421"/>
      <c r="B30" s="789" t="s">
        <v>160</v>
      </c>
      <c r="C30" s="790"/>
      <c r="D30" s="422" t="s">
        <v>161</v>
      </c>
      <c r="E30" s="791"/>
      <c r="F30" s="792"/>
    </row>
    <row r="31" spans="1:18" s="402" customFormat="1" ht="27.65" customHeight="1" thickBot="1">
      <c r="A31" s="421"/>
      <c r="B31" s="789" t="s">
        <v>156</v>
      </c>
      <c r="C31" s="790"/>
      <c r="D31" s="422" t="s">
        <v>164</v>
      </c>
      <c r="E31" s="791"/>
      <c r="F31" s="792"/>
    </row>
    <row r="32" spans="1:18" s="402" customFormat="1" ht="27.65" customHeight="1">
      <c r="A32" s="421"/>
      <c r="B32" s="789" t="s">
        <v>58</v>
      </c>
      <c r="C32" s="790"/>
      <c r="D32" s="795"/>
      <c r="E32" s="797"/>
      <c r="F32" s="797"/>
    </row>
    <row r="33" spans="1:6" s="402" customFormat="1" ht="27.65" customHeight="1" thickBot="1">
      <c r="A33" s="421"/>
      <c r="B33" s="789" t="s">
        <v>57</v>
      </c>
      <c r="C33" s="790"/>
      <c r="D33" s="795"/>
      <c r="E33" s="796"/>
      <c r="F33" s="796"/>
    </row>
    <row r="34" spans="1:6" s="402" customFormat="1" ht="29.25" customHeight="1" thickBot="1">
      <c r="A34" s="423"/>
      <c r="B34" s="789" t="s">
        <v>162</v>
      </c>
      <c r="C34" s="790"/>
      <c r="D34" s="422" t="s">
        <v>163</v>
      </c>
      <c r="E34" s="791"/>
      <c r="F34" s="792"/>
    </row>
  </sheetData>
  <mergeCells count="28">
    <mergeCell ref="Q18:R18"/>
    <mergeCell ref="A3:F3"/>
    <mergeCell ref="B29:C29"/>
    <mergeCell ref="B28:C28"/>
    <mergeCell ref="D28:F28"/>
    <mergeCell ref="D29:F29"/>
    <mergeCell ref="D4:F4"/>
    <mergeCell ref="D5:F5"/>
    <mergeCell ref="A7:B8"/>
    <mergeCell ref="A20:B20"/>
    <mergeCell ref="A14:B14"/>
    <mergeCell ref="A12:B12"/>
    <mergeCell ref="A10:B10"/>
    <mergeCell ref="A22:B22"/>
    <mergeCell ref="A16:B16"/>
    <mergeCell ref="A18:B18"/>
    <mergeCell ref="A25:F25"/>
    <mergeCell ref="B31:C31"/>
    <mergeCell ref="B30:C30"/>
    <mergeCell ref="E34:F34"/>
    <mergeCell ref="A27:G27"/>
    <mergeCell ref="E30:F30"/>
    <mergeCell ref="E31:F31"/>
    <mergeCell ref="D33:F33"/>
    <mergeCell ref="D32:F32"/>
    <mergeCell ref="B34:C34"/>
    <mergeCell ref="B33:C33"/>
    <mergeCell ref="B32:C32"/>
  </mergeCells>
  <phoneticPr fontId="17"/>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topLeftCell="A22" zoomScale="70" zoomScaleNormal="100" zoomScaleSheetLayoutView="70" workbookViewId="0">
      <selection activeCell="E34" sqref="E34:F34"/>
    </sheetView>
  </sheetViews>
  <sheetFormatPr defaultColWidth="9" defaultRowHeight="20.149999999999999" customHeight="1"/>
  <cols>
    <col min="1" max="1" width="6.6328125" style="71" customWidth="1"/>
    <col min="2" max="2" width="17.6328125" style="71" customWidth="1"/>
    <col min="3" max="3" width="24.26953125" style="71" customWidth="1"/>
    <col min="4" max="4" width="25.26953125" style="71" customWidth="1"/>
    <col min="5" max="5" width="24.90625" style="71" customWidth="1"/>
    <col min="6" max="6" width="24.6328125" style="71" customWidth="1"/>
    <col min="7" max="7" width="1.36328125" style="72" customWidth="1"/>
    <col min="8" max="16384" width="9" style="71"/>
  </cols>
  <sheetData>
    <row r="1" spans="1:8" ht="23.25" customHeight="1">
      <c r="A1" s="166" t="s">
        <v>187</v>
      </c>
      <c r="B1" s="166"/>
      <c r="F1" s="167"/>
    </row>
    <row r="2" spans="1:8" ht="8.25" customHeight="1" thickBot="1">
      <c r="A2" s="73"/>
      <c r="B2" s="73"/>
    </row>
    <row r="3" spans="1:8" s="74" customFormat="1" ht="54" customHeight="1" thickTop="1" thickBot="1">
      <c r="A3" s="793" t="s">
        <v>205</v>
      </c>
      <c r="B3" s="793"/>
      <c r="C3" s="815"/>
      <c r="D3" s="815"/>
      <c r="E3" s="815"/>
      <c r="F3" s="279" t="s">
        <v>206</v>
      </c>
      <c r="G3" s="168"/>
    </row>
    <row r="4" spans="1:8" s="74" customFormat="1" ht="27" customHeight="1" thickTop="1">
      <c r="C4" s="222" t="s">
        <v>154</v>
      </c>
      <c r="D4" s="816" t="s">
        <v>167</v>
      </c>
      <c r="E4" s="817"/>
      <c r="F4" s="818"/>
      <c r="G4" s="168"/>
    </row>
    <row r="5" spans="1:8" s="74" customFormat="1" ht="25.5" customHeight="1" thickBot="1">
      <c r="C5" s="223" t="s">
        <v>155</v>
      </c>
      <c r="D5" s="819" t="s">
        <v>166</v>
      </c>
      <c r="E5" s="819"/>
      <c r="F5" s="820"/>
    </row>
    <row r="6" spans="1:8" s="74" customFormat="1" ht="12" customHeight="1">
      <c r="C6" s="169"/>
      <c r="D6" s="179"/>
      <c r="E6" s="177"/>
      <c r="F6" s="178"/>
      <c r="G6" s="168"/>
    </row>
    <row r="7" spans="1:8" s="74" customFormat="1" ht="23.25" customHeight="1">
      <c r="A7" s="821" t="s">
        <v>349</v>
      </c>
      <c r="B7" s="822"/>
      <c r="C7" s="170" t="s">
        <v>88</v>
      </c>
      <c r="D7" s="170" t="s">
        <v>89</v>
      </c>
      <c r="E7" s="170" t="s">
        <v>90</v>
      </c>
      <c r="F7" s="170" t="s">
        <v>10</v>
      </c>
      <c r="G7" s="75"/>
    </row>
    <row r="8" spans="1:8" s="74" customFormat="1" ht="114.75" customHeight="1">
      <c r="A8" s="823"/>
      <c r="B8" s="824"/>
      <c r="C8" s="180" t="s">
        <v>91</v>
      </c>
      <c r="D8" s="171" t="s">
        <v>92</v>
      </c>
      <c r="E8" s="180" t="s">
        <v>93</v>
      </c>
      <c r="F8" s="172"/>
      <c r="G8" s="181"/>
      <c r="H8" s="75"/>
    </row>
    <row r="9" spans="1:8" s="74" customFormat="1" ht="20.149999999999999" customHeight="1">
      <c r="D9" s="173"/>
      <c r="E9" s="174"/>
      <c r="F9" s="174"/>
      <c r="G9" s="75"/>
    </row>
    <row r="10" spans="1:8" s="74" customFormat="1" ht="55" customHeight="1">
      <c r="A10" s="813" t="s">
        <v>346</v>
      </c>
      <c r="B10" s="814"/>
      <c r="C10" s="424">
        <v>356210</v>
      </c>
      <c r="D10" s="425">
        <v>2500326</v>
      </c>
      <c r="E10" s="426">
        <v>264995</v>
      </c>
      <c r="F10" s="427">
        <f>C10+D10+E10</f>
        <v>3121531</v>
      </c>
      <c r="G10" s="175"/>
    </row>
    <row r="11" spans="1:8" s="74" customFormat="1" ht="20.149999999999999" customHeight="1">
      <c r="C11" s="428"/>
      <c r="D11" s="429"/>
      <c r="E11" s="430"/>
      <c r="F11" s="430"/>
      <c r="G11" s="75"/>
    </row>
    <row r="12" spans="1:8" s="74" customFormat="1" ht="55" customHeight="1">
      <c r="A12" s="813" t="s">
        <v>345</v>
      </c>
      <c r="B12" s="814"/>
      <c r="C12" s="424">
        <v>0</v>
      </c>
      <c r="D12" s="425">
        <v>1250849</v>
      </c>
      <c r="E12" s="426">
        <v>0</v>
      </c>
      <c r="F12" s="431">
        <f>C12+D12+E12</f>
        <v>1250849</v>
      </c>
      <c r="G12" s="175"/>
    </row>
    <row r="13" spans="1:8" s="74" customFormat="1" ht="20.149999999999999" customHeight="1">
      <c r="C13" s="428"/>
      <c r="D13" s="429"/>
      <c r="E13" s="430"/>
      <c r="F13" s="430"/>
      <c r="G13" s="75"/>
    </row>
    <row r="14" spans="1:8" s="74" customFormat="1" ht="55" customHeight="1">
      <c r="A14" s="813" t="s">
        <v>344</v>
      </c>
      <c r="B14" s="814"/>
      <c r="C14" s="432">
        <f>C10-C12</f>
        <v>356210</v>
      </c>
      <c r="D14" s="433">
        <f t="shared" ref="D14:E14" si="0">D10-D12</f>
        <v>1249477</v>
      </c>
      <c r="E14" s="431">
        <f t="shared" si="0"/>
        <v>264995</v>
      </c>
      <c r="F14" s="431">
        <f>C14+D14+E14</f>
        <v>1870682</v>
      </c>
      <c r="G14" s="175"/>
    </row>
    <row r="15" spans="1:8" s="74" customFormat="1" ht="20.149999999999999" customHeight="1">
      <c r="C15" s="428"/>
      <c r="D15" s="430"/>
      <c r="E15" s="430"/>
      <c r="F15" s="434"/>
      <c r="G15" s="75"/>
    </row>
    <row r="16" spans="1:8" s="74" customFormat="1" ht="55" customHeight="1">
      <c r="A16" s="813" t="s">
        <v>343</v>
      </c>
      <c r="B16" s="814"/>
      <c r="C16" s="435"/>
      <c r="D16" s="436"/>
      <c r="E16" s="435"/>
      <c r="F16" s="424">
        <v>1870682</v>
      </c>
      <c r="G16" s="175"/>
    </row>
    <row r="17" spans="1:18" s="74" customFormat="1" ht="20.149999999999999" customHeight="1">
      <c r="C17" s="428"/>
      <c r="D17" s="430"/>
      <c r="E17" s="430"/>
      <c r="F17" s="434"/>
      <c r="G17" s="75"/>
    </row>
    <row r="18" spans="1:18" s="74" customFormat="1" ht="55" customHeight="1">
      <c r="A18" s="813" t="s">
        <v>342</v>
      </c>
      <c r="B18" s="814"/>
      <c r="C18" s="435"/>
      <c r="D18" s="436"/>
      <c r="E18" s="435"/>
      <c r="F18" s="424">
        <v>1950</v>
      </c>
      <c r="G18" s="175"/>
      <c r="Q18" s="827"/>
      <c r="R18" s="827"/>
    </row>
    <row r="19" spans="1:18" s="74" customFormat="1" ht="18.75" customHeight="1">
      <c r="A19" s="387"/>
      <c r="B19" s="387"/>
      <c r="C19" s="434"/>
      <c r="D19" s="437"/>
      <c r="E19" s="434"/>
      <c r="F19" s="434"/>
      <c r="G19" s="75"/>
    </row>
    <row r="20" spans="1:18" s="74" customFormat="1" ht="55" customHeight="1">
      <c r="A20" s="813" t="s">
        <v>347</v>
      </c>
      <c r="B20" s="814"/>
      <c r="C20" s="435"/>
      <c r="D20" s="436"/>
      <c r="E20" s="435"/>
      <c r="F20" s="424">
        <v>270</v>
      </c>
      <c r="G20" s="175"/>
    </row>
    <row r="21" spans="1:18" s="74" customFormat="1" ht="18.75" customHeight="1">
      <c r="A21" s="387"/>
      <c r="B21" s="387"/>
      <c r="C21" s="434"/>
      <c r="D21" s="437"/>
      <c r="E21" s="434"/>
      <c r="F21" s="434"/>
      <c r="G21" s="75"/>
    </row>
    <row r="22" spans="1:18" s="74" customFormat="1" ht="55" customHeight="1">
      <c r="A22" s="813" t="s">
        <v>348</v>
      </c>
      <c r="B22" s="814"/>
      <c r="C22" s="438"/>
      <c r="D22" s="439"/>
      <c r="E22" s="438"/>
      <c r="F22" s="432">
        <f>ROUND(F16/(ROUNDUP(F18/F20,1))/12,0)</f>
        <v>21355</v>
      </c>
      <c r="G22" s="175"/>
    </row>
    <row r="23" spans="1:18" s="402" customFormat="1" ht="20.25" customHeight="1">
      <c r="A23" s="418"/>
      <c r="B23" s="418"/>
      <c r="C23" s="410"/>
      <c r="D23" s="419"/>
      <c r="E23" s="410"/>
      <c r="F23" s="410"/>
      <c r="G23" s="410"/>
    </row>
    <row r="24" spans="1:18" s="402" customFormat="1" ht="35.25" customHeight="1">
      <c r="A24" s="410" t="s">
        <v>351</v>
      </c>
      <c r="B24" s="410"/>
      <c r="C24" s="410"/>
      <c r="D24" s="410"/>
      <c r="E24" s="410"/>
      <c r="F24" s="410"/>
      <c r="G24" s="410"/>
    </row>
    <row r="25" spans="1:18" s="402" customFormat="1" ht="72" customHeight="1">
      <c r="A25" s="788" t="s">
        <v>350</v>
      </c>
      <c r="B25" s="788"/>
      <c r="C25" s="788"/>
      <c r="D25" s="788"/>
      <c r="E25" s="788"/>
      <c r="F25" s="788"/>
      <c r="G25" s="407"/>
    </row>
    <row r="26" spans="1:18" s="74" customFormat="1" ht="19.5" customHeight="1">
      <c r="A26" s="75"/>
      <c r="B26" s="75"/>
      <c r="C26" s="177"/>
      <c r="D26" s="177"/>
      <c r="E26" s="177"/>
      <c r="F26" s="177"/>
      <c r="G26" s="177"/>
    </row>
    <row r="27" spans="1:18" s="74" customFormat="1" ht="46" customHeight="1" thickBot="1">
      <c r="A27" s="793" t="s">
        <v>352</v>
      </c>
      <c r="B27" s="793"/>
      <c r="C27" s="794"/>
      <c r="D27" s="794"/>
      <c r="E27" s="794"/>
      <c r="F27" s="794"/>
      <c r="G27" s="794"/>
    </row>
    <row r="28" spans="1:18" s="74" customFormat="1" ht="27.65" customHeight="1">
      <c r="A28" s="393" t="s">
        <v>158</v>
      </c>
      <c r="B28" s="832" t="s">
        <v>157</v>
      </c>
      <c r="C28" s="833"/>
      <c r="D28" s="834" t="s">
        <v>159</v>
      </c>
      <c r="E28" s="834"/>
      <c r="F28" s="834"/>
    </row>
    <row r="29" spans="1:18" s="74" customFormat="1" ht="27.65" customHeight="1" thickBot="1">
      <c r="A29" s="394"/>
      <c r="B29" s="828" t="s">
        <v>59</v>
      </c>
      <c r="C29" s="814"/>
      <c r="D29" s="829"/>
      <c r="E29" s="831"/>
      <c r="F29" s="831"/>
    </row>
    <row r="30" spans="1:18" s="74" customFormat="1" ht="27.65" customHeight="1" thickBot="1">
      <c r="A30" s="394"/>
      <c r="B30" s="828" t="s">
        <v>160</v>
      </c>
      <c r="C30" s="814"/>
      <c r="D30" s="255" t="s">
        <v>161</v>
      </c>
      <c r="E30" s="825"/>
      <c r="F30" s="826"/>
    </row>
    <row r="31" spans="1:18" s="74" customFormat="1" ht="27.65" customHeight="1" thickBot="1">
      <c r="A31" s="394"/>
      <c r="B31" s="828" t="s">
        <v>156</v>
      </c>
      <c r="C31" s="814"/>
      <c r="D31" s="255" t="s">
        <v>164</v>
      </c>
      <c r="E31" s="825"/>
      <c r="F31" s="826"/>
    </row>
    <row r="32" spans="1:18" s="74" customFormat="1" ht="27.65" customHeight="1">
      <c r="A32" s="394"/>
      <c r="B32" s="828" t="s">
        <v>58</v>
      </c>
      <c r="C32" s="814"/>
      <c r="D32" s="829"/>
      <c r="E32" s="830"/>
      <c r="F32" s="830"/>
    </row>
    <row r="33" spans="1:6" s="74" customFormat="1" ht="27.65" customHeight="1" thickBot="1">
      <c r="A33" s="394"/>
      <c r="B33" s="828" t="s">
        <v>57</v>
      </c>
      <c r="C33" s="814"/>
      <c r="D33" s="829"/>
      <c r="E33" s="831"/>
      <c r="F33" s="831"/>
    </row>
    <row r="34" spans="1:6" s="74" customFormat="1" ht="29.25" customHeight="1" thickBot="1">
      <c r="A34" s="395"/>
      <c r="B34" s="828" t="s">
        <v>162</v>
      </c>
      <c r="C34" s="814"/>
      <c r="D34" s="255" t="s">
        <v>163</v>
      </c>
      <c r="E34" s="825"/>
      <c r="F34" s="826"/>
    </row>
  </sheetData>
  <mergeCells count="28">
    <mergeCell ref="Q18:R18"/>
    <mergeCell ref="A22:B22"/>
    <mergeCell ref="B34:C34"/>
    <mergeCell ref="E34:F34"/>
    <mergeCell ref="A16:B16"/>
    <mergeCell ref="B31:C31"/>
    <mergeCell ref="E31:F31"/>
    <mergeCell ref="B32:C32"/>
    <mergeCell ref="D32:F32"/>
    <mergeCell ref="B33:C33"/>
    <mergeCell ref="D33:F33"/>
    <mergeCell ref="B28:C28"/>
    <mergeCell ref="D28:F28"/>
    <mergeCell ref="B29:C29"/>
    <mergeCell ref="D29:F29"/>
    <mergeCell ref="B30:C30"/>
    <mergeCell ref="E30:F30"/>
    <mergeCell ref="A27:G27"/>
    <mergeCell ref="A14:B14"/>
    <mergeCell ref="A18:B18"/>
    <mergeCell ref="A20:B20"/>
    <mergeCell ref="A25:F25"/>
    <mergeCell ref="A12:B12"/>
    <mergeCell ref="A3:E3"/>
    <mergeCell ref="D4:F4"/>
    <mergeCell ref="D5:F5"/>
    <mergeCell ref="A7:B8"/>
    <mergeCell ref="A10:B10"/>
  </mergeCells>
  <phoneticPr fontId="6"/>
  <dataValidations disablePrompts="1"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4" activePane="bottomRight" state="frozen"/>
      <selection activeCell="B28" sqref="B26:F31"/>
      <selection pane="topRight" activeCell="B28" sqref="B26:F31"/>
      <selection pane="bottomLeft" activeCell="B28" sqref="B26:F31"/>
      <selection pane="bottomRight" activeCell="C7" sqref="C7"/>
    </sheetView>
  </sheetViews>
  <sheetFormatPr defaultColWidth="8.7265625" defaultRowHeight="13"/>
  <cols>
    <col min="1" max="1" width="11.453125" style="337" customWidth="1"/>
    <col min="2" max="2" width="3.36328125" style="354" customWidth="1"/>
    <col min="3" max="3" width="3.6328125" style="354" customWidth="1"/>
    <col min="4" max="4" width="45.08984375" style="354" customWidth="1"/>
    <col min="5" max="5" width="10.36328125" style="216" bestFit="1" customWidth="1"/>
    <col min="6" max="6" width="23.453125" style="355" customWidth="1"/>
    <col min="7" max="7" width="2.90625" style="355" customWidth="1"/>
    <col min="8" max="8" width="5.08984375" style="355" hidden="1" customWidth="1"/>
    <col min="9" max="9" width="16.453125" style="355" hidden="1" customWidth="1"/>
    <col min="10" max="10" width="27.6328125" style="216" customWidth="1"/>
    <col min="11" max="16384" width="8.7265625" style="216"/>
  </cols>
  <sheetData>
    <row r="1" spans="1:9" ht="19.5" customHeight="1">
      <c r="A1" s="452" t="s">
        <v>292</v>
      </c>
      <c r="E1" s="889" t="s">
        <v>295</v>
      </c>
      <c r="F1" s="889"/>
    </row>
    <row r="2" spans="1:9" ht="6.65" customHeight="1">
      <c r="E2" s="890"/>
      <c r="F2" s="890"/>
    </row>
    <row r="3" spans="1:9" ht="13.5" thickBot="1">
      <c r="A3" s="356" t="s">
        <v>240</v>
      </c>
      <c r="B3" s="891" t="s">
        <v>241</v>
      </c>
      <c r="C3" s="892"/>
      <c r="D3" s="893"/>
      <c r="E3" s="339" t="s">
        <v>242</v>
      </c>
      <c r="F3" s="339" t="s">
        <v>296</v>
      </c>
      <c r="G3" s="357"/>
      <c r="H3" s="339" t="s">
        <v>243</v>
      </c>
      <c r="I3" s="339" t="s">
        <v>244</v>
      </c>
    </row>
    <row r="4" spans="1:9" ht="13.5" customHeight="1" thickTop="1">
      <c r="A4" s="894" t="s">
        <v>323</v>
      </c>
      <c r="B4" s="896" t="s">
        <v>324</v>
      </c>
      <c r="C4" s="897"/>
      <c r="D4" s="898"/>
      <c r="E4" s="865"/>
      <c r="F4" s="868" t="str">
        <f>IF(E4="","",IF(E4=H4,I3,I4))</f>
        <v/>
      </c>
      <c r="G4" s="358"/>
      <c r="H4" s="359" t="s">
        <v>246</v>
      </c>
      <c r="I4" s="871" t="s">
        <v>245</v>
      </c>
    </row>
    <row r="5" spans="1:9" ht="13.5" customHeight="1">
      <c r="A5" s="895"/>
      <c r="B5" s="896"/>
      <c r="C5" s="897"/>
      <c r="D5" s="898"/>
      <c r="E5" s="837"/>
      <c r="F5" s="838"/>
      <c r="G5" s="358"/>
      <c r="H5" s="359" t="s">
        <v>247</v>
      </c>
      <c r="I5" s="839"/>
    </row>
    <row r="6" spans="1:9" ht="13.5" customHeight="1">
      <c r="A6" s="895"/>
      <c r="B6" s="872" t="s">
        <v>325</v>
      </c>
      <c r="C6" s="360"/>
      <c r="D6" s="361" t="s">
        <v>248</v>
      </c>
      <c r="E6" s="837"/>
      <c r="F6" s="838"/>
      <c r="G6" s="362"/>
      <c r="H6" s="359" t="s">
        <v>249</v>
      </c>
      <c r="I6" s="839"/>
    </row>
    <row r="7" spans="1:9" ht="13.5" customHeight="1">
      <c r="A7" s="895"/>
      <c r="B7" s="873"/>
      <c r="C7" s="360"/>
      <c r="D7" s="361" t="s">
        <v>250</v>
      </c>
      <c r="E7" s="837"/>
      <c r="F7" s="838"/>
      <c r="G7" s="362"/>
      <c r="H7" s="359" t="s">
        <v>251</v>
      </c>
      <c r="I7" s="839"/>
    </row>
    <row r="8" spans="1:9" ht="13.5" customHeight="1">
      <c r="A8" s="895"/>
      <c r="B8" s="873"/>
      <c r="C8" s="360"/>
      <c r="D8" s="361" t="s">
        <v>252</v>
      </c>
      <c r="E8" s="837"/>
      <c r="F8" s="899"/>
      <c r="G8" s="363"/>
      <c r="H8" s="359"/>
      <c r="I8" s="839"/>
    </row>
    <row r="9" spans="1:9" ht="13.5" customHeight="1">
      <c r="A9" s="895"/>
      <c r="B9" s="874"/>
      <c r="C9" s="360"/>
      <c r="D9" s="364" t="s">
        <v>253</v>
      </c>
      <c r="E9" s="837"/>
      <c r="F9" s="899"/>
      <c r="G9" s="363"/>
      <c r="H9" s="359"/>
      <c r="I9" s="839"/>
    </row>
    <row r="10" spans="1:9" ht="13.5" customHeight="1">
      <c r="A10" s="875" t="s">
        <v>254</v>
      </c>
      <c r="B10" s="876" t="s">
        <v>255</v>
      </c>
      <c r="C10" s="877"/>
      <c r="D10" s="878"/>
      <c r="E10" s="885"/>
      <c r="F10" s="886" t="str">
        <f>IF(E10="","",IF(E10=H10,I3,IF(E10=H11,I3,I10)))</f>
        <v/>
      </c>
      <c r="G10" s="365"/>
      <c r="H10" s="359" t="s">
        <v>257</v>
      </c>
      <c r="I10" s="887" t="s">
        <v>256</v>
      </c>
    </row>
    <row r="11" spans="1:9" ht="13.5" customHeight="1">
      <c r="A11" s="875"/>
      <c r="B11" s="879"/>
      <c r="C11" s="880"/>
      <c r="D11" s="881"/>
      <c r="E11" s="885"/>
      <c r="F11" s="886"/>
      <c r="G11" s="366"/>
      <c r="H11" s="359" t="s">
        <v>258</v>
      </c>
      <c r="I11" s="888"/>
    </row>
    <row r="12" spans="1:9" ht="13.5" customHeight="1">
      <c r="A12" s="875"/>
      <c r="B12" s="879"/>
      <c r="C12" s="880"/>
      <c r="D12" s="881"/>
      <c r="E12" s="885"/>
      <c r="F12" s="886"/>
      <c r="G12" s="366"/>
      <c r="H12" s="359" t="s">
        <v>259</v>
      </c>
      <c r="I12" s="888"/>
    </row>
    <row r="13" spans="1:9" ht="13.5" customHeight="1">
      <c r="A13" s="875"/>
      <c r="B13" s="879"/>
      <c r="C13" s="880"/>
      <c r="D13" s="881"/>
      <c r="E13" s="885"/>
      <c r="F13" s="886"/>
      <c r="G13" s="366"/>
      <c r="H13" s="359"/>
      <c r="I13" s="888"/>
    </row>
    <row r="14" spans="1:9" ht="13.5" customHeight="1">
      <c r="A14" s="875"/>
      <c r="B14" s="879"/>
      <c r="C14" s="880"/>
      <c r="D14" s="881"/>
      <c r="E14" s="885"/>
      <c r="F14" s="886"/>
      <c r="G14" s="366"/>
      <c r="H14" s="359"/>
      <c r="I14" s="888"/>
    </row>
    <row r="15" spans="1:9" ht="13.5" customHeight="1">
      <c r="A15" s="875"/>
      <c r="B15" s="882"/>
      <c r="C15" s="883"/>
      <c r="D15" s="884"/>
      <c r="E15" s="885"/>
      <c r="F15" s="886"/>
      <c r="G15" s="367"/>
      <c r="H15" s="359"/>
      <c r="I15" s="871"/>
    </row>
    <row r="16" spans="1:9" ht="13.5" customHeight="1">
      <c r="A16" s="835" t="s">
        <v>260</v>
      </c>
      <c r="B16" s="854" t="s">
        <v>261</v>
      </c>
      <c r="C16" s="855"/>
      <c r="D16" s="856"/>
      <c r="E16" s="863"/>
      <c r="F16" s="866" t="str">
        <f>IF(E16="","",IF(E16=H16,I3,I16))</f>
        <v/>
      </c>
      <c r="G16" s="366"/>
      <c r="H16" s="359" t="s">
        <v>263</v>
      </c>
      <c r="I16" s="869" t="s">
        <v>262</v>
      </c>
    </row>
    <row r="17" spans="1:10" ht="13.5" customHeight="1">
      <c r="A17" s="835"/>
      <c r="B17" s="857"/>
      <c r="C17" s="858"/>
      <c r="D17" s="859"/>
      <c r="E17" s="864"/>
      <c r="F17" s="867"/>
      <c r="G17" s="368"/>
      <c r="H17" s="359" t="s">
        <v>264</v>
      </c>
      <c r="I17" s="870"/>
    </row>
    <row r="18" spans="1:10" ht="13.5" customHeight="1">
      <c r="A18" s="835"/>
      <c r="B18" s="857"/>
      <c r="C18" s="858"/>
      <c r="D18" s="859"/>
      <c r="E18" s="864"/>
      <c r="F18" s="867"/>
      <c r="G18" s="368"/>
      <c r="H18" s="359" t="s">
        <v>265</v>
      </c>
      <c r="I18" s="870"/>
    </row>
    <row r="19" spans="1:10" ht="13.5" customHeight="1">
      <c r="A19" s="835"/>
      <c r="B19" s="857"/>
      <c r="C19" s="858"/>
      <c r="D19" s="859"/>
      <c r="E19" s="864"/>
      <c r="F19" s="867"/>
      <c r="G19" s="368"/>
      <c r="H19" s="359"/>
      <c r="I19" s="870"/>
    </row>
    <row r="20" spans="1:10" ht="13.5" customHeight="1">
      <c r="A20" s="835"/>
      <c r="B20" s="860"/>
      <c r="C20" s="861"/>
      <c r="D20" s="862"/>
      <c r="E20" s="865"/>
      <c r="F20" s="868"/>
      <c r="G20" s="368"/>
      <c r="H20" s="359"/>
      <c r="I20" s="870"/>
    </row>
    <row r="21" spans="1:10" ht="13.5" customHeight="1">
      <c r="A21" s="835" t="s">
        <v>266</v>
      </c>
      <c r="B21" s="836" t="s">
        <v>330</v>
      </c>
      <c r="C21" s="836"/>
      <c r="D21" s="836"/>
      <c r="E21" s="837"/>
      <c r="F21" s="838" t="str">
        <f>IF(E21="","",IF(E21=H21,I3,I21))</f>
        <v/>
      </c>
      <c r="G21" s="366"/>
      <c r="H21" s="359" t="s">
        <v>267</v>
      </c>
      <c r="I21" s="839" t="s">
        <v>331</v>
      </c>
      <c r="J21" s="840"/>
    </row>
    <row r="22" spans="1:10" ht="13.5" customHeight="1">
      <c r="A22" s="835"/>
      <c r="B22" s="836"/>
      <c r="C22" s="836"/>
      <c r="D22" s="836"/>
      <c r="E22" s="837"/>
      <c r="F22" s="838"/>
      <c r="G22" s="366"/>
      <c r="H22" s="359" t="s">
        <v>268</v>
      </c>
      <c r="I22" s="839"/>
      <c r="J22" s="840"/>
    </row>
    <row r="23" spans="1:10" ht="13.5" customHeight="1">
      <c r="A23" s="835"/>
      <c r="B23" s="836"/>
      <c r="C23" s="836"/>
      <c r="D23" s="836"/>
      <c r="E23" s="837"/>
      <c r="F23" s="838"/>
      <c r="G23" s="366"/>
      <c r="H23" s="359"/>
      <c r="I23" s="839"/>
      <c r="J23" s="840"/>
    </row>
    <row r="24" spans="1:10" ht="13.5" customHeight="1">
      <c r="A24" s="835"/>
      <c r="B24" s="836"/>
      <c r="C24" s="836"/>
      <c r="D24" s="836"/>
      <c r="E24" s="837"/>
      <c r="F24" s="838"/>
      <c r="G24" s="366"/>
      <c r="H24" s="359"/>
      <c r="I24" s="839"/>
      <c r="J24" s="840"/>
    </row>
    <row r="25" spans="1:10" ht="13.5" customHeight="1">
      <c r="A25" s="835"/>
      <c r="B25" s="836"/>
      <c r="C25" s="836"/>
      <c r="D25" s="836"/>
      <c r="E25" s="853"/>
      <c r="F25" s="838"/>
      <c r="G25" s="368"/>
      <c r="H25" s="359"/>
      <c r="I25" s="839"/>
      <c r="J25" s="840"/>
    </row>
    <row r="26" spans="1:10" ht="13.5" customHeight="1">
      <c r="A26" s="835" t="s">
        <v>269</v>
      </c>
      <c r="B26" s="841" t="s">
        <v>270</v>
      </c>
      <c r="C26" s="841"/>
      <c r="D26" s="841"/>
      <c r="E26" s="837"/>
      <c r="F26" s="838" t="str">
        <f>IF(E26="","",IF(E26=H26,I3,I26))</f>
        <v/>
      </c>
      <c r="G26" s="369"/>
      <c r="H26" s="359" t="s">
        <v>273</v>
      </c>
      <c r="I26" s="839" t="s">
        <v>272</v>
      </c>
    </row>
    <row r="27" spans="1:10" ht="13.5" customHeight="1">
      <c r="A27" s="835"/>
      <c r="B27" s="842"/>
      <c r="C27" s="842"/>
      <c r="D27" s="842"/>
      <c r="E27" s="837"/>
      <c r="F27" s="838"/>
      <c r="G27" s="369"/>
      <c r="H27" s="359" t="s">
        <v>271</v>
      </c>
      <c r="I27" s="839"/>
    </row>
    <row r="28" spans="1:10" ht="13.5" customHeight="1">
      <c r="A28" s="835"/>
      <c r="B28" s="843" t="s">
        <v>274</v>
      </c>
      <c r="C28" s="844"/>
      <c r="D28" s="845"/>
      <c r="E28" s="837"/>
      <c r="F28" s="838"/>
      <c r="G28" s="369"/>
      <c r="H28" s="359"/>
      <c r="I28" s="839"/>
    </row>
    <row r="29" spans="1:10" ht="13.5" customHeight="1">
      <c r="A29" s="835"/>
      <c r="B29" s="370"/>
      <c r="C29" s="846"/>
      <c r="D29" s="847"/>
      <c r="E29" s="837"/>
      <c r="F29" s="838"/>
      <c r="G29" s="369"/>
      <c r="H29" s="359"/>
      <c r="I29" s="839"/>
    </row>
    <row r="30" spans="1:10" ht="13.5" customHeight="1">
      <c r="A30" s="835"/>
      <c r="B30" s="848" t="s">
        <v>275</v>
      </c>
      <c r="C30" s="849"/>
      <c r="D30" s="850"/>
      <c r="E30" s="837"/>
      <c r="F30" s="838"/>
      <c r="G30" s="369"/>
      <c r="H30" s="359"/>
      <c r="I30" s="839"/>
    </row>
    <row r="31" spans="1:10" ht="13.5" customHeight="1">
      <c r="A31" s="835"/>
      <c r="B31" s="371"/>
      <c r="C31" s="851"/>
      <c r="D31" s="852"/>
      <c r="E31" s="837"/>
      <c r="F31" s="838"/>
      <c r="G31" s="369"/>
      <c r="H31" s="359"/>
      <c r="I31" s="839"/>
    </row>
    <row r="32" spans="1:10" ht="13.5" customHeight="1">
      <c r="A32" s="835" t="s">
        <v>276</v>
      </c>
      <c r="B32" s="836" t="s">
        <v>277</v>
      </c>
      <c r="C32" s="836"/>
      <c r="D32" s="836"/>
      <c r="E32" s="837"/>
      <c r="F32" s="838" t="str">
        <f>IF(E32="","",IF(E32=H32,I3,I32))</f>
        <v/>
      </c>
      <c r="G32" s="372"/>
      <c r="H32" s="359" t="s">
        <v>278</v>
      </c>
      <c r="I32" s="839" t="s">
        <v>326</v>
      </c>
    </row>
    <row r="33" spans="1:9" ht="13.5" customHeight="1">
      <c r="A33" s="835"/>
      <c r="B33" s="836"/>
      <c r="C33" s="836"/>
      <c r="D33" s="836"/>
      <c r="E33" s="837"/>
      <c r="F33" s="838"/>
      <c r="G33" s="372"/>
      <c r="H33" s="359" t="s">
        <v>279</v>
      </c>
      <c r="I33" s="839"/>
    </row>
    <row r="34" spans="1:9" ht="13.5" customHeight="1">
      <c r="A34" s="835"/>
      <c r="B34" s="836"/>
      <c r="C34" s="836"/>
      <c r="D34" s="836"/>
      <c r="E34" s="837"/>
      <c r="F34" s="838"/>
      <c r="G34" s="372"/>
      <c r="H34" s="359"/>
      <c r="I34" s="839"/>
    </row>
    <row r="35" spans="1:9" ht="13.5" customHeight="1">
      <c r="A35" s="835" t="s">
        <v>280</v>
      </c>
      <c r="B35" s="836" t="s">
        <v>327</v>
      </c>
      <c r="C35" s="836"/>
      <c r="D35" s="836"/>
      <c r="E35" s="837"/>
      <c r="F35" s="838" t="str">
        <f>IF(E35="","",IF(E35=H35,I3,I35))</f>
        <v/>
      </c>
      <c r="G35" s="373"/>
      <c r="H35" s="359" t="s">
        <v>281</v>
      </c>
      <c r="I35" s="839" t="s">
        <v>328</v>
      </c>
    </row>
    <row r="36" spans="1:9" ht="13.5" customHeight="1">
      <c r="A36" s="835"/>
      <c r="B36" s="836"/>
      <c r="C36" s="836"/>
      <c r="D36" s="836"/>
      <c r="E36" s="837"/>
      <c r="F36" s="838"/>
      <c r="G36" s="374"/>
      <c r="H36" s="359" t="s">
        <v>282</v>
      </c>
      <c r="I36" s="839"/>
    </row>
    <row r="37" spans="1:9" ht="13.5" customHeight="1">
      <c r="A37" s="835"/>
      <c r="B37" s="836"/>
      <c r="C37" s="836"/>
      <c r="D37" s="836"/>
      <c r="E37" s="837"/>
      <c r="F37" s="838"/>
      <c r="G37" s="374"/>
      <c r="H37" s="359" t="s">
        <v>283</v>
      </c>
      <c r="I37" s="839"/>
    </row>
    <row r="38" spans="1:9" ht="13.5" customHeight="1">
      <c r="A38" s="835"/>
      <c r="B38" s="836"/>
      <c r="C38" s="836"/>
      <c r="D38" s="836"/>
      <c r="E38" s="837"/>
      <c r="F38" s="838"/>
      <c r="G38" s="374"/>
      <c r="H38" s="359"/>
      <c r="I38" s="839"/>
    </row>
    <row r="39" spans="1:9" ht="13.5" customHeight="1">
      <c r="A39" s="835" t="s">
        <v>284</v>
      </c>
      <c r="B39" s="836" t="s">
        <v>329</v>
      </c>
      <c r="C39" s="836"/>
      <c r="D39" s="836"/>
      <c r="E39" s="837"/>
      <c r="F39" s="838" t="str">
        <f>IF(E39="","",IF(E39=H39,I3,IF(E39=H40,I3,I39)))</f>
        <v/>
      </c>
      <c r="G39" s="372"/>
      <c r="H39" s="359" t="s">
        <v>285</v>
      </c>
      <c r="I39" s="839" t="s">
        <v>286</v>
      </c>
    </row>
    <row r="40" spans="1:9" ht="13.5" customHeight="1">
      <c r="A40" s="835"/>
      <c r="B40" s="836"/>
      <c r="C40" s="836"/>
      <c r="D40" s="836"/>
      <c r="E40" s="837"/>
      <c r="F40" s="838"/>
      <c r="G40" s="372"/>
      <c r="H40" s="359" t="s">
        <v>287</v>
      </c>
      <c r="I40" s="839"/>
    </row>
    <row r="41" spans="1:9" ht="13.5" customHeight="1">
      <c r="A41" s="835"/>
      <c r="B41" s="836" t="s">
        <v>289</v>
      </c>
      <c r="C41" s="836"/>
      <c r="D41" s="836"/>
      <c r="E41" s="837"/>
      <c r="F41" s="838" t="str">
        <f>IF(E41="","",IF(E41=H42,I3,IF(E41=H43,I3,I42)))</f>
        <v/>
      </c>
      <c r="G41" s="372"/>
      <c r="H41" s="359" t="s">
        <v>288</v>
      </c>
      <c r="I41" s="359"/>
    </row>
    <row r="42" spans="1:9" ht="13.5" customHeight="1">
      <c r="A42" s="835"/>
      <c r="B42" s="836"/>
      <c r="C42" s="836"/>
      <c r="D42" s="836"/>
      <c r="E42" s="837"/>
      <c r="F42" s="838"/>
      <c r="G42" s="372"/>
      <c r="H42" s="359" t="s">
        <v>285</v>
      </c>
      <c r="I42" s="839" t="s">
        <v>290</v>
      </c>
    </row>
    <row r="43" spans="1:9" s="342" customFormat="1" ht="13.5" customHeight="1">
      <c r="A43" s="340"/>
      <c r="B43" s="375"/>
      <c r="C43" s="375"/>
      <c r="D43" s="376"/>
      <c r="E43" s="341"/>
      <c r="F43" s="377"/>
      <c r="G43" s="369"/>
      <c r="H43" s="359" t="s">
        <v>291</v>
      </c>
      <c r="I43" s="839"/>
    </row>
    <row r="44" spans="1:9" ht="13.5" customHeight="1">
      <c r="F44" s="357"/>
      <c r="H44" s="357"/>
      <c r="I44" s="378"/>
    </row>
    <row r="45" spans="1:9" ht="13.5" customHeight="1">
      <c r="H45" s="357"/>
      <c r="I45" s="357"/>
    </row>
    <row r="46" spans="1:9" ht="13.5" customHeight="1">
      <c r="H46" s="357"/>
      <c r="I46" s="378"/>
    </row>
    <row r="47" spans="1:9" ht="13.5" customHeight="1">
      <c r="H47" s="357"/>
      <c r="I47" s="378"/>
    </row>
    <row r="48" spans="1:9" ht="14.25" customHeight="1"/>
  </sheetData>
  <sheetProtection password="CC09" sheet="1" objects="1" scenarios="1"/>
  <mergeCells count="52">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5:A38"/>
    <mergeCell ref="B35:D38"/>
    <mergeCell ref="E35:E38"/>
    <mergeCell ref="F35:F38"/>
    <mergeCell ref="I35:I38"/>
    <mergeCell ref="A32:A34"/>
    <mergeCell ref="B32:D34"/>
    <mergeCell ref="E32:E34"/>
    <mergeCell ref="F32:F34"/>
    <mergeCell ref="I32:I34"/>
    <mergeCell ref="A39:A42"/>
    <mergeCell ref="B39:D40"/>
    <mergeCell ref="E39:E40"/>
    <mergeCell ref="F39:F40"/>
    <mergeCell ref="I39:I40"/>
    <mergeCell ref="B41:D42"/>
    <mergeCell ref="E41:E42"/>
    <mergeCell ref="F41:F42"/>
    <mergeCell ref="I42:I43"/>
  </mergeCells>
  <phoneticPr fontId="6"/>
  <conditionalFormatting sqref="E21:E29 E4:E7">
    <cfRule type="cellIs" dxfId="8" priority="10" operator="equal">
      <formula>""</formula>
    </cfRule>
  </conditionalFormatting>
  <conditionalFormatting sqref="E10:E14">
    <cfRule type="cellIs" dxfId="7" priority="9" operator="equal">
      <formula>""</formula>
    </cfRule>
  </conditionalFormatting>
  <conditionalFormatting sqref="E16">
    <cfRule type="cellIs" dxfId="6" priority="8" operator="equal">
      <formula>""</formula>
    </cfRule>
  </conditionalFormatting>
  <conditionalFormatting sqref="E39 E41">
    <cfRule type="cellIs" dxfId="5" priority="7" operator="equal">
      <formula>""</formula>
    </cfRule>
  </conditionalFormatting>
  <conditionalFormatting sqref="E35">
    <cfRule type="cellIs" dxfId="4" priority="6" operator="equal">
      <formula>""</formula>
    </cfRule>
  </conditionalFormatting>
  <conditionalFormatting sqref="B6:C6 C7:C9">
    <cfRule type="cellIs" dxfId="3" priority="5" operator="equal">
      <formula>""</formula>
    </cfRule>
  </conditionalFormatting>
  <conditionalFormatting sqref="E32">
    <cfRule type="cellIs" dxfId="2" priority="4" operator="equal">
      <formula>""</formula>
    </cfRule>
  </conditionalFormatting>
  <conditionalFormatting sqref="C29">
    <cfRule type="cellIs" dxfId="1" priority="3" operator="equal">
      <formula>""</formula>
    </cfRule>
  </conditionalFormatting>
  <conditionalFormatting sqref="C31">
    <cfRule type="cellIs" dxfId="0" priority="2" operator="equal">
      <formula>""</formula>
    </cfRule>
  </conditionalFormatting>
  <dataValidations count="12">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5">
      <formula1>$H$21:$H$22</formula1>
    </dataValidation>
    <dataValidation type="list" allowBlank="1" showInputMessage="1" showErrorMessage="1" sqref="E26:E31">
      <formula1>$H$26:$H$27</formula1>
    </dataValidation>
    <dataValidation type="list" allowBlank="1" showInputMessage="1" showErrorMessage="1" sqref="E43">
      <formula1>$H$26:$H$29</formula1>
    </dataValidation>
    <dataValidation type="list" allowBlank="1" showInputMessage="1" showErrorMessage="1" sqref="E32">
      <formula1>$H$32:$H$33</formula1>
    </dataValidation>
    <dataValidation type="list" allowBlank="1" showInputMessage="1" showErrorMessage="1" sqref="E39:E40">
      <formula1>$H$39:$H$41</formula1>
    </dataValidation>
    <dataValidation type="list" allowBlank="1" showInputMessage="1" showErrorMessage="1" sqref="E35">
      <formula1>$H$35:$H$37</formula1>
    </dataValidation>
    <dataValidation type="list" allowBlank="1" showInputMessage="1" showErrorMessage="1" sqref="G8:G9 G36:G38 G15 G17:G20 G25">
      <formula1>"○"</formula1>
    </dataValidation>
    <dataValidation type="list" allowBlank="1" showInputMessage="1" showErrorMessage="1" sqref="E41">
      <formula1>$H$42:$H$43</formula1>
    </dataValidation>
  </dataValidations>
  <printOptions horizontalCentered="1"/>
  <pageMargins left="0.47244094488188981" right="0.31496062992125984" top="0.59055118110236227"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M48"/>
  <sheetViews>
    <sheetView view="pageBreakPreview" zoomScale="70" zoomScaleNormal="40" zoomScaleSheetLayoutView="70" workbookViewId="0">
      <pane ySplit="7" topLeftCell="A8" activePane="bottomLeft" state="frozen"/>
      <selection activeCell="B28" sqref="B26:F31"/>
      <selection pane="bottomLeft" activeCell="R11" sqref="R11"/>
    </sheetView>
  </sheetViews>
  <sheetFormatPr defaultRowHeight="13"/>
  <cols>
    <col min="1" max="1" width="5.08984375" style="70" customWidth="1"/>
    <col min="2" max="2" width="17.7265625" style="70" customWidth="1"/>
    <col min="3" max="3" width="6.6328125" style="70" customWidth="1"/>
    <col min="4" max="4" width="12" style="70" customWidth="1"/>
    <col min="5" max="5" width="15.6328125" style="70" customWidth="1"/>
    <col min="6" max="6" width="11.453125" style="70" customWidth="1"/>
    <col min="7" max="8" width="10.7265625" style="70" customWidth="1"/>
    <col min="9" max="10" width="8.7265625" style="70" customWidth="1"/>
    <col min="11" max="41" width="3.6328125" style="70" customWidth="1"/>
    <col min="42" max="42" width="5.36328125" style="70" customWidth="1"/>
    <col min="43" max="43" width="10.7265625" style="70" customWidth="1"/>
    <col min="44" max="46" width="11.7265625" style="70" customWidth="1"/>
    <col min="47" max="47" width="8.90625" style="70" customWidth="1"/>
    <col min="48" max="48" width="8.6328125" style="70" customWidth="1"/>
    <col min="49" max="49" width="11.26953125" style="70" customWidth="1"/>
    <col min="50" max="284" width="9" style="70"/>
    <col min="285" max="285" width="3.36328125" style="70" customWidth="1"/>
    <col min="286" max="286" width="17" style="70" customWidth="1"/>
    <col min="287" max="287" width="6" style="70" customWidth="1"/>
    <col min="288" max="300" width="12.36328125" style="70" customWidth="1"/>
    <col min="301" max="301" width="13.26953125" style="70" customWidth="1"/>
    <col min="302" max="302" width="50.7265625" style="70" customWidth="1"/>
    <col min="303" max="303" width="8.90625" style="70" customWidth="1"/>
    <col min="304" max="304" width="12" style="70" customWidth="1"/>
    <col min="305" max="305" width="1.453125" style="70" customWidth="1"/>
    <col min="306" max="540" width="9" style="70"/>
    <col min="541" max="541" width="3.36328125" style="70" customWidth="1"/>
    <col min="542" max="542" width="17" style="70" customWidth="1"/>
    <col min="543" max="543" width="6" style="70" customWidth="1"/>
    <col min="544" max="556" width="12.36328125" style="70" customWidth="1"/>
    <col min="557" max="557" width="13.26953125" style="70" customWidth="1"/>
    <col min="558" max="558" width="50.7265625" style="70" customWidth="1"/>
    <col min="559" max="559" width="8.90625" style="70" customWidth="1"/>
    <col min="560" max="560" width="12" style="70" customWidth="1"/>
    <col min="561" max="561" width="1.453125" style="70" customWidth="1"/>
    <col min="562" max="796" width="9" style="70"/>
    <col min="797" max="797" width="3.36328125" style="70" customWidth="1"/>
    <col min="798" max="798" width="17" style="70" customWidth="1"/>
    <col min="799" max="799" width="6" style="70" customWidth="1"/>
    <col min="800" max="812" width="12.36328125" style="70" customWidth="1"/>
    <col min="813" max="813" width="13.26953125" style="70" customWidth="1"/>
    <col min="814" max="814" width="50.7265625" style="70" customWidth="1"/>
    <col min="815" max="815" width="8.90625" style="70" customWidth="1"/>
    <col min="816" max="816" width="12" style="70" customWidth="1"/>
    <col min="817" max="817" width="1.453125" style="70" customWidth="1"/>
    <col min="818" max="1052" width="9" style="70"/>
    <col min="1053" max="1053" width="3.36328125" style="70" customWidth="1"/>
    <col min="1054" max="1054" width="17" style="70" customWidth="1"/>
    <col min="1055" max="1055" width="6" style="70" customWidth="1"/>
    <col min="1056" max="1068" width="12.36328125" style="70" customWidth="1"/>
    <col min="1069" max="1069" width="13.26953125" style="70" customWidth="1"/>
    <col min="1070" max="1070" width="50.7265625" style="70" customWidth="1"/>
    <col min="1071" max="1071" width="8.90625" style="70" customWidth="1"/>
    <col min="1072" max="1072" width="12" style="70" customWidth="1"/>
    <col min="1073" max="1073" width="1.453125" style="70" customWidth="1"/>
    <col min="1074" max="1308" width="9" style="70"/>
    <col min="1309" max="1309" width="3.36328125" style="70" customWidth="1"/>
    <col min="1310" max="1310" width="17" style="70" customWidth="1"/>
    <col min="1311" max="1311" width="6" style="70" customWidth="1"/>
    <col min="1312" max="1324" width="12.36328125" style="70" customWidth="1"/>
    <col min="1325" max="1325" width="13.26953125" style="70" customWidth="1"/>
    <col min="1326" max="1326" width="50.7265625" style="70" customWidth="1"/>
    <col min="1327" max="1327" width="8.90625" style="70" customWidth="1"/>
    <col min="1328" max="1328" width="12" style="70" customWidth="1"/>
    <col min="1329" max="1329" width="1.453125" style="70" customWidth="1"/>
    <col min="1330" max="1564" width="9" style="70"/>
    <col min="1565" max="1565" width="3.36328125" style="70" customWidth="1"/>
    <col min="1566" max="1566" width="17" style="70" customWidth="1"/>
    <col min="1567" max="1567" width="6" style="70" customWidth="1"/>
    <col min="1568" max="1580" width="12.36328125" style="70" customWidth="1"/>
    <col min="1581" max="1581" width="13.26953125" style="70" customWidth="1"/>
    <col min="1582" max="1582" width="50.7265625" style="70" customWidth="1"/>
    <col min="1583" max="1583" width="8.90625" style="70" customWidth="1"/>
    <col min="1584" max="1584" width="12" style="70" customWidth="1"/>
    <col min="1585" max="1585" width="1.453125" style="70" customWidth="1"/>
    <col min="1586" max="1820" width="9" style="70"/>
    <col min="1821" max="1821" width="3.36328125" style="70" customWidth="1"/>
    <col min="1822" max="1822" width="17" style="70" customWidth="1"/>
    <col min="1823" max="1823" width="6" style="70" customWidth="1"/>
    <col min="1824" max="1836" width="12.36328125" style="70" customWidth="1"/>
    <col min="1837" max="1837" width="13.26953125" style="70" customWidth="1"/>
    <col min="1838" max="1838" width="50.7265625" style="70" customWidth="1"/>
    <col min="1839" max="1839" width="8.90625" style="70" customWidth="1"/>
    <col min="1840" max="1840" width="12" style="70" customWidth="1"/>
    <col min="1841" max="1841" width="1.453125" style="70" customWidth="1"/>
    <col min="1842" max="2076" width="9" style="70"/>
    <col min="2077" max="2077" width="3.36328125" style="70" customWidth="1"/>
    <col min="2078" max="2078" width="17" style="70" customWidth="1"/>
    <col min="2079" max="2079" width="6" style="70" customWidth="1"/>
    <col min="2080" max="2092" width="12.36328125" style="70" customWidth="1"/>
    <col min="2093" max="2093" width="13.26953125" style="70" customWidth="1"/>
    <col min="2094" max="2094" width="50.7265625" style="70" customWidth="1"/>
    <col min="2095" max="2095" width="8.90625" style="70" customWidth="1"/>
    <col min="2096" max="2096" width="12" style="70" customWidth="1"/>
    <col min="2097" max="2097" width="1.453125" style="70" customWidth="1"/>
    <col min="2098" max="2332" width="9" style="70"/>
    <col min="2333" max="2333" width="3.36328125" style="70" customWidth="1"/>
    <col min="2334" max="2334" width="17" style="70" customWidth="1"/>
    <col min="2335" max="2335" width="6" style="70" customWidth="1"/>
    <col min="2336" max="2348" width="12.36328125" style="70" customWidth="1"/>
    <col min="2349" max="2349" width="13.26953125" style="70" customWidth="1"/>
    <col min="2350" max="2350" width="50.7265625" style="70" customWidth="1"/>
    <col min="2351" max="2351" width="8.90625" style="70" customWidth="1"/>
    <col min="2352" max="2352" width="12" style="70" customWidth="1"/>
    <col min="2353" max="2353" width="1.453125" style="70" customWidth="1"/>
    <col min="2354" max="2588" width="9" style="70"/>
    <col min="2589" max="2589" width="3.36328125" style="70" customWidth="1"/>
    <col min="2590" max="2590" width="17" style="70" customWidth="1"/>
    <col min="2591" max="2591" width="6" style="70" customWidth="1"/>
    <col min="2592" max="2604" width="12.36328125" style="70" customWidth="1"/>
    <col min="2605" max="2605" width="13.26953125" style="70" customWidth="1"/>
    <col min="2606" max="2606" width="50.7265625" style="70" customWidth="1"/>
    <col min="2607" max="2607" width="8.90625" style="70" customWidth="1"/>
    <col min="2608" max="2608" width="12" style="70" customWidth="1"/>
    <col min="2609" max="2609" width="1.453125" style="70" customWidth="1"/>
    <col min="2610" max="2844" width="9" style="70"/>
    <col min="2845" max="2845" width="3.36328125" style="70" customWidth="1"/>
    <col min="2846" max="2846" width="17" style="70" customWidth="1"/>
    <col min="2847" max="2847" width="6" style="70" customWidth="1"/>
    <col min="2848" max="2860" width="12.36328125" style="70" customWidth="1"/>
    <col min="2861" max="2861" width="13.26953125" style="70" customWidth="1"/>
    <col min="2862" max="2862" width="50.7265625" style="70" customWidth="1"/>
    <col min="2863" max="2863" width="8.90625" style="70" customWidth="1"/>
    <col min="2864" max="2864" width="12" style="70" customWidth="1"/>
    <col min="2865" max="2865" width="1.453125" style="70" customWidth="1"/>
    <col min="2866" max="3100" width="9" style="70"/>
    <col min="3101" max="3101" width="3.36328125" style="70" customWidth="1"/>
    <col min="3102" max="3102" width="17" style="70" customWidth="1"/>
    <col min="3103" max="3103" width="6" style="70" customWidth="1"/>
    <col min="3104" max="3116" width="12.36328125" style="70" customWidth="1"/>
    <col min="3117" max="3117" width="13.26953125" style="70" customWidth="1"/>
    <col min="3118" max="3118" width="50.7265625" style="70" customWidth="1"/>
    <col min="3119" max="3119" width="8.90625" style="70" customWidth="1"/>
    <col min="3120" max="3120" width="12" style="70" customWidth="1"/>
    <col min="3121" max="3121" width="1.453125" style="70" customWidth="1"/>
    <col min="3122" max="3356" width="9" style="70"/>
    <col min="3357" max="3357" width="3.36328125" style="70" customWidth="1"/>
    <col min="3358" max="3358" width="17" style="70" customWidth="1"/>
    <col min="3359" max="3359" width="6" style="70" customWidth="1"/>
    <col min="3360" max="3372" width="12.36328125" style="70" customWidth="1"/>
    <col min="3373" max="3373" width="13.26953125" style="70" customWidth="1"/>
    <col min="3374" max="3374" width="50.7265625" style="70" customWidth="1"/>
    <col min="3375" max="3375" width="8.90625" style="70" customWidth="1"/>
    <col min="3376" max="3376" width="12" style="70" customWidth="1"/>
    <col min="3377" max="3377" width="1.453125" style="70" customWidth="1"/>
    <col min="3378" max="3612" width="9" style="70"/>
    <col min="3613" max="3613" width="3.36328125" style="70" customWidth="1"/>
    <col min="3614" max="3614" width="17" style="70" customWidth="1"/>
    <col min="3615" max="3615" width="6" style="70" customWidth="1"/>
    <col min="3616" max="3628" width="12.36328125" style="70" customWidth="1"/>
    <col min="3629" max="3629" width="13.26953125" style="70" customWidth="1"/>
    <col min="3630" max="3630" width="50.7265625" style="70" customWidth="1"/>
    <col min="3631" max="3631" width="8.90625" style="70" customWidth="1"/>
    <col min="3632" max="3632" width="12" style="70" customWidth="1"/>
    <col min="3633" max="3633" width="1.453125" style="70" customWidth="1"/>
    <col min="3634" max="3868" width="9" style="70"/>
    <col min="3869" max="3869" width="3.36328125" style="70" customWidth="1"/>
    <col min="3870" max="3870" width="17" style="70" customWidth="1"/>
    <col min="3871" max="3871" width="6" style="70" customWidth="1"/>
    <col min="3872" max="3884" width="12.36328125" style="70" customWidth="1"/>
    <col min="3885" max="3885" width="13.26953125" style="70" customWidth="1"/>
    <col min="3886" max="3886" width="50.7265625" style="70" customWidth="1"/>
    <col min="3887" max="3887" width="8.90625" style="70" customWidth="1"/>
    <col min="3888" max="3888" width="12" style="70" customWidth="1"/>
    <col min="3889" max="3889" width="1.453125" style="70" customWidth="1"/>
    <col min="3890" max="4124" width="9" style="70"/>
    <col min="4125" max="4125" width="3.36328125" style="70" customWidth="1"/>
    <col min="4126" max="4126" width="17" style="70" customWidth="1"/>
    <col min="4127" max="4127" width="6" style="70" customWidth="1"/>
    <col min="4128" max="4140" width="12.36328125" style="70" customWidth="1"/>
    <col min="4141" max="4141" width="13.26953125" style="70" customWidth="1"/>
    <col min="4142" max="4142" width="50.7265625" style="70" customWidth="1"/>
    <col min="4143" max="4143" width="8.90625" style="70" customWidth="1"/>
    <col min="4144" max="4144" width="12" style="70" customWidth="1"/>
    <col min="4145" max="4145" width="1.453125" style="70" customWidth="1"/>
    <col min="4146" max="4380" width="9" style="70"/>
    <col min="4381" max="4381" width="3.36328125" style="70" customWidth="1"/>
    <col min="4382" max="4382" width="17" style="70" customWidth="1"/>
    <col min="4383" max="4383" width="6" style="70" customWidth="1"/>
    <col min="4384" max="4396" width="12.36328125" style="70" customWidth="1"/>
    <col min="4397" max="4397" width="13.26953125" style="70" customWidth="1"/>
    <col min="4398" max="4398" width="50.7265625" style="70" customWidth="1"/>
    <col min="4399" max="4399" width="8.90625" style="70" customWidth="1"/>
    <col min="4400" max="4400" width="12" style="70" customWidth="1"/>
    <col min="4401" max="4401" width="1.453125" style="70" customWidth="1"/>
    <col min="4402" max="4636" width="9" style="70"/>
    <col min="4637" max="4637" width="3.36328125" style="70" customWidth="1"/>
    <col min="4638" max="4638" width="17" style="70" customWidth="1"/>
    <col min="4639" max="4639" width="6" style="70" customWidth="1"/>
    <col min="4640" max="4652" width="12.36328125" style="70" customWidth="1"/>
    <col min="4653" max="4653" width="13.26953125" style="70" customWidth="1"/>
    <col min="4654" max="4654" width="50.7265625" style="70" customWidth="1"/>
    <col min="4655" max="4655" width="8.90625" style="70" customWidth="1"/>
    <col min="4656" max="4656" width="12" style="70" customWidth="1"/>
    <col min="4657" max="4657" width="1.453125" style="70" customWidth="1"/>
    <col min="4658" max="4892" width="9" style="70"/>
    <col min="4893" max="4893" width="3.36328125" style="70" customWidth="1"/>
    <col min="4894" max="4894" width="17" style="70" customWidth="1"/>
    <col min="4895" max="4895" width="6" style="70" customWidth="1"/>
    <col min="4896" max="4908" width="12.36328125" style="70" customWidth="1"/>
    <col min="4909" max="4909" width="13.26953125" style="70" customWidth="1"/>
    <col min="4910" max="4910" width="50.7265625" style="70" customWidth="1"/>
    <col min="4911" max="4911" width="8.90625" style="70" customWidth="1"/>
    <col min="4912" max="4912" width="12" style="70" customWidth="1"/>
    <col min="4913" max="4913" width="1.453125" style="70" customWidth="1"/>
    <col min="4914" max="5148" width="9" style="70"/>
    <col min="5149" max="5149" width="3.36328125" style="70" customWidth="1"/>
    <col min="5150" max="5150" width="17" style="70" customWidth="1"/>
    <col min="5151" max="5151" width="6" style="70" customWidth="1"/>
    <col min="5152" max="5164" width="12.36328125" style="70" customWidth="1"/>
    <col min="5165" max="5165" width="13.26953125" style="70" customWidth="1"/>
    <col min="5166" max="5166" width="50.7265625" style="70" customWidth="1"/>
    <col min="5167" max="5167" width="8.90625" style="70" customWidth="1"/>
    <col min="5168" max="5168" width="12" style="70" customWidth="1"/>
    <col min="5169" max="5169" width="1.453125" style="70" customWidth="1"/>
    <col min="5170" max="5404" width="9" style="70"/>
    <col min="5405" max="5405" width="3.36328125" style="70" customWidth="1"/>
    <col min="5406" max="5406" width="17" style="70" customWidth="1"/>
    <col min="5407" max="5407" width="6" style="70" customWidth="1"/>
    <col min="5408" max="5420" width="12.36328125" style="70" customWidth="1"/>
    <col min="5421" max="5421" width="13.26953125" style="70" customWidth="1"/>
    <col min="5422" max="5422" width="50.7265625" style="70" customWidth="1"/>
    <col min="5423" max="5423" width="8.90625" style="70" customWidth="1"/>
    <col min="5424" max="5424" width="12" style="70" customWidth="1"/>
    <col min="5425" max="5425" width="1.453125" style="70" customWidth="1"/>
    <col min="5426" max="5660" width="9" style="70"/>
    <col min="5661" max="5661" width="3.36328125" style="70" customWidth="1"/>
    <col min="5662" max="5662" width="17" style="70" customWidth="1"/>
    <col min="5663" max="5663" width="6" style="70" customWidth="1"/>
    <col min="5664" max="5676" width="12.36328125" style="70" customWidth="1"/>
    <col min="5677" max="5677" width="13.26953125" style="70" customWidth="1"/>
    <col min="5678" max="5678" width="50.7265625" style="70" customWidth="1"/>
    <col min="5679" max="5679" width="8.90625" style="70" customWidth="1"/>
    <col min="5680" max="5680" width="12" style="70" customWidth="1"/>
    <col min="5681" max="5681" width="1.453125" style="70" customWidth="1"/>
    <col min="5682" max="5916" width="9" style="70"/>
    <col min="5917" max="5917" width="3.36328125" style="70" customWidth="1"/>
    <col min="5918" max="5918" width="17" style="70" customWidth="1"/>
    <col min="5919" max="5919" width="6" style="70" customWidth="1"/>
    <col min="5920" max="5932" width="12.36328125" style="70" customWidth="1"/>
    <col min="5933" max="5933" width="13.26953125" style="70" customWidth="1"/>
    <col min="5934" max="5934" width="50.7265625" style="70" customWidth="1"/>
    <col min="5935" max="5935" width="8.90625" style="70" customWidth="1"/>
    <col min="5936" max="5936" width="12" style="70" customWidth="1"/>
    <col min="5937" max="5937" width="1.453125" style="70" customWidth="1"/>
    <col min="5938" max="6172" width="9" style="70"/>
    <col min="6173" max="6173" width="3.36328125" style="70" customWidth="1"/>
    <col min="6174" max="6174" width="17" style="70" customWidth="1"/>
    <col min="6175" max="6175" width="6" style="70" customWidth="1"/>
    <col min="6176" max="6188" width="12.36328125" style="70" customWidth="1"/>
    <col min="6189" max="6189" width="13.26953125" style="70" customWidth="1"/>
    <col min="6190" max="6190" width="50.7265625" style="70" customWidth="1"/>
    <col min="6191" max="6191" width="8.90625" style="70" customWidth="1"/>
    <col min="6192" max="6192" width="12" style="70" customWidth="1"/>
    <col min="6193" max="6193" width="1.453125" style="70" customWidth="1"/>
    <col min="6194" max="6428" width="9" style="70"/>
    <col min="6429" max="6429" width="3.36328125" style="70" customWidth="1"/>
    <col min="6430" max="6430" width="17" style="70" customWidth="1"/>
    <col min="6431" max="6431" width="6" style="70" customWidth="1"/>
    <col min="6432" max="6444" width="12.36328125" style="70" customWidth="1"/>
    <col min="6445" max="6445" width="13.26953125" style="70" customWidth="1"/>
    <col min="6446" max="6446" width="50.7265625" style="70" customWidth="1"/>
    <col min="6447" max="6447" width="8.90625" style="70" customWidth="1"/>
    <col min="6448" max="6448" width="12" style="70" customWidth="1"/>
    <col min="6449" max="6449" width="1.453125" style="70" customWidth="1"/>
    <col min="6450" max="6684" width="9" style="70"/>
    <col min="6685" max="6685" width="3.36328125" style="70" customWidth="1"/>
    <col min="6686" max="6686" width="17" style="70" customWidth="1"/>
    <col min="6687" max="6687" width="6" style="70" customWidth="1"/>
    <col min="6688" max="6700" width="12.36328125" style="70" customWidth="1"/>
    <col min="6701" max="6701" width="13.26953125" style="70" customWidth="1"/>
    <col min="6702" max="6702" width="50.7265625" style="70" customWidth="1"/>
    <col min="6703" max="6703" width="8.90625" style="70" customWidth="1"/>
    <col min="6704" max="6704" width="12" style="70" customWidth="1"/>
    <col min="6705" max="6705" width="1.453125" style="70" customWidth="1"/>
    <col min="6706" max="6940" width="9" style="70"/>
    <col min="6941" max="6941" width="3.36328125" style="70" customWidth="1"/>
    <col min="6942" max="6942" width="17" style="70" customWidth="1"/>
    <col min="6943" max="6943" width="6" style="70" customWidth="1"/>
    <col min="6944" max="6956" width="12.36328125" style="70" customWidth="1"/>
    <col min="6957" max="6957" width="13.26953125" style="70" customWidth="1"/>
    <col min="6958" max="6958" width="50.7265625" style="70" customWidth="1"/>
    <col min="6959" max="6959" width="8.90625" style="70" customWidth="1"/>
    <col min="6960" max="6960" width="12" style="70" customWidth="1"/>
    <col min="6961" max="6961" width="1.453125" style="70" customWidth="1"/>
    <col min="6962" max="7196" width="9" style="70"/>
    <col min="7197" max="7197" width="3.36328125" style="70" customWidth="1"/>
    <col min="7198" max="7198" width="17" style="70" customWidth="1"/>
    <col min="7199" max="7199" width="6" style="70" customWidth="1"/>
    <col min="7200" max="7212" width="12.36328125" style="70" customWidth="1"/>
    <col min="7213" max="7213" width="13.26953125" style="70" customWidth="1"/>
    <col min="7214" max="7214" width="50.7265625" style="70" customWidth="1"/>
    <col min="7215" max="7215" width="8.90625" style="70" customWidth="1"/>
    <col min="7216" max="7216" width="12" style="70" customWidth="1"/>
    <col min="7217" max="7217" width="1.453125" style="70" customWidth="1"/>
    <col min="7218" max="7452" width="9" style="70"/>
    <col min="7453" max="7453" width="3.36328125" style="70" customWidth="1"/>
    <col min="7454" max="7454" width="17" style="70" customWidth="1"/>
    <col min="7455" max="7455" width="6" style="70" customWidth="1"/>
    <col min="7456" max="7468" width="12.36328125" style="70" customWidth="1"/>
    <col min="7469" max="7469" width="13.26953125" style="70" customWidth="1"/>
    <col min="7470" max="7470" width="50.7265625" style="70" customWidth="1"/>
    <col min="7471" max="7471" width="8.90625" style="70" customWidth="1"/>
    <col min="7472" max="7472" width="12" style="70" customWidth="1"/>
    <col min="7473" max="7473" width="1.453125" style="70" customWidth="1"/>
    <col min="7474" max="7708" width="9" style="70"/>
    <col min="7709" max="7709" width="3.36328125" style="70" customWidth="1"/>
    <col min="7710" max="7710" width="17" style="70" customWidth="1"/>
    <col min="7711" max="7711" width="6" style="70" customWidth="1"/>
    <col min="7712" max="7724" width="12.36328125" style="70" customWidth="1"/>
    <col min="7725" max="7725" width="13.26953125" style="70" customWidth="1"/>
    <col min="7726" max="7726" width="50.7265625" style="70" customWidth="1"/>
    <col min="7727" max="7727" width="8.90625" style="70" customWidth="1"/>
    <col min="7728" max="7728" width="12" style="70" customWidth="1"/>
    <col min="7729" max="7729" width="1.453125" style="70" customWidth="1"/>
    <col min="7730" max="7964" width="9" style="70"/>
    <col min="7965" max="7965" width="3.36328125" style="70" customWidth="1"/>
    <col min="7966" max="7966" width="17" style="70" customWidth="1"/>
    <col min="7967" max="7967" width="6" style="70" customWidth="1"/>
    <col min="7968" max="7980" width="12.36328125" style="70" customWidth="1"/>
    <col min="7981" max="7981" width="13.26953125" style="70" customWidth="1"/>
    <col min="7982" max="7982" width="50.7265625" style="70" customWidth="1"/>
    <col min="7983" max="7983" width="8.90625" style="70" customWidth="1"/>
    <col min="7984" max="7984" width="12" style="70" customWidth="1"/>
    <col min="7985" max="7985" width="1.453125" style="70" customWidth="1"/>
    <col min="7986" max="8220" width="9" style="70"/>
    <col min="8221" max="8221" width="3.36328125" style="70" customWidth="1"/>
    <col min="8222" max="8222" width="17" style="70" customWidth="1"/>
    <col min="8223" max="8223" width="6" style="70" customWidth="1"/>
    <col min="8224" max="8236" width="12.36328125" style="70" customWidth="1"/>
    <col min="8237" max="8237" width="13.26953125" style="70" customWidth="1"/>
    <col min="8238" max="8238" width="50.7265625" style="70" customWidth="1"/>
    <col min="8239" max="8239" width="8.90625" style="70" customWidth="1"/>
    <col min="8240" max="8240" width="12" style="70" customWidth="1"/>
    <col min="8241" max="8241" width="1.453125" style="70" customWidth="1"/>
    <col min="8242" max="8476" width="9" style="70"/>
    <col min="8477" max="8477" width="3.36328125" style="70" customWidth="1"/>
    <col min="8478" max="8478" width="17" style="70" customWidth="1"/>
    <col min="8479" max="8479" width="6" style="70" customWidth="1"/>
    <col min="8480" max="8492" width="12.36328125" style="70" customWidth="1"/>
    <col min="8493" max="8493" width="13.26953125" style="70" customWidth="1"/>
    <col min="8494" max="8494" width="50.7265625" style="70" customWidth="1"/>
    <col min="8495" max="8495" width="8.90625" style="70" customWidth="1"/>
    <col min="8496" max="8496" width="12" style="70" customWidth="1"/>
    <col min="8497" max="8497" width="1.453125" style="70" customWidth="1"/>
    <col min="8498" max="8732" width="9" style="70"/>
    <col min="8733" max="8733" width="3.36328125" style="70" customWidth="1"/>
    <col min="8734" max="8734" width="17" style="70" customWidth="1"/>
    <col min="8735" max="8735" width="6" style="70" customWidth="1"/>
    <col min="8736" max="8748" width="12.36328125" style="70" customWidth="1"/>
    <col min="8749" max="8749" width="13.26953125" style="70" customWidth="1"/>
    <col min="8750" max="8750" width="50.7265625" style="70" customWidth="1"/>
    <col min="8751" max="8751" width="8.90625" style="70" customWidth="1"/>
    <col min="8752" max="8752" width="12" style="70" customWidth="1"/>
    <col min="8753" max="8753" width="1.453125" style="70" customWidth="1"/>
    <col min="8754" max="8988" width="9" style="70"/>
    <col min="8989" max="8989" width="3.36328125" style="70" customWidth="1"/>
    <col min="8990" max="8990" width="17" style="70" customWidth="1"/>
    <col min="8991" max="8991" width="6" style="70" customWidth="1"/>
    <col min="8992" max="9004" width="12.36328125" style="70" customWidth="1"/>
    <col min="9005" max="9005" width="13.26953125" style="70" customWidth="1"/>
    <col min="9006" max="9006" width="50.7265625" style="70" customWidth="1"/>
    <col min="9007" max="9007" width="8.90625" style="70" customWidth="1"/>
    <col min="9008" max="9008" width="12" style="70" customWidth="1"/>
    <col min="9009" max="9009" width="1.453125" style="70" customWidth="1"/>
    <col min="9010" max="9244" width="9" style="70"/>
    <col min="9245" max="9245" width="3.36328125" style="70" customWidth="1"/>
    <col min="9246" max="9246" width="17" style="70" customWidth="1"/>
    <col min="9247" max="9247" width="6" style="70" customWidth="1"/>
    <col min="9248" max="9260" width="12.36328125" style="70" customWidth="1"/>
    <col min="9261" max="9261" width="13.26953125" style="70" customWidth="1"/>
    <col min="9262" max="9262" width="50.7265625" style="70" customWidth="1"/>
    <col min="9263" max="9263" width="8.90625" style="70" customWidth="1"/>
    <col min="9264" max="9264" width="12" style="70" customWidth="1"/>
    <col min="9265" max="9265" width="1.453125" style="70" customWidth="1"/>
    <col min="9266" max="9500" width="9" style="70"/>
    <col min="9501" max="9501" width="3.36328125" style="70" customWidth="1"/>
    <col min="9502" max="9502" width="17" style="70" customWidth="1"/>
    <col min="9503" max="9503" width="6" style="70" customWidth="1"/>
    <col min="9504" max="9516" width="12.36328125" style="70" customWidth="1"/>
    <col min="9517" max="9517" width="13.26953125" style="70" customWidth="1"/>
    <col min="9518" max="9518" width="50.7265625" style="70" customWidth="1"/>
    <col min="9519" max="9519" width="8.90625" style="70" customWidth="1"/>
    <col min="9520" max="9520" width="12" style="70" customWidth="1"/>
    <col min="9521" max="9521" width="1.453125" style="70" customWidth="1"/>
    <col min="9522" max="9756" width="9" style="70"/>
    <col min="9757" max="9757" width="3.36328125" style="70" customWidth="1"/>
    <col min="9758" max="9758" width="17" style="70" customWidth="1"/>
    <col min="9759" max="9759" width="6" style="70" customWidth="1"/>
    <col min="9760" max="9772" width="12.36328125" style="70" customWidth="1"/>
    <col min="9773" max="9773" width="13.26953125" style="70" customWidth="1"/>
    <col min="9774" max="9774" width="50.7265625" style="70" customWidth="1"/>
    <col min="9775" max="9775" width="8.90625" style="70" customWidth="1"/>
    <col min="9776" max="9776" width="12" style="70" customWidth="1"/>
    <col min="9777" max="9777" width="1.453125" style="70" customWidth="1"/>
    <col min="9778" max="10012" width="9" style="70"/>
    <col min="10013" max="10013" width="3.36328125" style="70" customWidth="1"/>
    <col min="10014" max="10014" width="17" style="70" customWidth="1"/>
    <col min="10015" max="10015" width="6" style="70" customWidth="1"/>
    <col min="10016" max="10028" width="12.36328125" style="70" customWidth="1"/>
    <col min="10029" max="10029" width="13.26953125" style="70" customWidth="1"/>
    <col min="10030" max="10030" width="50.7265625" style="70" customWidth="1"/>
    <col min="10031" max="10031" width="8.90625" style="70" customWidth="1"/>
    <col min="10032" max="10032" width="12" style="70" customWidth="1"/>
    <col min="10033" max="10033" width="1.453125" style="70" customWidth="1"/>
    <col min="10034" max="10268" width="9" style="70"/>
    <col min="10269" max="10269" width="3.36328125" style="70" customWidth="1"/>
    <col min="10270" max="10270" width="17" style="70" customWidth="1"/>
    <col min="10271" max="10271" width="6" style="70" customWidth="1"/>
    <col min="10272" max="10284" width="12.36328125" style="70" customWidth="1"/>
    <col min="10285" max="10285" width="13.26953125" style="70" customWidth="1"/>
    <col min="10286" max="10286" width="50.7265625" style="70" customWidth="1"/>
    <col min="10287" max="10287" width="8.90625" style="70" customWidth="1"/>
    <col min="10288" max="10288" width="12" style="70" customWidth="1"/>
    <col min="10289" max="10289" width="1.453125" style="70" customWidth="1"/>
    <col min="10290" max="10524" width="9" style="70"/>
    <col min="10525" max="10525" width="3.36328125" style="70" customWidth="1"/>
    <col min="10526" max="10526" width="17" style="70" customWidth="1"/>
    <col min="10527" max="10527" width="6" style="70" customWidth="1"/>
    <col min="10528" max="10540" width="12.36328125" style="70" customWidth="1"/>
    <col min="10541" max="10541" width="13.26953125" style="70" customWidth="1"/>
    <col min="10542" max="10542" width="50.7265625" style="70" customWidth="1"/>
    <col min="10543" max="10543" width="8.90625" style="70" customWidth="1"/>
    <col min="10544" max="10544" width="12" style="70" customWidth="1"/>
    <col min="10545" max="10545" width="1.453125" style="70" customWidth="1"/>
    <col min="10546" max="10780" width="9" style="70"/>
    <col min="10781" max="10781" width="3.36328125" style="70" customWidth="1"/>
    <col min="10782" max="10782" width="17" style="70" customWidth="1"/>
    <col min="10783" max="10783" width="6" style="70" customWidth="1"/>
    <col min="10784" max="10796" width="12.36328125" style="70" customWidth="1"/>
    <col min="10797" max="10797" width="13.26953125" style="70" customWidth="1"/>
    <col min="10798" max="10798" width="50.7265625" style="70" customWidth="1"/>
    <col min="10799" max="10799" width="8.90625" style="70" customWidth="1"/>
    <col min="10800" max="10800" width="12" style="70" customWidth="1"/>
    <col min="10801" max="10801" width="1.453125" style="70" customWidth="1"/>
    <col min="10802" max="11036" width="9" style="70"/>
    <col min="11037" max="11037" width="3.36328125" style="70" customWidth="1"/>
    <col min="11038" max="11038" width="17" style="70" customWidth="1"/>
    <col min="11039" max="11039" width="6" style="70" customWidth="1"/>
    <col min="11040" max="11052" width="12.36328125" style="70" customWidth="1"/>
    <col min="11053" max="11053" width="13.26953125" style="70" customWidth="1"/>
    <col min="11054" max="11054" width="50.7265625" style="70" customWidth="1"/>
    <col min="11055" max="11055" width="8.90625" style="70" customWidth="1"/>
    <col min="11056" max="11056" width="12" style="70" customWidth="1"/>
    <col min="11057" max="11057" width="1.453125" style="70" customWidth="1"/>
    <col min="11058" max="11292" width="9" style="70"/>
    <col min="11293" max="11293" width="3.36328125" style="70" customWidth="1"/>
    <col min="11294" max="11294" width="17" style="70" customWidth="1"/>
    <col min="11295" max="11295" width="6" style="70" customWidth="1"/>
    <col min="11296" max="11308" width="12.36328125" style="70" customWidth="1"/>
    <col min="11309" max="11309" width="13.26953125" style="70" customWidth="1"/>
    <col min="11310" max="11310" width="50.7265625" style="70" customWidth="1"/>
    <col min="11311" max="11311" width="8.90625" style="70" customWidth="1"/>
    <col min="11312" max="11312" width="12" style="70" customWidth="1"/>
    <col min="11313" max="11313" width="1.453125" style="70" customWidth="1"/>
    <col min="11314" max="11548" width="9" style="70"/>
    <col min="11549" max="11549" width="3.36328125" style="70" customWidth="1"/>
    <col min="11550" max="11550" width="17" style="70" customWidth="1"/>
    <col min="11551" max="11551" width="6" style="70" customWidth="1"/>
    <col min="11552" max="11564" width="12.36328125" style="70" customWidth="1"/>
    <col min="11565" max="11565" width="13.26953125" style="70" customWidth="1"/>
    <col min="11566" max="11566" width="50.7265625" style="70" customWidth="1"/>
    <col min="11567" max="11567" width="8.90625" style="70" customWidth="1"/>
    <col min="11568" max="11568" width="12" style="70" customWidth="1"/>
    <col min="11569" max="11569" width="1.453125" style="70" customWidth="1"/>
    <col min="11570" max="11804" width="9" style="70"/>
    <col min="11805" max="11805" width="3.36328125" style="70" customWidth="1"/>
    <col min="11806" max="11806" width="17" style="70" customWidth="1"/>
    <col min="11807" max="11807" width="6" style="70" customWidth="1"/>
    <col min="11808" max="11820" width="12.36328125" style="70" customWidth="1"/>
    <col min="11821" max="11821" width="13.26953125" style="70" customWidth="1"/>
    <col min="11822" max="11822" width="50.7265625" style="70" customWidth="1"/>
    <col min="11823" max="11823" width="8.90625" style="70" customWidth="1"/>
    <col min="11824" max="11824" width="12" style="70" customWidth="1"/>
    <col min="11825" max="11825" width="1.453125" style="70" customWidth="1"/>
    <col min="11826" max="12060" width="9" style="70"/>
    <col min="12061" max="12061" width="3.36328125" style="70" customWidth="1"/>
    <col min="12062" max="12062" width="17" style="70" customWidth="1"/>
    <col min="12063" max="12063" width="6" style="70" customWidth="1"/>
    <col min="12064" max="12076" width="12.36328125" style="70" customWidth="1"/>
    <col min="12077" max="12077" width="13.26953125" style="70" customWidth="1"/>
    <col min="12078" max="12078" width="50.7265625" style="70" customWidth="1"/>
    <col min="12079" max="12079" width="8.90625" style="70" customWidth="1"/>
    <col min="12080" max="12080" width="12" style="70" customWidth="1"/>
    <col min="12081" max="12081" width="1.453125" style="70" customWidth="1"/>
    <col min="12082" max="12316" width="9" style="70"/>
    <col min="12317" max="12317" width="3.36328125" style="70" customWidth="1"/>
    <col min="12318" max="12318" width="17" style="70" customWidth="1"/>
    <col min="12319" max="12319" width="6" style="70" customWidth="1"/>
    <col min="12320" max="12332" width="12.36328125" style="70" customWidth="1"/>
    <col min="12333" max="12333" width="13.26953125" style="70" customWidth="1"/>
    <col min="12334" max="12334" width="50.7265625" style="70" customWidth="1"/>
    <col min="12335" max="12335" width="8.90625" style="70" customWidth="1"/>
    <col min="12336" max="12336" width="12" style="70" customWidth="1"/>
    <col min="12337" max="12337" width="1.453125" style="70" customWidth="1"/>
    <col min="12338" max="12572" width="9" style="70"/>
    <col min="12573" max="12573" width="3.36328125" style="70" customWidth="1"/>
    <col min="12574" max="12574" width="17" style="70" customWidth="1"/>
    <col min="12575" max="12575" width="6" style="70" customWidth="1"/>
    <col min="12576" max="12588" width="12.36328125" style="70" customWidth="1"/>
    <col min="12589" max="12589" width="13.26953125" style="70" customWidth="1"/>
    <col min="12590" max="12590" width="50.7265625" style="70" customWidth="1"/>
    <col min="12591" max="12591" width="8.90625" style="70" customWidth="1"/>
    <col min="12592" max="12592" width="12" style="70" customWidth="1"/>
    <col min="12593" max="12593" width="1.453125" style="70" customWidth="1"/>
    <col min="12594" max="12828" width="9" style="70"/>
    <col min="12829" max="12829" width="3.36328125" style="70" customWidth="1"/>
    <col min="12830" max="12830" width="17" style="70" customWidth="1"/>
    <col min="12831" max="12831" width="6" style="70" customWidth="1"/>
    <col min="12832" max="12844" width="12.36328125" style="70" customWidth="1"/>
    <col min="12845" max="12845" width="13.26953125" style="70" customWidth="1"/>
    <col min="12846" max="12846" width="50.7265625" style="70" customWidth="1"/>
    <col min="12847" max="12847" width="8.90625" style="70" customWidth="1"/>
    <col min="12848" max="12848" width="12" style="70" customWidth="1"/>
    <col min="12849" max="12849" width="1.453125" style="70" customWidth="1"/>
    <col min="12850" max="13084" width="9" style="70"/>
    <col min="13085" max="13085" width="3.36328125" style="70" customWidth="1"/>
    <col min="13086" max="13086" width="17" style="70" customWidth="1"/>
    <col min="13087" max="13087" width="6" style="70" customWidth="1"/>
    <col min="13088" max="13100" width="12.36328125" style="70" customWidth="1"/>
    <col min="13101" max="13101" width="13.26953125" style="70" customWidth="1"/>
    <col min="13102" max="13102" width="50.7265625" style="70" customWidth="1"/>
    <col min="13103" max="13103" width="8.90625" style="70" customWidth="1"/>
    <col min="13104" max="13104" width="12" style="70" customWidth="1"/>
    <col min="13105" max="13105" width="1.453125" style="70" customWidth="1"/>
    <col min="13106" max="13340" width="9" style="70"/>
    <col min="13341" max="13341" width="3.36328125" style="70" customWidth="1"/>
    <col min="13342" max="13342" width="17" style="70" customWidth="1"/>
    <col min="13343" max="13343" width="6" style="70" customWidth="1"/>
    <col min="13344" max="13356" width="12.36328125" style="70" customWidth="1"/>
    <col min="13357" max="13357" width="13.26953125" style="70" customWidth="1"/>
    <col min="13358" max="13358" width="50.7265625" style="70" customWidth="1"/>
    <col min="13359" max="13359" width="8.90625" style="70" customWidth="1"/>
    <col min="13360" max="13360" width="12" style="70" customWidth="1"/>
    <col min="13361" max="13361" width="1.453125" style="70" customWidth="1"/>
    <col min="13362" max="13596" width="9" style="70"/>
    <col min="13597" max="13597" width="3.36328125" style="70" customWidth="1"/>
    <col min="13598" max="13598" width="17" style="70" customWidth="1"/>
    <col min="13599" max="13599" width="6" style="70" customWidth="1"/>
    <col min="13600" max="13612" width="12.36328125" style="70" customWidth="1"/>
    <col min="13613" max="13613" width="13.26953125" style="70" customWidth="1"/>
    <col min="13614" max="13614" width="50.7265625" style="70" customWidth="1"/>
    <col min="13615" max="13615" width="8.90625" style="70" customWidth="1"/>
    <col min="13616" max="13616" width="12" style="70" customWidth="1"/>
    <col min="13617" max="13617" width="1.453125" style="70" customWidth="1"/>
    <col min="13618" max="13852" width="9" style="70"/>
    <col min="13853" max="13853" width="3.36328125" style="70" customWidth="1"/>
    <col min="13854" max="13854" width="17" style="70" customWidth="1"/>
    <col min="13855" max="13855" width="6" style="70" customWidth="1"/>
    <col min="13856" max="13868" width="12.36328125" style="70" customWidth="1"/>
    <col min="13869" max="13869" width="13.26953125" style="70" customWidth="1"/>
    <col min="13870" max="13870" width="50.7265625" style="70" customWidth="1"/>
    <col min="13871" max="13871" width="8.90625" style="70" customWidth="1"/>
    <col min="13872" max="13872" width="12" style="70" customWidth="1"/>
    <col min="13873" max="13873" width="1.453125" style="70" customWidth="1"/>
    <col min="13874" max="14108" width="9" style="70"/>
    <col min="14109" max="14109" width="3.36328125" style="70" customWidth="1"/>
    <col min="14110" max="14110" width="17" style="70" customWidth="1"/>
    <col min="14111" max="14111" width="6" style="70" customWidth="1"/>
    <col min="14112" max="14124" width="12.36328125" style="70" customWidth="1"/>
    <col min="14125" max="14125" width="13.26953125" style="70" customWidth="1"/>
    <col min="14126" max="14126" width="50.7265625" style="70" customWidth="1"/>
    <col min="14127" max="14127" width="8.90625" style="70" customWidth="1"/>
    <col min="14128" max="14128" width="12" style="70" customWidth="1"/>
    <col min="14129" max="14129" width="1.453125" style="70" customWidth="1"/>
    <col min="14130" max="14364" width="9" style="70"/>
    <col min="14365" max="14365" width="3.36328125" style="70" customWidth="1"/>
    <col min="14366" max="14366" width="17" style="70" customWidth="1"/>
    <col min="14367" max="14367" width="6" style="70" customWidth="1"/>
    <col min="14368" max="14380" width="12.36328125" style="70" customWidth="1"/>
    <col min="14381" max="14381" width="13.26953125" style="70" customWidth="1"/>
    <col min="14382" max="14382" width="50.7265625" style="70" customWidth="1"/>
    <col min="14383" max="14383" width="8.90625" style="70" customWidth="1"/>
    <col min="14384" max="14384" width="12" style="70" customWidth="1"/>
    <col min="14385" max="14385" width="1.453125" style="70" customWidth="1"/>
    <col min="14386" max="14620" width="9" style="70"/>
    <col min="14621" max="14621" width="3.36328125" style="70" customWidth="1"/>
    <col min="14622" max="14622" width="17" style="70" customWidth="1"/>
    <col min="14623" max="14623" width="6" style="70" customWidth="1"/>
    <col min="14624" max="14636" width="12.36328125" style="70" customWidth="1"/>
    <col min="14637" max="14637" width="13.26953125" style="70" customWidth="1"/>
    <col min="14638" max="14638" width="50.7265625" style="70" customWidth="1"/>
    <col min="14639" max="14639" width="8.90625" style="70" customWidth="1"/>
    <col min="14640" max="14640" width="12" style="70" customWidth="1"/>
    <col min="14641" max="14641" width="1.453125" style="70" customWidth="1"/>
    <col min="14642" max="14876" width="9" style="70"/>
    <col min="14877" max="14877" width="3.36328125" style="70" customWidth="1"/>
    <col min="14878" max="14878" width="17" style="70" customWidth="1"/>
    <col min="14879" max="14879" width="6" style="70" customWidth="1"/>
    <col min="14880" max="14892" width="12.36328125" style="70" customWidth="1"/>
    <col min="14893" max="14893" width="13.26953125" style="70" customWidth="1"/>
    <col min="14894" max="14894" width="50.7265625" style="70" customWidth="1"/>
    <col min="14895" max="14895" width="8.90625" style="70" customWidth="1"/>
    <col min="14896" max="14896" width="12" style="70" customWidth="1"/>
    <col min="14897" max="14897" width="1.453125" style="70" customWidth="1"/>
    <col min="14898" max="15132" width="9" style="70"/>
    <col min="15133" max="15133" width="3.36328125" style="70" customWidth="1"/>
    <col min="15134" max="15134" width="17" style="70" customWidth="1"/>
    <col min="15135" max="15135" width="6" style="70" customWidth="1"/>
    <col min="15136" max="15148" width="12.36328125" style="70" customWidth="1"/>
    <col min="15149" max="15149" width="13.26953125" style="70" customWidth="1"/>
    <col min="15150" max="15150" width="50.7265625" style="70" customWidth="1"/>
    <col min="15151" max="15151" width="8.90625" style="70" customWidth="1"/>
    <col min="15152" max="15152" width="12" style="70" customWidth="1"/>
    <col min="15153" max="15153" width="1.453125" style="70" customWidth="1"/>
    <col min="15154" max="15388" width="9" style="70"/>
    <col min="15389" max="15389" width="3.36328125" style="70" customWidth="1"/>
    <col min="15390" max="15390" width="17" style="70" customWidth="1"/>
    <col min="15391" max="15391" width="6" style="70" customWidth="1"/>
    <col min="15392" max="15404" width="12.36328125" style="70" customWidth="1"/>
    <col min="15405" max="15405" width="13.26953125" style="70" customWidth="1"/>
    <col min="15406" max="15406" width="50.7265625" style="70" customWidth="1"/>
    <col min="15407" max="15407" width="8.90625" style="70" customWidth="1"/>
    <col min="15408" max="15408" width="12" style="70" customWidth="1"/>
    <col min="15409" max="15409" width="1.453125" style="70" customWidth="1"/>
    <col min="15410" max="15644" width="9" style="70"/>
    <col min="15645" max="15645" width="3.36328125" style="70" customWidth="1"/>
    <col min="15646" max="15646" width="17" style="70" customWidth="1"/>
    <col min="15647" max="15647" width="6" style="70" customWidth="1"/>
    <col min="15648" max="15660" width="12.36328125" style="70" customWidth="1"/>
    <col min="15661" max="15661" width="13.26953125" style="70" customWidth="1"/>
    <col min="15662" max="15662" width="50.7265625" style="70" customWidth="1"/>
    <col min="15663" max="15663" width="8.90625" style="70" customWidth="1"/>
    <col min="15664" max="15664" width="12" style="70" customWidth="1"/>
    <col min="15665" max="15665" width="1.453125" style="70" customWidth="1"/>
    <col min="15666" max="15900" width="9" style="70"/>
    <col min="15901" max="15901" width="3.36328125" style="70" customWidth="1"/>
    <col min="15902" max="15902" width="17" style="70" customWidth="1"/>
    <col min="15903" max="15903" width="6" style="70" customWidth="1"/>
    <col min="15904" max="15916" width="12.36328125" style="70" customWidth="1"/>
    <col min="15917" max="15917" width="13.26953125" style="70" customWidth="1"/>
    <col min="15918" max="15918" width="50.7265625" style="70" customWidth="1"/>
    <col min="15919" max="15919" width="8.90625" style="70" customWidth="1"/>
    <col min="15920" max="15920" width="12" style="70" customWidth="1"/>
    <col min="15921" max="15921" width="1.453125" style="70" customWidth="1"/>
    <col min="15922" max="16156" width="9" style="70"/>
    <col min="16157" max="16157" width="3.36328125" style="70" customWidth="1"/>
    <col min="16158" max="16158" width="17" style="70" customWidth="1"/>
    <col min="16159" max="16159" width="6" style="70" customWidth="1"/>
    <col min="16160" max="16172" width="12.36328125" style="70" customWidth="1"/>
    <col min="16173" max="16173" width="13.26953125" style="70" customWidth="1"/>
    <col min="16174" max="16174" width="50.7265625" style="70" customWidth="1"/>
    <col min="16175" max="16175" width="8.90625" style="70" customWidth="1"/>
    <col min="16176" max="16176" width="12" style="70" customWidth="1"/>
    <col min="16177" max="16177" width="1.453125" style="70" customWidth="1"/>
    <col min="16178" max="16384" width="9" style="70"/>
  </cols>
  <sheetData>
    <row r="1" spans="1:58" s="76" customFormat="1" ht="28.9" customHeight="1" thickBot="1">
      <c r="B1" s="77" t="s">
        <v>356</v>
      </c>
      <c r="C1" s="77"/>
      <c r="D1" s="78"/>
      <c r="E1" s="78"/>
      <c r="F1" s="78"/>
      <c r="G1" s="78"/>
      <c r="H1" s="78"/>
      <c r="I1" s="78"/>
      <c r="J1" s="78"/>
      <c r="L1" s="524" t="str">
        <f>IF(AK1="","入力エラー！事業所番号と事業所名を入力！&gt;&gt;&gt;",IF(AR1="","入力エラー！事業所番号と事業所名を入力！&gt;&gt;&gt;",""))</f>
        <v>入力エラー！事業所番号と事業所名を入力！&gt;&gt;&gt;</v>
      </c>
      <c r="M1" s="524"/>
      <c r="N1" s="524"/>
      <c r="O1" s="524"/>
      <c r="P1" s="524"/>
      <c r="Q1" s="524"/>
      <c r="R1" s="524"/>
      <c r="S1" s="524"/>
      <c r="T1" s="524"/>
      <c r="U1" s="524"/>
      <c r="V1" s="524"/>
      <c r="W1" s="524"/>
      <c r="X1" s="524"/>
      <c r="Y1" s="524"/>
      <c r="Z1" s="524"/>
      <c r="AA1" s="524"/>
      <c r="AB1" s="524"/>
      <c r="AC1" s="524"/>
      <c r="AD1" s="524"/>
      <c r="AE1" s="524"/>
      <c r="AF1" s="524"/>
      <c r="AG1" s="525"/>
      <c r="AH1" s="507" t="s">
        <v>332</v>
      </c>
      <c r="AI1" s="508"/>
      <c r="AJ1" s="508"/>
      <c r="AK1" s="511"/>
      <c r="AL1" s="512"/>
      <c r="AM1" s="512"/>
      <c r="AN1" s="512"/>
      <c r="AO1" s="513"/>
      <c r="AP1" s="516" t="s">
        <v>61</v>
      </c>
      <c r="AQ1" s="517"/>
      <c r="AR1" s="520"/>
      <c r="AS1" s="520"/>
      <c r="AT1" s="521"/>
      <c r="AU1" s="78"/>
      <c r="AV1" s="380"/>
      <c r="AW1" s="380"/>
      <c r="AX1" s="380"/>
      <c r="AY1" s="380"/>
      <c r="AZ1" s="380"/>
      <c r="BA1" s="380"/>
      <c r="BB1" s="380"/>
      <c r="BC1" s="380"/>
      <c r="BD1" s="380"/>
      <c r="BE1" s="380"/>
      <c r="BF1" s="380"/>
    </row>
    <row r="2" spans="1:58" s="76" customFormat="1" ht="30" customHeight="1" thickBot="1">
      <c r="B2" s="505" t="s">
        <v>357</v>
      </c>
      <c r="C2" s="506"/>
      <c r="D2" s="497"/>
      <c r="E2" s="498"/>
      <c r="F2" s="453" t="str">
        <f>IF(D2="","&lt;&lt;&lt;入力エラー！最初に、運営指導年月日を西暦年（例：2020/10/29）で入力!","")</f>
        <v>&lt;&lt;&lt;入力エラー！最初に、運営指導年月日を西暦年（例：2020/10/29）で入力!</v>
      </c>
      <c r="R2" s="80"/>
      <c r="S2" s="81"/>
      <c r="T2" s="81"/>
      <c r="U2" s="81"/>
      <c r="V2" s="81"/>
      <c r="W2" s="81"/>
      <c r="X2" s="81"/>
      <c r="Y2" s="81"/>
      <c r="Z2" s="81"/>
      <c r="AA2" s="81"/>
      <c r="AB2" s="81"/>
      <c r="AC2" s="81"/>
      <c r="AD2" s="81"/>
      <c r="AE2" s="81"/>
      <c r="AF2" s="81"/>
      <c r="AG2" s="81"/>
      <c r="AH2" s="509"/>
      <c r="AI2" s="510"/>
      <c r="AJ2" s="510"/>
      <c r="AK2" s="514"/>
      <c r="AL2" s="514"/>
      <c r="AM2" s="514"/>
      <c r="AN2" s="514"/>
      <c r="AO2" s="515"/>
      <c r="AP2" s="518"/>
      <c r="AQ2" s="519"/>
      <c r="AR2" s="522"/>
      <c r="AS2" s="522"/>
      <c r="AT2" s="523"/>
      <c r="AU2" s="80"/>
      <c r="AV2" s="383"/>
      <c r="AW2" s="380"/>
      <c r="AX2" s="380"/>
      <c r="AY2" s="380"/>
      <c r="AZ2" s="380"/>
      <c r="BA2" s="380"/>
      <c r="BB2" s="380"/>
      <c r="BC2" s="380"/>
      <c r="BD2" s="380"/>
      <c r="BE2" s="380"/>
      <c r="BF2" s="380"/>
    </row>
    <row r="3" spans="1:58"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row>
    <row r="4" spans="1:58" ht="31.5" customHeight="1" thickBot="1">
      <c r="A4" s="478" t="s">
        <v>62</v>
      </c>
      <c r="B4" s="481" t="s">
        <v>63</v>
      </c>
      <c r="C4" s="481" t="s">
        <v>83</v>
      </c>
      <c r="D4" s="481" t="s">
        <v>64</v>
      </c>
      <c r="E4" s="481" t="s">
        <v>65</v>
      </c>
      <c r="F4" s="481" t="s">
        <v>66</v>
      </c>
      <c r="G4" s="481" t="s">
        <v>67</v>
      </c>
      <c r="H4" s="481" t="s">
        <v>172</v>
      </c>
      <c r="I4" s="485" t="s">
        <v>68</v>
      </c>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7"/>
      <c r="AR4" s="491" t="s">
        <v>333</v>
      </c>
      <c r="AS4" s="491" t="s">
        <v>334</v>
      </c>
      <c r="AT4" s="491" t="s">
        <v>359</v>
      </c>
    </row>
    <row r="5" spans="1:58" ht="30" customHeight="1" thickBot="1">
      <c r="A5" s="479"/>
      <c r="B5" s="482"/>
      <c r="C5" s="482"/>
      <c r="D5" s="482"/>
      <c r="E5" s="482"/>
      <c r="F5" s="482"/>
      <c r="G5" s="482"/>
      <c r="H5" s="482"/>
      <c r="I5" s="488" t="e">
        <f>DATE(YEAR(J$5),MONTH(J$5)-1,1)</f>
        <v>#NUM!</v>
      </c>
      <c r="J5" s="488" t="e">
        <f>DATE(YEAR(K$5),MONTH(K$5)-1,1)</f>
        <v>#NUM!</v>
      </c>
      <c r="K5" s="494" t="e">
        <f>IF(DAY(D2)&lt;=15,DATE(YEAR(D2),MONTH(D2)-2,1),DATE(YEAR(D2),MONTH(D2)-1,1))</f>
        <v>#NUM!</v>
      </c>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6"/>
      <c r="AQ5" s="526" t="s">
        <v>69</v>
      </c>
      <c r="AR5" s="492"/>
      <c r="AS5" s="492"/>
      <c r="AT5" s="492"/>
    </row>
    <row r="6" spans="1:58" ht="30" customHeight="1">
      <c r="A6" s="479"/>
      <c r="B6" s="482"/>
      <c r="C6" s="482"/>
      <c r="D6" s="482"/>
      <c r="E6" s="482"/>
      <c r="F6" s="482"/>
      <c r="G6" s="482"/>
      <c r="H6" s="482"/>
      <c r="I6" s="489"/>
      <c r="J6" s="489"/>
      <c r="K6" s="83">
        <v>1</v>
      </c>
      <c r="L6" s="84">
        <v>2</v>
      </c>
      <c r="M6" s="84">
        <v>3</v>
      </c>
      <c r="N6" s="84">
        <v>4</v>
      </c>
      <c r="O6" s="84">
        <v>5</v>
      </c>
      <c r="P6" s="84">
        <v>6</v>
      </c>
      <c r="Q6" s="84">
        <v>7</v>
      </c>
      <c r="R6" s="84">
        <v>8</v>
      </c>
      <c r="S6" s="84">
        <v>9</v>
      </c>
      <c r="T6" s="84">
        <v>10</v>
      </c>
      <c r="U6" s="84">
        <v>11</v>
      </c>
      <c r="V6" s="84">
        <v>12</v>
      </c>
      <c r="W6" s="84">
        <v>13</v>
      </c>
      <c r="X6" s="84">
        <v>14</v>
      </c>
      <c r="Y6" s="84">
        <v>15</v>
      </c>
      <c r="Z6" s="84">
        <v>16</v>
      </c>
      <c r="AA6" s="84">
        <v>17</v>
      </c>
      <c r="AB6" s="84">
        <v>18</v>
      </c>
      <c r="AC6" s="84">
        <v>19</v>
      </c>
      <c r="AD6" s="84">
        <v>20</v>
      </c>
      <c r="AE6" s="84">
        <v>21</v>
      </c>
      <c r="AF6" s="84">
        <v>22</v>
      </c>
      <c r="AG6" s="84">
        <v>23</v>
      </c>
      <c r="AH6" s="84">
        <v>24</v>
      </c>
      <c r="AI6" s="84">
        <v>25</v>
      </c>
      <c r="AJ6" s="84">
        <v>26</v>
      </c>
      <c r="AK6" s="84">
        <v>27</v>
      </c>
      <c r="AL6" s="84">
        <v>28</v>
      </c>
      <c r="AM6" s="84">
        <v>29</v>
      </c>
      <c r="AN6" s="84">
        <v>30</v>
      </c>
      <c r="AO6" s="85">
        <v>31</v>
      </c>
      <c r="AP6" s="529" t="s">
        <v>70</v>
      </c>
      <c r="AQ6" s="527"/>
      <c r="AR6" s="492"/>
      <c r="AS6" s="492"/>
      <c r="AT6" s="492"/>
    </row>
    <row r="7" spans="1:58" ht="30" customHeight="1" thickBot="1">
      <c r="A7" s="480"/>
      <c r="B7" s="483"/>
      <c r="C7" s="484"/>
      <c r="D7" s="484"/>
      <c r="E7" s="484"/>
      <c r="F7" s="483"/>
      <c r="G7" s="483"/>
      <c r="H7" s="483"/>
      <c r="I7" s="490"/>
      <c r="J7" s="490"/>
      <c r="K7" s="455" t="e">
        <f>IF(DAY(EOMONTH($K$5,0))&lt;K$6,"-",DATE(YEAR($K$5),MONTH($K$5),K$6))</f>
        <v>#NUM!</v>
      </c>
      <c r="L7" s="456" t="e">
        <f t="shared" ref="L7:AO7" si="0">IF(DAY(EOMONTH($K$5,0))&lt;L$6,"-",DATE(YEAR($K$5),MONTH($K$5),L$6))</f>
        <v>#NUM!</v>
      </c>
      <c r="M7" s="456" t="e">
        <f t="shared" si="0"/>
        <v>#NUM!</v>
      </c>
      <c r="N7" s="456" t="e">
        <f t="shared" si="0"/>
        <v>#NUM!</v>
      </c>
      <c r="O7" s="456" t="e">
        <f t="shared" si="0"/>
        <v>#NUM!</v>
      </c>
      <c r="P7" s="456" t="e">
        <f t="shared" si="0"/>
        <v>#NUM!</v>
      </c>
      <c r="Q7" s="456" t="e">
        <f t="shared" si="0"/>
        <v>#NUM!</v>
      </c>
      <c r="R7" s="456" t="e">
        <f t="shared" si="0"/>
        <v>#NUM!</v>
      </c>
      <c r="S7" s="456" t="e">
        <f t="shared" si="0"/>
        <v>#NUM!</v>
      </c>
      <c r="T7" s="456" t="e">
        <f t="shared" si="0"/>
        <v>#NUM!</v>
      </c>
      <c r="U7" s="456" t="e">
        <f t="shared" si="0"/>
        <v>#NUM!</v>
      </c>
      <c r="V7" s="456" t="e">
        <f t="shared" si="0"/>
        <v>#NUM!</v>
      </c>
      <c r="W7" s="456" t="e">
        <f t="shared" si="0"/>
        <v>#NUM!</v>
      </c>
      <c r="X7" s="456" t="e">
        <f t="shared" si="0"/>
        <v>#NUM!</v>
      </c>
      <c r="Y7" s="456" t="e">
        <f t="shared" si="0"/>
        <v>#NUM!</v>
      </c>
      <c r="Z7" s="456" t="e">
        <f t="shared" si="0"/>
        <v>#NUM!</v>
      </c>
      <c r="AA7" s="456" t="e">
        <f t="shared" si="0"/>
        <v>#NUM!</v>
      </c>
      <c r="AB7" s="456" t="e">
        <f t="shared" si="0"/>
        <v>#NUM!</v>
      </c>
      <c r="AC7" s="456" t="e">
        <f t="shared" si="0"/>
        <v>#NUM!</v>
      </c>
      <c r="AD7" s="456" t="e">
        <f t="shared" si="0"/>
        <v>#NUM!</v>
      </c>
      <c r="AE7" s="456" t="e">
        <f t="shared" si="0"/>
        <v>#NUM!</v>
      </c>
      <c r="AF7" s="456" t="e">
        <f t="shared" si="0"/>
        <v>#NUM!</v>
      </c>
      <c r="AG7" s="456" t="e">
        <f t="shared" si="0"/>
        <v>#NUM!</v>
      </c>
      <c r="AH7" s="456" t="e">
        <f t="shared" si="0"/>
        <v>#NUM!</v>
      </c>
      <c r="AI7" s="456" t="e">
        <f t="shared" si="0"/>
        <v>#NUM!</v>
      </c>
      <c r="AJ7" s="456" t="e">
        <f t="shared" si="0"/>
        <v>#NUM!</v>
      </c>
      <c r="AK7" s="456" t="e">
        <f t="shared" si="0"/>
        <v>#NUM!</v>
      </c>
      <c r="AL7" s="456" t="e">
        <f t="shared" si="0"/>
        <v>#NUM!</v>
      </c>
      <c r="AM7" s="456" t="e">
        <f t="shared" si="0"/>
        <v>#NUM!</v>
      </c>
      <c r="AN7" s="456" t="e">
        <f t="shared" si="0"/>
        <v>#NUM!</v>
      </c>
      <c r="AO7" s="457" t="e">
        <f t="shared" si="0"/>
        <v>#NUM!</v>
      </c>
      <c r="AP7" s="530"/>
      <c r="AQ7" s="528"/>
      <c r="AR7" s="493"/>
      <c r="AS7" s="493"/>
      <c r="AT7" s="493"/>
    </row>
    <row r="8" spans="1:58" ht="45.75" customHeight="1">
      <c r="A8" s="89">
        <f>ROW()-7</f>
        <v>1</v>
      </c>
      <c r="B8" s="90"/>
      <c r="C8" s="91"/>
      <c r="D8" s="90"/>
      <c r="E8" s="92"/>
      <c r="F8" s="93"/>
      <c r="G8" s="93"/>
      <c r="H8" s="93"/>
      <c r="I8" s="94"/>
      <c r="J8" s="95"/>
      <c r="K8" s="96"/>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8"/>
      <c r="AP8" s="99">
        <f>SUM(K8:AO8)</f>
        <v>0</v>
      </c>
      <c r="AQ8" s="99">
        <f t="shared" ref="AQ8:AQ16" si="1">SUM(I8:J8,AP8)</f>
        <v>0</v>
      </c>
      <c r="AR8" s="101"/>
      <c r="AS8" s="101"/>
      <c r="AT8" s="101"/>
    </row>
    <row r="9" spans="1:58" ht="45.75" customHeight="1">
      <c r="A9" s="102">
        <f t="shared" ref="A9:A32" si="2">ROW()-7</f>
        <v>2</v>
      </c>
      <c r="B9" s="103"/>
      <c r="C9" s="92"/>
      <c r="D9" s="90"/>
      <c r="E9" s="92"/>
      <c r="F9" s="93"/>
      <c r="G9" s="104"/>
      <c r="H9" s="104"/>
      <c r="I9" s="95"/>
      <c r="J9" s="95"/>
      <c r="K9" s="105"/>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7"/>
      <c r="AP9" s="99">
        <f t="shared" ref="AP9:AP32" si="3">SUM(K9:AO9)</f>
        <v>0</v>
      </c>
      <c r="AQ9" s="99">
        <f t="shared" si="1"/>
        <v>0</v>
      </c>
      <c r="AR9" s="101"/>
      <c r="AS9" s="101"/>
      <c r="AT9" s="101"/>
    </row>
    <row r="10" spans="1:58" ht="45.75" customHeight="1">
      <c r="A10" s="102">
        <f t="shared" si="2"/>
        <v>3</v>
      </c>
      <c r="B10" s="103"/>
      <c r="C10" s="92"/>
      <c r="D10" s="90"/>
      <c r="E10" s="92"/>
      <c r="F10" s="93"/>
      <c r="G10" s="104"/>
      <c r="H10" s="104"/>
      <c r="I10" s="95"/>
      <c r="J10" s="95"/>
      <c r="K10" s="105"/>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7"/>
      <c r="AP10" s="99">
        <f t="shared" si="3"/>
        <v>0</v>
      </c>
      <c r="AQ10" s="99">
        <f t="shared" si="1"/>
        <v>0</v>
      </c>
      <c r="AR10" s="101"/>
      <c r="AS10" s="101"/>
      <c r="AT10" s="101"/>
    </row>
    <row r="11" spans="1:58" ht="45.75" customHeight="1">
      <c r="A11" s="102">
        <f t="shared" si="2"/>
        <v>4</v>
      </c>
      <c r="B11" s="103"/>
      <c r="C11" s="92"/>
      <c r="D11" s="90"/>
      <c r="E11" s="92"/>
      <c r="F11" s="93"/>
      <c r="G11" s="104"/>
      <c r="H11" s="104"/>
      <c r="I11" s="95"/>
      <c r="J11" s="95"/>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7"/>
      <c r="AP11" s="99">
        <f t="shared" si="3"/>
        <v>0</v>
      </c>
      <c r="AQ11" s="99">
        <f t="shared" si="1"/>
        <v>0</v>
      </c>
      <c r="AR11" s="101"/>
      <c r="AS11" s="101"/>
      <c r="AT11" s="101"/>
    </row>
    <row r="12" spans="1:58" ht="45.75" customHeight="1">
      <c r="A12" s="102">
        <f t="shared" si="2"/>
        <v>5</v>
      </c>
      <c r="B12" s="103"/>
      <c r="C12" s="92"/>
      <c r="D12" s="90"/>
      <c r="E12" s="92"/>
      <c r="F12" s="93"/>
      <c r="G12" s="104"/>
      <c r="H12" s="104"/>
      <c r="I12" s="95"/>
      <c r="J12" s="95"/>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7"/>
      <c r="AP12" s="99">
        <f t="shared" si="3"/>
        <v>0</v>
      </c>
      <c r="AQ12" s="99">
        <f t="shared" si="1"/>
        <v>0</v>
      </c>
      <c r="AR12" s="101"/>
      <c r="AS12" s="101"/>
      <c r="AT12" s="101"/>
    </row>
    <row r="13" spans="1:58" ht="45.75" customHeight="1">
      <c r="A13" s="102">
        <f t="shared" si="2"/>
        <v>6</v>
      </c>
      <c r="B13" s="103"/>
      <c r="C13" s="92"/>
      <c r="D13" s="90"/>
      <c r="E13" s="92"/>
      <c r="F13" s="93"/>
      <c r="G13" s="104"/>
      <c r="H13" s="104"/>
      <c r="I13" s="95"/>
      <c r="J13" s="95"/>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7"/>
      <c r="AP13" s="99">
        <f t="shared" si="3"/>
        <v>0</v>
      </c>
      <c r="AQ13" s="99">
        <f t="shared" si="1"/>
        <v>0</v>
      </c>
      <c r="AR13" s="101"/>
      <c r="AS13" s="101"/>
      <c r="AT13" s="101"/>
    </row>
    <row r="14" spans="1:58" ht="45.75" customHeight="1">
      <c r="A14" s="102">
        <f t="shared" si="2"/>
        <v>7</v>
      </c>
      <c r="B14" s="103"/>
      <c r="C14" s="92"/>
      <c r="D14" s="90"/>
      <c r="E14" s="92"/>
      <c r="F14" s="93"/>
      <c r="G14" s="104"/>
      <c r="H14" s="104"/>
      <c r="I14" s="95"/>
      <c r="J14" s="95"/>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7"/>
      <c r="AP14" s="99">
        <f t="shared" si="3"/>
        <v>0</v>
      </c>
      <c r="AQ14" s="99">
        <f t="shared" si="1"/>
        <v>0</v>
      </c>
      <c r="AR14" s="101"/>
      <c r="AS14" s="101"/>
      <c r="AT14" s="101"/>
    </row>
    <row r="15" spans="1:58" ht="45.75" customHeight="1">
      <c r="A15" s="102">
        <f t="shared" si="2"/>
        <v>8</v>
      </c>
      <c r="B15" s="103"/>
      <c r="C15" s="108"/>
      <c r="D15" s="103"/>
      <c r="E15" s="108"/>
      <c r="F15" s="104"/>
      <c r="G15" s="104"/>
      <c r="H15" s="104"/>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1"/>
      <c r="AS15" s="101"/>
      <c r="AT15" s="101"/>
    </row>
    <row r="16" spans="1:58" ht="45.75" customHeight="1">
      <c r="A16" s="102">
        <f t="shared" si="2"/>
        <v>9</v>
      </c>
      <c r="B16" s="103"/>
      <c r="C16" s="108"/>
      <c r="D16" s="103"/>
      <c r="E16" s="108"/>
      <c r="F16" s="104"/>
      <c r="G16" s="104"/>
      <c r="H16" s="104"/>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1"/>
      <c r="AS16" s="101"/>
      <c r="AT16" s="101"/>
    </row>
    <row r="17" spans="1:46" ht="45.75" customHeight="1">
      <c r="A17" s="102">
        <f t="shared" si="2"/>
        <v>10</v>
      </c>
      <c r="B17" s="103"/>
      <c r="C17" s="108"/>
      <c r="D17" s="103"/>
      <c r="E17" s="108"/>
      <c r="F17" s="104"/>
      <c r="G17" s="104"/>
      <c r="H17" s="104"/>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SUM(I17:J17,AP17)</f>
        <v>0</v>
      </c>
      <c r="AR17" s="101"/>
      <c r="AS17" s="101"/>
      <c r="AT17" s="101"/>
    </row>
    <row r="18" spans="1:46" ht="45.75" customHeight="1">
      <c r="A18" s="102">
        <f t="shared" si="2"/>
        <v>11</v>
      </c>
      <c r="B18" s="103"/>
      <c r="C18" s="108"/>
      <c r="D18" s="103"/>
      <c r="E18" s="108"/>
      <c r="F18" s="104"/>
      <c r="G18" s="104"/>
      <c r="H18" s="104"/>
      <c r="I18" s="95"/>
      <c r="J18" s="95"/>
      <c r="K18" s="109"/>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ref="AP18:AP22" si="4">SUM(K18:AO18)</f>
        <v>0</v>
      </c>
      <c r="AQ18" s="99">
        <f t="shared" ref="AQ18:AQ22" si="5">SUM(I18:J18,AP18)</f>
        <v>0</v>
      </c>
      <c r="AR18" s="101"/>
      <c r="AS18" s="101"/>
      <c r="AT18" s="101"/>
    </row>
    <row r="19" spans="1:46" ht="45.75" customHeight="1">
      <c r="A19" s="102">
        <f t="shared" si="2"/>
        <v>12</v>
      </c>
      <c r="B19" s="103"/>
      <c r="C19" s="108"/>
      <c r="D19" s="103"/>
      <c r="E19" s="108"/>
      <c r="F19" s="104"/>
      <c r="G19" s="104"/>
      <c r="H19" s="104"/>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4"/>
        <v>0</v>
      </c>
      <c r="AQ19" s="99">
        <f t="shared" si="5"/>
        <v>0</v>
      </c>
      <c r="AR19" s="101"/>
      <c r="AS19" s="101"/>
      <c r="AT19" s="101"/>
    </row>
    <row r="20" spans="1:46" ht="45.75" customHeight="1">
      <c r="A20" s="102">
        <f t="shared" si="2"/>
        <v>13</v>
      </c>
      <c r="B20" s="103"/>
      <c r="C20" s="108"/>
      <c r="D20" s="103"/>
      <c r="E20" s="108"/>
      <c r="F20" s="104"/>
      <c r="G20" s="104"/>
      <c r="H20" s="104"/>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4"/>
        <v>0</v>
      </c>
      <c r="AQ20" s="99">
        <f t="shared" si="5"/>
        <v>0</v>
      </c>
      <c r="AR20" s="101"/>
      <c r="AS20" s="101"/>
      <c r="AT20" s="101"/>
    </row>
    <row r="21" spans="1:46" ht="45.75" customHeight="1">
      <c r="A21" s="102">
        <f t="shared" si="2"/>
        <v>14</v>
      </c>
      <c r="B21" s="103"/>
      <c r="C21" s="108"/>
      <c r="D21" s="103"/>
      <c r="E21" s="108"/>
      <c r="F21" s="104"/>
      <c r="G21" s="104"/>
      <c r="H21" s="104"/>
      <c r="I21" s="95"/>
      <c r="J21" s="95"/>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4"/>
        <v>0</v>
      </c>
      <c r="AQ21" s="99">
        <f t="shared" si="5"/>
        <v>0</v>
      </c>
      <c r="AR21" s="101"/>
      <c r="AS21" s="101"/>
      <c r="AT21" s="101"/>
    </row>
    <row r="22" spans="1:46" ht="45.75" customHeight="1">
      <c r="A22" s="102">
        <f t="shared" si="2"/>
        <v>15</v>
      </c>
      <c r="B22" s="103"/>
      <c r="C22" s="108"/>
      <c r="D22" s="103"/>
      <c r="E22" s="108"/>
      <c r="F22" s="104"/>
      <c r="G22" s="104"/>
      <c r="H22" s="104"/>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4"/>
        <v>0</v>
      </c>
      <c r="AQ22" s="99">
        <f t="shared" si="5"/>
        <v>0</v>
      </c>
      <c r="AR22" s="101"/>
      <c r="AS22" s="101"/>
      <c r="AT22" s="101"/>
    </row>
    <row r="23" spans="1:46" ht="45.75" customHeight="1">
      <c r="A23" s="102">
        <f t="shared" si="2"/>
        <v>16</v>
      </c>
      <c r="B23" s="103"/>
      <c r="C23" s="108"/>
      <c r="D23" s="103"/>
      <c r="E23" s="108"/>
      <c r="F23" s="104"/>
      <c r="G23" s="104"/>
      <c r="H23" s="104"/>
      <c r="I23" s="95"/>
      <c r="J23" s="95"/>
      <c r="K23" s="109"/>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ref="AQ23:AQ39" si="6">SUM(I23:J23,AP23)</f>
        <v>0</v>
      </c>
      <c r="AR23" s="101"/>
      <c r="AS23" s="101"/>
      <c r="AT23" s="101"/>
    </row>
    <row r="24" spans="1:46" ht="45.75" customHeight="1">
      <c r="A24" s="102">
        <f t="shared" si="2"/>
        <v>17</v>
      </c>
      <c r="B24" s="103"/>
      <c r="C24" s="108"/>
      <c r="D24" s="103"/>
      <c r="E24" s="108"/>
      <c r="F24" s="104"/>
      <c r="G24" s="104"/>
      <c r="H24" s="104"/>
      <c r="I24" s="95"/>
      <c r="J24" s="95"/>
      <c r="K24" s="109"/>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6"/>
        <v>0</v>
      </c>
      <c r="AR24" s="101"/>
      <c r="AS24" s="101"/>
      <c r="AT24" s="101"/>
    </row>
    <row r="25" spans="1:46" ht="45.75" customHeight="1">
      <c r="A25" s="102">
        <f t="shared" si="2"/>
        <v>18</v>
      </c>
      <c r="B25" s="103"/>
      <c r="C25" s="108"/>
      <c r="D25" s="103"/>
      <c r="E25" s="108"/>
      <c r="F25" s="104"/>
      <c r="G25" s="104"/>
      <c r="H25" s="104"/>
      <c r="I25" s="95"/>
      <c r="J25" s="95"/>
      <c r="K25" s="109"/>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6"/>
        <v>0</v>
      </c>
      <c r="AR25" s="101"/>
      <c r="AS25" s="101"/>
      <c r="AT25" s="101"/>
    </row>
    <row r="26" spans="1:46" ht="45.75" customHeight="1">
      <c r="A26" s="102">
        <f t="shared" si="2"/>
        <v>19</v>
      </c>
      <c r="B26" s="103"/>
      <c r="C26" s="108"/>
      <c r="D26" s="103"/>
      <c r="E26" s="108"/>
      <c r="F26" s="104"/>
      <c r="G26" s="104"/>
      <c r="H26" s="104"/>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6"/>
        <v>0</v>
      </c>
      <c r="AR26" s="101"/>
      <c r="AS26" s="101"/>
      <c r="AT26" s="101"/>
    </row>
    <row r="27" spans="1:46" ht="45.75" customHeight="1">
      <c r="A27" s="102">
        <f t="shared" si="2"/>
        <v>20</v>
      </c>
      <c r="B27" s="103"/>
      <c r="C27" s="108"/>
      <c r="D27" s="103"/>
      <c r="E27" s="108"/>
      <c r="F27" s="104"/>
      <c r="G27" s="104"/>
      <c r="H27" s="104"/>
      <c r="I27" s="95"/>
      <c r="J27" s="95"/>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6"/>
        <v>0</v>
      </c>
      <c r="AR27" s="101"/>
      <c r="AS27" s="101"/>
      <c r="AT27" s="101"/>
    </row>
    <row r="28" spans="1:46" ht="45.75" customHeight="1">
      <c r="A28" s="102">
        <f t="shared" si="2"/>
        <v>21</v>
      </c>
      <c r="B28" s="103"/>
      <c r="C28" s="108"/>
      <c r="D28" s="103"/>
      <c r="E28" s="108"/>
      <c r="F28" s="104"/>
      <c r="G28" s="104"/>
      <c r="H28" s="104"/>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6"/>
        <v>0</v>
      </c>
      <c r="AR28" s="101"/>
      <c r="AS28" s="101"/>
      <c r="AT28" s="101"/>
    </row>
    <row r="29" spans="1:46" ht="45.75" customHeight="1">
      <c r="A29" s="102">
        <f t="shared" si="2"/>
        <v>22</v>
      </c>
      <c r="B29" s="103"/>
      <c r="C29" s="108"/>
      <c r="D29" s="103"/>
      <c r="E29" s="108"/>
      <c r="F29" s="104"/>
      <c r="G29" s="104"/>
      <c r="H29" s="104"/>
      <c r="I29" s="95"/>
      <c r="J29" s="95"/>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7"/>
      <c r="AP29" s="99">
        <f t="shared" si="3"/>
        <v>0</v>
      </c>
      <c r="AQ29" s="99">
        <f t="shared" si="6"/>
        <v>0</v>
      </c>
      <c r="AR29" s="101"/>
      <c r="AS29" s="101"/>
      <c r="AT29" s="101"/>
    </row>
    <row r="30" spans="1:46" ht="45.75" customHeight="1">
      <c r="A30" s="102">
        <f t="shared" si="2"/>
        <v>23</v>
      </c>
      <c r="B30" s="103"/>
      <c r="C30" s="108"/>
      <c r="D30" s="103"/>
      <c r="E30" s="108"/>
      <c r="F30" s="104"/>
      <c r="G30" s="104"/>
      <c r="H30" s="104"/>
      <c r="I30" s="95"/>
      <c r="J30" s="95"/>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7"/>
      <c r="AP30" s="99">
        <f t="shared" si="3"/>
        <v>0</v>
      </c>
      <c r="AQ30" s="99">
        <f t="shared" si="6"/>
        <v>0</v>
      </c>
      <c r="AR30" s="101"/>
      <c r="AS30" s="101"/>
      <c r="AT30" s="101"/>
    </row>
    <row r="31" spans="1:46" ht="45.75" customHeight="1">
      <c r="A31" s="102">
        <f t="shared" si="2"/>
        <v>24</v>
      </c>
      <c r="B31" s="103"/>
      <c r="C31" s="108"/>
      <c r="D31" s="103"/>
      <c r="E31" s="108"/>
      <c r="F31" s="104"/>
      <c r="G31" s="104"/>
      <c r="H31" s="104"/>
      <c r="I31" s="95"/>
      <c r="J31" s="95"/>
      <c r="K31" s="109"/>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7"/>
      <c r="AP31" s="99">
        <f t="shared" si="3"/>
        <v>0</v>
      </c>
      <c r="AQ31" s="99">
        <f t="shared" si="6"/>
        <v>0</v>
      </c>
      <c r="AR31" s="101"/>
      <c r="AS31" s="101"/>
      <c r="AT31" s="101"/>
    </row>
    <row r="32" spans="1:46" ht="45.75" customHeight="1" thickBot="1">
      <c r="A32" s="102">
        <f t="shared" si="2"/>
        <v>25</v>
      </c>
      <c r="B32" s="103"/>
      <c r="C32" s="108"/>
      <c r="D32" s="103"/>
      <c r="E32" s="108"/>
      <c r="F32" s="104"/>
      <c r="G32" s="104"/>
      <c r="H32" s="104"/>
      <c r="I32" s="95"/>
      <c r="J32" s="95"/>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7"/>
      <c r="AP32" s="99">
        <f t="shared" si="3"/>
        <v>0</v>
      </c>
      <c r="AQ32" s="99">
        <f t="shared" si="6"/>
        <v>0</v>
      </c>
      <c r="AR32" s="379"/>
      <c r="AS32" s="379"/>
      <c r="AT32" s="379"/>
    </row>
    <row r="33" spans="1:65" ht="45.75" customHeight="1">
      <c r="A33" s="110"/>
      <c r="B33" s="499" t="s">
        <v>71</v>
      </c>
      <c r="C33" s="500"/>
      <c r="D33" s="500"/>
      <c r="E33" s="500"/>
      <c r="F33" s="500"/>
      <c r="G33" s="501"/>
      <c r="H33" s="230" t="s">
        <v>180</v>
      </c>
      <c r="I33" s="248">
        <f>SUM(I8:I32)</f>
        <v>0</v>
      </c>
      <c r="J33" s="248">
        <f>SUM(J8:J32)</f>
        <v>0</v>
      </c>
      <c r="K33" s="249">
        <f t="shared" ref="K33:AP33" si="7">SUM(K8:K32)</f>
        <v>0</v>
      </c>
      <c r="L33" s="250">
        <f t="shared" si="7"/>
        <v>0</v>
      </c>
      <c r="M33" s="250">
        <f t="shared" si="7"/>
        <v>0</v>
      </c>
      <c r="N33" s="250">
        <f t="shared" si="7"/>
        <v>0</v>
      </c>
      <c r="O33" s="250">
        <f t="shared" si="7"/>
        <v>0</v>
      </c>
      <c r="P33" s="250">
        <f t="shared" si="7"/>
        <v>0</v>
      </c>
      <c r="Q33" s="250">
        <f t="shared" si="7"/>
        <v>0</v>
      </c>
      <c r="R33" s="250">
        <f t="shared" si="7"/>
        <v>0</v>
      </c>
      <c r="S33" s="250">
        <f t="shared" si="7"/>
        <v>0</v>
      </c>
      <c r="T33" s="250">
        <f t="shared" si="7"/>
        <v>0</v>
      </c>
      <c r="U33" s="250">
        <f t="shared" si="7"/>
        <v>0</v>
      </c>
      <c r="V33" s="250">
        <f t="shared" si="7"/>
        <v>0</v>
      </c>
      <c r="W33" s="250">
        <f t="shared" si="7"/>
        <v>0</v>
      </c>
      <c r="X33" s="250">
        <f t="shared" si="7"/>
        <v>0</v>
      </c>
      <c r="Y33" s="250">
        <f t="shared" si="7"/>
        <v>0</v>
      </c>
      <c r="Z33" s="250">
        <f t="shared" si="7"/>
        <v>0</v>
      </c>
      <c r="AA33" s="250">
        <f t="shared" si="7"/>
        <v>0</v>
      </c>
      <c r="AB33" s="250">
        <f t="shared" si="7"/>
        <v>0</v>
      </c>
      <c r="AC33" s="250">
        <f t="shared" si="7"/>
        <v>0</v>
      </c>
      <c r="AD33" s="250">
        <f>SUM(AD8:AAV32)</f>
        <v>0</v>
      </c>
      <c r="AE33" s="250">
        <f t="shared" si="7"/>
        <v>0</v>
      </c>
      <c r="AF33" s="250">
        <f t="shared" si="7"/>
        <v>0</v>
      </c>
      <c r="AG33" s="250">
        <f t="shared" si="7"/>
        <v>0</v>
      </c>
      <c r="AH33" s="250">
        <f t="shared" si="7"/>
        <v>0</v>
      </c>
      <c r="AI33" s="250">
        <f t="shared" si="7"/>
        <v>0</v>
      </c>
      <c r="AJ33" s="250">
        <f t="shared" si="7"/>
        <v>0</v>
      </c>
      <c r="AK33" s="250">
        <f t="shared" si="7"/>
        <v>0</v>
      </c>
      <c r="AL33" s="250">
        <f t="shared" si="7"/>
        <v>0</v>
      </c>
      <c r="AM33" s="250">
        <f t="shared" si="7"/>
        <v>0</v>
      </c>
      <c r="AN33" s="250">
        <f t="shared" si="7"/>
        <v>0</v>
      </c>
      <c r="AO33" s="251">
        <f t="shared" si="7"/>
        <v>0</v>
      </c>
      <c r="AP33" s="252">
        <f t="shared" si="7"/>
        <v>0</v>
      </c>
      <c r="AQ33" s="253">
        <f t="shared" si="6"/>
        <v>0</v>
      </c>
      <c r="AR33" s="531"/>
      <c r="AS33" s="531"/>
      <c r="AT33" s="531"/>
    </row>
    <row r="34" spans="1:65" ht="45.75" customHeight="1">
      <c r="A34" s="110"/>
      <c r="B34" s="228"/>
      <c r="C34" s="538" t="s">
        <v>173</v>
      </c>
      <c r="D34" s="539"/>
      <c r="E34" s="539"/>
      <c r="F34" s="539"/>
      <c r="G34" s="539"/>
      <c r="H34" s="540"/>
      <c r="I34" s="234">
        <f>SUMIF($H$8:$H$33,$C34,I$8:I$33)</f>
        <v>0</v>
      </c>
      <c r="J34" s="234">
        <f t="shared" ref="J34:AO37" si="8">SUMIF($H$8:$H$33,$C34,J$8:J$33)</f>
        <v>0</v>
      </c>
      <c r="K34" s="289">
        <f t="shared" si="8"/>
        <v>0</v>
      </c>
      <c r="L34" s="290">
        <f t="shared" si="8"/>
        <v>0</v>
      </c>
      <c r="M34" s="290">
        <f t="shared" si="8"/>
        <v>0</v>
      </c>
      <c r="N34" s="290">
        <f t="shared" si="8"/>
        <v>0</v>
      </c>
      <c r="O34" s="290">
        <f t="shared" si="8"/>
        <v>0</v>
      </c>
      <c r="P34" s="290">
        <f t="shared" si="8"/>
        <v>0</v>
      </c>
      <c r="Q34" s="290">
        <f t="shared" si="8"/>
        <v>0</v>
      </c>
      <c r="R34" s="290">
        <f t="shared" si="8"/>
        <v>0</v>
      </c>
      <c r="S34" s="290">
        <f t="shared" si="8"/>
        <v>0</v>
      </c>
      <c r="T34" s="290">
        <f t="shared" si="8"/>
        <v>0</v>
      </c>
      <c r="U34" s="290">
        <f t="shared" si="8"/>
        <v>0</v>
      </c>
      <c r="V34" s="290">
        <f t="shared" si="8"/>
        <v>0</v>
      </c>
      <c r="W34" s="290">
        <f t="shared" si="8"/>
        <v>0</v>
      </c>
      <c r="X34" s="290">
        <f t="shared" si="8"/>
        <v>0</v>
      </c>
      <c r="Y34" s="290">
        <f t="shared" si="8"/>
        <v>0</v>
      </c>
      <c r="Z34" s="290">
        <f t="shared" si="8"/>
        <v>0</v>
      </c>
      <c r="AA34" s="290">
        <f t="shared" si="8"/>
        <v>0</v>
      </c>
      <c r="AB34" s="290">
        <f t="shared" si="8"/>
        <v>0</v>
      </c>
      <c r="AC34" s="290">
        <f t="shared" si="8"/>
        <v>0</v>
      </c>
      <c r="AD34" s="290">
        <f t="shared" si="8"/>
        <v>0</v>
      </c>
      <c r="AE34" s="290">
        <f t="shared" si="8"/>
        <v>0</v>
      </c>
      <c r="AF34" s="290">
        <f t="shared" si="8"/>
        <v>0</v>
      </c>
      <c r="AG34" s="290">
        <f t="shared" si="8"/>
        <v>0</v>
      </c>
      <c r="AH34" s="290">
        <f t="shared" si="8"/>
        <v>0</v>
      </c>
      <c r="AI34" s="290">
        <f t="shared" si="8"/>
        <v>0</v>
      </c>
      <c r="AJ34" s="290">
        <f t="shared" si="8"/>
        <v>0</v>
      </c>
      <c r="AK34" s="290">
        <f t="shared" si="8"/>
        <v>0</v>
      </c>
      <c r="AL34" s="290">
        <f t="shared" si="8"/>
        <v>0</v>
      </c>
      <c r="AM34" s="290">
        <f t="shared" si="8"/>
        <v>0</v>
      </c>
      <c r="AN34" s="290">
        <f t="shared" si="8"/>
        <v>0</v>
      </c>
      <c r="AO34" s="291">
        <f t="shared" si="8"/>
        <v>0</v>
      </c>
      <c r="AP34" s="238">
        <f t="shared" ref="AP34:AP37" si="9">SUM(K34:AO34)</f>
        <v>0</v>
      </c>
      <c r="AQ34" s="239">
        <f t="shared" si="6"/>
        <v>0</v>
      </c>
      <c r="AR34" s="532"/>
      <c r="AS34" s="532"/>
      <c r="AT34" s="532"/>
    </row>
    <row r="35" spans="1:65" ht="45.75" customHeight="1">
      <c r="A35" s="110"/>
      <c r="B35" s="228"/>
      <c r="C35" s="538" t="s">
        <v>176</v>
      </c>
      <c r="D35" s="539"/>
      <c r="E35" s="539"/>
      <c r="F35" s="539"/>
      <c r="G35" s="539"/>
      <c r="H35" s="540" t="s">
        <v>176</v>
      </c>
      <c r="I35" s="234">
        <f t="shared" ref="I35:X37" si="10">SUMIF($H$8:$H$33,$C35,I$8:I$33)</f>
        <v>0</v>
      </c>
      <c r="J35" s="234">
        <f t="shared" si="10"/>
        <v>0</v>
      </c>
      <c r="K35" s="289">
        <f t="shared" si="10"/>
        <v>0</v>
      </c>
      <c r="L35" s="290">
        <f t="shared" si="10"/>
        <v>0</v>
      </c>
      <c r="M35" s="290">
        <f t="shared" si="10"/>
        <v>0</v>
      </c>
      <c r="N35" s="290">
        <f t="shared" si="10"/>
        <v>0</v>
      </c>
      <c r="O35" s="290">
        <f t="shared" si="10"/>
        <v>0</v>
      </c>
      <c r="P35" s="290">
        <f t="shared" si="10"/>
        <v>0</v>
      </c>
      <c r="Q35" s="290">
        <f t="shared" si="10"/>
        <v>0</v>
      </c>
      <c r="R35" s="290">
        <f t="shared" si="10"/>
        <v>0</v>
      </c>
      <c r="S35" s="290">
        <f t="shared" si="10"/>
        <v>0</v>
      </c>
      <c r="T35" s="290">
        <f t="shared" si="10"/>
        <v>0</v>
      </c>
      <c r="U35" s="290">
        <f t="shared" si="10"/>
        <v>0</v>
      </c>
      <c r="V35" s="290">
        <f t="shared" si="10"/>
        <v>0</v>
      </c>
      <c r="W35" s="290">
        <f t="shared" si="10"/>
        <v>0</v>
      </c>
      <c r="X35" s="290">
        <f t="shared" si="10"/>
        <v>0</v>
      </c>
      <c r="Y35" s="290">
        <f t="shared" si="8"/>
        <v>0</v>
      </c>
      <c r="Z35" s="290">
        <f t="shared" si="8"/>
        <v>0</v>
      </c>
      <c r="AA35" s="290">
        <f t="shared" si="8"/>
        <v>0</v>
      </c>
      <c r="AB35" s="290">
        <f t="shared" si="8"/>
        <v>0</v>
      </c>
      <c r="AC35" s="290">
        <f t="shared" si="8"/>
        <v>0</v>
      </c>
      <c r="AD35" s="290">
        <f t="shared" si="8"/>
        <v>0</v>
      </c>
      <c r="AE35" s="290">
        <f t="shared" si="8"/>
        <v>0</v>
      </c>
      <c r="AF35" s="290">
        <f t="shared" si="8"/>
        <v>0</v>
      </c>
      <c r="AG35" s="290">
        <f t="shared" si="8"/>
        <v>0</v>
      </c>
      <c r="AH35" s="290">
        <f t="shared" si="8"/>
        <v>0</v>
      </c>
      <c r="AI35" s="290">
        <f t="shared" si="8"/>
        <v>0</v>
      </c>
      <c r="AJ35" s="290">
        <f t="shared" si="8"/>
        <v>0</v>
      </c>
      <c r="AK35" s="290">
        <f t="shared" si="8"/>
        <v>0</v>
      </c>
      <c r="AL35" s="290">
        <f t="shared" si="8"/>
        <v>0</v>
      </c>
      <c r="AM35" s="290">
        <f t="shared" si="8"/>
        <v>0</v>
      </c>
      <c r="AN35" s="290">
        <f t="shared" si="8"/>
        <v>0</v>
      </c>
      <c r="AO35" s="291">
        <f t="shared" si="8"/>
        <v>0</v>
      </c>
      <c r="AP35" s="238">
        <f t="shared" si="9"/>
        <v>0</v>
      </c>
      <c r="AQ35" s="239">
        <f t="shared" si="6"/>
        <v>0</v>
      </c>
      <c r="AR35" s="532"/>
      <c r="AS35" s="532"/>
      <c r="AT35" s="532"/>
    </row>
    <row r="36" spans="1:65" ht="45.75" customHeight="1">
      <c r="A36" s="110"/>
      <c r="B36" s="228"/>
      <c r="C36" s="538" t="s">
        <v>175</v>
      </c>
      <c r="D36" s="539"/>
      <c r="E36" s="539"/>
      <c r="F36" s="539"/>
      <c r="G36" s="539"/>
      <c r="H36" s="540" t="s">
        <v>175</v>
      </c>
      <c r="I36" s="234">
        <f t="shared" si="10"/>
        <v>0</v>
      </c>
      <c r="J36" s="234">
        <f t="shared" si="10"/>
        <v>0</v>
      </c>
      <c r="K36" s="289">
        <f t="shared" si="10"/>
        <v>0</v>
      </c>
      <c r="L36" s="290">
        <f t="shared" si="10"/>
        <v>0</v>
      </c>
      <c r="M36" s="290">
        <f t="shared" si="10"/>
        <v>0</v>
      </c>
      <c r="N36" s="290">
        <f t="shared" si="10"/>
        <v>0</v>
      </c>
      <c r="O36" s="290">
        <f t="shared" si="10"/>
        <v>0</v>
      </c>
      <c r="P36" s="290">
        <f t="shared" si="10"/>
        <v>0</v>
      </c>
      <c r="Q36" s="290">
        <f t="shared" si="10"/>
        <v>0</v>
      </c>
      <c r="R36" s="290">
        <f t="shared" si="10"/>
        <v>0</v>
      </c>
      <c r="S36" s="290">
        <f t="shared" si="10"/>
        <v>0</v>
      </c>
      <c r="T36" s="290">
        <f t="shared" si="10"/>
        <v>0</v>
      </c>
      <c r="U36" s="290">
        <f t="shared" si="10"/>
        <v>0</v>
      </c>
      <c r="V36" s="290">
        <f t="shared" si="10"/>
        <v>0</v>
      </c>
      <c r="W36" s="290">
        <f t="shared" si="10"/>
        <v>0</v>
      </c>
      <c r="X36" s="290">
        <f t="shared" si="10"/>
        <v>0</v>
      </c>
      <c r="Y36" s="290">
        <f t="shared" si="8"/>
        <v>0</v>
      </c>
      <c r="Z36" s="290">
        <f t="shared" si="8"/>
        <v>0</v>
      </c>
      <c r="AA36" s="290">
        <f t="shared" si="8"/>
        <v>0</v>
      </c>
      <c r="AB36" s="290">
        <f t="shared" si="8"/>
        <v>0</v>
      </c>
      <c r="AC36" s="290">
        <f t="shared" si="8"/>
        <v>0</v>
      </c>
      <c r="AD36" s="290">
        <f t="shared" si="8"/>
        <v>0</v>
      </c>
      <c r="AE36" s="290">
        <f t="shared" si="8"/>
        <v>0</v>
      </c>
      <c r="AF36" s="290">
        <f t="shared" si="8"/>
        <v>0</v>
      </c>
      <c r="AG36" s="290">
        <f t="shared" si="8"/>
        <v>0</v>
      </c>
      <c r="AH36" s="290">
        <f t="shared" si="8"/>
        <v>0</v>
      </c>
      <c r="AI36" s="290">
        <f t="shared" si="8"/>
        <v>0</v>
      </c>
      <c r="AJ36" s="290">
        <f t="shared" si="8"/>
        <v>0</v>
      </c>
      <c r="AK36" s="290">
        <f t="shared" si="8"/>
        <v>0</v>
      </c>
      <c r="AL36" s="290">
        <f t="shared" si="8"/>
        <v>0</v>
      </c>
      <c r="AM36" s="290">
        <f t="shared" si="8"/>
        <v>0</v>
      </c>
      <c r="AN36" s="290">
        <f t="shared" si="8"/>
        <v>0</v>
      </c>
      <c r="AO36" s="291">
        <f t="shared" si="8"/>
        <v>0</v>
      </c>
      <c r="AP36" s="238">
        <f t="shared" si="9"/>
        <v>0</v>
      </c>
      <c r="AQ36" s="239">
        <f t="shared" si="6"/>
        <v>0</v>
      </c>
      <c r="AR36" s="532"/>
      <c r="AS36" s="532"/>
      <c r="AT36" s="532"/>
    </row>
    <row r="37" spans="1:65" ht="45.75" customHeight="1" thickBot="1">
      <c r="A37" s="110"/>
      <c r="B37" s="229"/>
      <c r="C37" s="541" t="s">
        <v>178</v>
      </c>
      <c r="D37" s="542"/>
      <c r="E37" s="542"/>
      <c r="F37" s="542"/>
      <c r="G37" s="542"/>
      <c r="H37" s="543" t="s">
        <v>178</v>
      </c>
      <c r="I37" s="234">
        <f t="shared" si="10"/>
        <v>0</v>
      </c>
      <c r="J37" s="234">
        <f t="shared" si="10"/>
        <v>0</v>
      </c>
      <c r="K37" s="292">
        <f t="shared" si="10"/>
        <v>0</v>
      </c>
      <c r="L37" s="293">
        <f t="shared" si="10"/>
        <v>0</v>
      </c>
      <c r="M37" s="293">
        <f t="shared" si="10"/>
        <v>0</v>
      </c>
      <c r="N37" s="293">
        <f t="shared" si="10"/>
        <v>0</v>
      </c>
      <c r="O37" s="293">
        <f t="shared" si="10"/>
        <v>0</v>
      </c>
      <c r="P37" s="293">
        <f t="shared" si="10"/>
        <v>0</v>
      </c>
      <c r="Q37" s="293">
        <f t="shared" si="10"/>
        <v>0</v>
      </c>
      <c r="R37" s="293">
        <f t="shared" si="10"/>
        <v>0</v>
      </c>
      <c r="S37" s="293">
        <f t="shared" si="10"/>
        <v>0</v>
      </c>
      <c r="T37" s="293">
        <f t="shared" si="10"/>
        <v>0</v>
      </c>
      <c r="U37" s="293">
        <f t="shared" si="10"/>
        <v>0</v>
      </c>
      <c r="V37" s="293">
        <f t="shared" si="10"/>
        <v>0</v>
      </c>
      <c r="W37" s="293">
        <f t="shared" si="10"/>
        <v>0</v>
      </c>
      <c r="X37" s="293">
        <f t="shared" si="10"/>
        <v>0</v>
      </c>
      <c r="Y37" s="293">
        <f t="shared" si="8"/>
        <v>0</v>
      </c>
      <c r="Z37" s="293">
        <f t="shared" si="8"/>
        <v>0</v>
      </c>
      <c r="AA37" s="293">
        <f t="shared" si="8"/>
        <v>0</v>
      </c>
      <c r="AB37" s="293">
        <f t="shared" si="8"/>
        <v>0</v>
      </c>
      <c r="AC37" s="293">
        <f t="shared" si="8"/>
        <v>0</v>
      </c>
      <c r="AD37" s="293">
        <f t="shared" si="8"/>
        <v>0</v>
      </c>
      <c r="AE37" s="293">
        <f t="shared" si="8"/>
        <v>0</v>
      </c>
      <c r="AF37" s="293">
        <f t="shared" si="8"/>
        <v>0</v>
      </c>
      <c r="AG37" s="293">
        <f t="shared" si="8"/>
        <v>0</v>
      </c>
      <c r="AH37" s="293">
        <f t="shared" si="8"/>
        <v>0</v>
      </c>
      <c r="AI37" s="293">
        <f t="shared" si="8"/>
        <v>0</v>
      </c>
      <c r="AJ37" s="293">
        <f t="shared" si="8"/>
        <v>0</v>
      </c>
      <c r="AK37" s="293">
        <f t="shared" si="8"/>
        <v>0</v>
      </c>
      <c r="AL37" s="293">
        <f t="shared" si="8"/>
        <v>0</v>
      </c>
      <c r="AM37" s="293">
        <f t="shared" si="8"/>
        <v>0</v>
      </c>
      <c r="AN37" s="293">
        <f t="shared" si="8"/>
        <v>0</v>
      </c>
      <c r="AO37" s="294">
        <f t="shared" si="8"/>
        <v>0</v>
      </c>
      <c r="AP37" s="244">
        <f t="shared" si="9"/>
        <v>0</v>
      </c>
      <c r="AQ37" s="245">
        <f t="shared" si="6"/>
        <v>0</v>
      </c>
      <c r="AR37" s="532"/>
      <c r="AS37" s="532"/>
      <c r="AT37" s="532"/>
    </row>
    <row r="38" spans="1:65" ht="45.75" customHeight="1" thickBot="1">
      <c r="A38" s="110"/>
      <c r="B38" s="534" t="s">
        <v>355</v>
      </c>
      <c r="C38" s="535"/>
      <c r="D38" s="536"/>
      <c r="E38" s="536"/>
      <c r="F38" s="536"/>
      <c r="G38" s="536"/>
      <c r="H38" s="176"/>
      <c r="I38" s="254"/>
      <c r="J38" s="115"/>
      <c r="K38" s="116"/>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112">
        <f>SUM(K38:AO38)</f>
        <v>0</v>
      </c>
      <c r="AQ38" s="113">
        <f t="shared" si="6"/>
        <v>0</v>
      </c>
      <c r="AR38" s="532"/>
      <c r="AS38" s="532"/>
      <c r="AT38" s="532"/>
    </row>
    <row r="39" spans="1:65" ht="45.75" customHeight="1" thickBot="1">
      <c r="A39" s="114"/>
      <c r="B39" s="537" t="s">
        <v>72</v>
      </c>
      <c r="C39" s="536"/>
      <c r="D39" s="536"/>
      <c r="E39" s="536"/>
      <c r="F39" s="536"/>
      <c r="G39" s="536"/>
      <c r="H39" s="176"/>
      <c r="I39" s="254"/>
      <c r="J39" s="115"/>
      <c r="K39" s="116"/>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8"/>
      <c r="AP39" s="112">
        <f>SUM(K39:AO39)</f>
        <v>0</v>
      </c>
      <c r="AQ39" s="111">
        <f t="shared" si="6"/>
        <v>0</v>
      </c>
      <c r="AR39" s="533"/>
      <c r="AS39" s="533"/>
      <c r="AT39" s="533"/>
    </row>
    <row r="40" spans="1:65" ht="45.75" customHeight="1" thickBot="1">
      <c r="A40" s="119"/>
      <c r="B40" s="120"/>
      <c r="C40" s="120"/>
      <c r="D40" s="120"/>
      <c r="E40" s="120"/>
      <c r="F40" s="120"/>
      <c r="G40" s="120"/>
      <c r="H40" s="120"/>
      <c r="I40" s="120"/>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2"/>
      <c r="AQ40" s="123" t="str">
        <f>IF(AQ33*AQ39=0,"-",AQ33/AQ39)</f>
        <v>-</v>
      </c>
      <c r="AR40" s="502" t="str">
        <f>IF(AQ40="-","",IF(AQ40&gt;1.25,"定員超過減算対象の可能性あり",""))</f>
        <v/>
      </c>
      <c r="AS40" s="503"/>
      <c r="AT40" s="504"/>
    </row>
    <row r="41" spans="1:65" ht="6" customHeight="1">
      <c r="B41" s="124"/>
      <c r="C41" s="124"/>
      <c r="D41" s="124"/>
      <c r="E41" s="124"/>
      <c r="F41" s="124"/>
      <c r="G41" s="124"/>
      <c r="H41" s="124"/>
      <c r="I41" s="124"/>
      <c r="J41" s="124"/>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row>
    <row r="42" spans="1:65" ht="23.5" customHeight="1">
      <c r="C42" s="126" t="s">
        <v>73</v>
      </c>
      <c r="D42" s="126"/>
      <c r="J42" s="126"/>
      <c r="K42" s="126"/>
      <c r="L42" s="127"/>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row>
    <row r="43" spans="1:65" s="129" customFormat="1" ht="72.75" customHeight="1">
      <c r="C43" s="130" t="s">
        <v>74</v>
      </c>
      <c r="D43" s="475" t="e">
        <f>"別途指定する障害福祉サービス事業所を【"&amp;TEXT(I5,"gggee年mm月")&amp;"～"&amp;TEXT(K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131"/>
      <c r="AV43" s="131"/>
      <c r="AW43" s="131"/>
      <c r="AX43" s="131"/>
      <c r="AY43" s="132"/>
      <c r="AZ43" s="132"/>
      <c r="BA43" s="132"/>
      <c r="BB43" s="132"/>
      <c r="BC43" s="132"/>
      <c r="BD43" s="132"/>
      <c r="BE43" s="132"/>
      <c r="BF43" s="132"/>
      <c r="BG43" s="132"/>
      <c r="BH43" s="132"/>
      <c r="BI43" s="132"/>
      <c r="BJ43" s="132"/>
    </row>
    <row r="44" spans="1:65" s="129" customFormat="1" ht="25.15" customHeight="1">
      <c r="C44" s="133" t="s">
        <v>75</v>
      </c>
      <c r="D44" s="476" t="s">
        <v>76</v>
      </c>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134"/>
      <c r="AV44" s="134"/>
      <c r="AW44" s="132"/>
      <c r="AX44" s="132"/>
      <c r="AY44" s="132"/>
      <c r="AZ44" s="132"/>
      <c r="BA44" s="132"/>
      <c r="BB44" s="132"/>
      <c r="BC44" s="132"/>
      <c r="BD44" s="132"/>
      <c r="BE44" s="132"/>
      <c r="BF44" s="132"/>
      <c r="BG44" s="132"/>
      <c r="BH44" s="132"/>
      <c r="BI44" s="132"/>
      <c r="BJ44" s="132"/>
    </row>
    <row r="45" spans="1:65" s="129" customFormat="1" ht="45.75" customHeight="1">
      <c r="C45" s="133" t="s">
        <v>77</v>
      </c>
      <c r="D45" s="476" t="s">
        <v>78</v>
      </c>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134"/>
      <c r="AV45" s="134"/>
      <c r="AW45" s="132"/>
      <c r="AX45" s="132"/>
      <c r="AY45" s="132"/>
      <c r="AZ45" s="132"/>
      <c r="BA45" s="132"/>
      <c r="BB45" s="132"/>
      <c r="BC45" s="132"/>
      <c r="BD45" s="132"/>
      <c r="BE45" s="132"/>
      <c r="BF45" s="132"/>
      <c r="BG45" s="132"/>
      <c r="BH45" s="132"/>
      <c r="BI45" s="132"/>
      <c r="BJ45" s="132"/>
    </row>
    <row r="46" spans="1:65" s="129" customFormat="1" ht="25.15" customHeight="1">
      <c r="C46" s="133" t="s">
        <v>79</v>
      </c>
      <c r="D46" s="477" t="s">
        <v>181</v>
      </c>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134"/>
      <c r="AV46" s="134"/>
      <c r="AW46" s="132"/>
      <c r="AX46" s="132"/>
      <c r="AY46" s="132"/>
      <c r="AZ46" s="132"/>
      <c r="BA46" s="132"/>
      <c r="BB46" s="132"/>
      <c r="BC46" s="132"/>
      <c r="BD46" s="132"/>
      <c r="BE46" s="132"/>
      <c r="BF46" s="132"/>
      <c r="BG46" s="132"/>
      <c r="BH46" s="132"/>
      <c r="BI46" s="132"/>
      <c r="BJ46" s="132"/>
    </row>
    <row r="47" spans="1:65" ht="12.65" customHeight="1">
      <c r="B47" s="128"/>
      <c r="C47" s="128"/>
      <c r="D47" s="128"/>
      <c r="E47" s="128"/>
      <c r="F47" s="128"/>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row>
    <row r="48" spans="1:65" ht="16.5">
      <c r="B48" s="128"/>
      <c r="C48" s="128"/>
      <c r="D48" s="128"/>
      <c r="E48" s="128"/>
      <c r="F48" s="128"/>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row>
  </sheetData>
  <mergeCells count="39">
    <mergeCell ref="AT33:AT39"/>
    <mergeCell ref="B38:G38"/>
    <mergeCell ref="B39:G39"/>
    <mergeCell ref="C34:H34"/>
    <mergeCell ref="C35:H35"/>
    <mergeCell ref="C36:H36"/>
    <mergeCell ref="C37:H37"/>
    <mergeCell ref="D2:E2"/>
    <mergeCell ref="F4:F7"/>
    <mergeCell ref="B33:G33"/>
    <mergeCell ref="G4:G7"/>
    <mergeCell ref="AR40:AT40"/>
    <mergeCell ref="B2:C2"/>
    <mergeCell ref="AH1:AJ2"/>
    <mergeCell ref="AK1:AO2"/>
    <mergeCell ref="AP1:AQ2"/>
    <mergeCell ref="AR1:AT2"/>
    <mergeCell ref="L1:AG1"/>
    <mergeCell ref="AQ5:AQ7"/>
    <mergeCell ref="AP6:AP7"/>
    <mergeCell ref="AT4:AT7"/>
    <mergeCell ref="AR33:AR39"/>
    <mergeCell ref="AS33:AS39"/>
    <mergeCell ref="D43:AT43"/>
    <mergeCell ref="D44:AT44"/>
    <mergeCell ref="D45:AT45"/>
    <mergeCell ref="D46:AT46"/>
    <mergeCell ref="A4:A7"/>
    <mergeCell ref="B4:B7"/>
    <mergeCell ref="C4:C7"/>
    <mergeCell ref="D4:D7"/>
    <mergeCell ref="E4:E7"/>
    <mergeCell ref="I4:AQ4"/>
    <mergeCell ref="H4:H7"/>
    <mergeCell ref="I5:I7"/>
    <mergeCell ref="J5:J7"/>
    <mergeCell ref="AR4:AR7"/>
    <mergeCell ref="AS4:AS7"/>
    <mergeCell ref="K5:AP5"/>
  </mergeCells>
  <phoneticPr fontId="6"/>
  <conditionalFormatting sqref="AR9:AT17 AR24:AT32">
    <cfRule type="expression" dxfId="17" priority="4">
      <formula>IF($B9="",FALSE,IF($B9=$B8,TRUE,FALSE))</formula>
    </cfRule>
  </conditionalFormatting>
  <conditionalFormatting sqref="K5:AP5">
    <cfRule type="containsText" dxfId="16" priority="3" operator="containsText" text="エラー">
      <formula>NOT(ISERROR(SEARCH("エラー",K5)))</formula>
    </cfRule>
  </conditionalFormatting>
  <conditionalFormatting sqref="AR23:AT23">
    <cfRule type="expression" dxfId="15" priority="14">
      <formula>IF($B23="",FALSE,IF($B23=$B17,TRUE,FALSE))</formula>
    </cfRule>
  </conditionalFormatting>
  <conditionalFormatting sqref="AR19:AT22">
    <cfRule type="expression" dxfId="14" priority="1">
      <formula>IF($B19="",FALSE,IF($B19=$B18,TRUE,FALSE))</formula>
    </cfRule>
  </conditionalFormatting>
  <conditionalFormatting sqref="AR18:AT18">
    <cfRule type="expression" dxfId="13" priority="2">
      <formula>IF($B18="",FALSE,IF($B18=$B12,TRUE,FALSE))</formula>
    </cfRule>
  </conditionalFormatting>
  <dataValidations count="3">
    <dataValidation type="list" allowBlank="1" showInputMessage="1" showErrorMessage="1" sqref="C8:C32">
      <formula1>",区分１,区分２,区分３,区分４,区分５,区分６"</formula1>
    </dataValidation>
    <dataValidation type="list" allowBlank="1" showInputMessage="1" showErrorMessage="1" sqref="H8:H32">
      <formula1>"本体施設,施設外支援,施設外就労,在宅利用"</formula1>
    </dataValidation>
    <dataValidation type="list" allowBlank="1" showInputMessage="1" showErrorMessage="1" sqref="E8:E32">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4"/>
  <sheetViews>
    <sheetView view="pageBreakPreview" zoomScale="70" zoomScaleNormal="70" zoomScaleSheetLayoutView="70" workbookViewId="0">
      <pane xSplit="5" ySplit="8" topLeftCell="H9" activePane="bottomRight" state="frozen"/>
      <selection activeCell="B28" sqref="B26:F31"/>
      <selection pane="topRight" activeCell="B28" sqref="B26:F31"/>
      <selection pane="bottomLeft" activeCell="B28" sqref="B26:F31"/>
      <selection pane="bottomRight" activeCell="B28" sqref="B26:H31"/>
    </sheetView>
  </sheetViews>
  <sheetFormatPr defaultRowHeight="13"/>
  <cols>
    <col min="1" max="1" width="5.08984375" style="70" customWidth="1"/>
    <col min="2" max="2" width="17.7265625" style="70" customWidth="1"/>
    <col min="3" max="3" width="6.6328125" style="70" customWidth="1"/>
    <col min="4" max="4" width="12" style="70" customWidth="1"/>
    <col min="5" max="5" width="15.6328125" style="70" customWidth="1"/>
    <col min="6" max="6" width="11.453125" style="70" customWidth="1"/>
    <col min="7" max="8" width="10.7265625" style="70" customWidth="1"/>
    <col min="9" max="10" width="8.7265625" style="70" customWidth="1"/>
    <col min="11" max="41" width="3.6328125" style="70" customWidth="1"/>
    <col min="42" max="42" width="5.36328125" style="70" customWidth="1"/>
    <col min="43" max="43" width="10.7265625" style="70" customWidth="1"/>
    <col min="44" max="46" width="11.7265625" style="70" customWidth="1"/>
    <col min="47" max="47" width="8.90625" style="70" customWidth="1"/>
    <col min="48" max="48" width="12" style="70" customWidth="1"/>
    <col min="49" max="49" width="1.453125" style="70" customWidth="1"/>
    <col min="50" max="284" width="9" style="70"/>
    <col min="285" max="285" width="3.36328125" style="70" customWidth="1"/>
    <col min="286" max="286" width="17" style="70" customWidth="1"/>
    <col min="287" max="287" width="6" style="70" customWidth="1"/>
    <col min="288" max="300" width="12.36328125" style="70" customWidth="1"/>
    <col min="301" max="301" width="13.26953125" style="70" customWidth="1"/>
    <col min="302" max="302" width="50.7265625" style="70" customWidth="1"/>
    <col min="303" max="303" width="8.90625" style="70" customWidth="1"/>
    <col min="304" max="304" width="12" style="70" customWidth="1"/>
    <col min="305" max="305" width="1.453125" style="70" customWidth="1"/>
    <col min="306" max="540" width="9" style="70"/>
    <col min="541" max="541" width="3.36328125" style="70" customWidth="1"/>
    <col min="542" max="542" width="17" style="70" customWidth="1"/>
    <col min="543" max="543" width="6" style="70" customWidth="1"/>
    <col min="544" max="556" width="12.36328125" style="70" customWidth="1"/>
    <col min="557" max="557" width="13.26953125" style="70" customWidth="1"/>
    <col min="558" max="558" width="50.7265625" style="70" customWidth="1"/>
    <col min="559" max="559" width="8.90625" style="70" customWidth="1"/>
    <col min="560" max="560" width="12" style="70" customWidth="1"/>
    <col min="561" max="561" width="1.453125" style="70" customWidth="1"/>
    <col min="562" max="796" width="9" style="70"/>
    <col min="797" max="797" width="3.36328125" style="70" customWidth="1"/>
    <col min="798" max="798" width="17" style="70" customWidth="1"/>
    <col min="799" max="799" width="6" style="70" customWidth="1"/>
    <col min="800" max="812" width="12.36328125" style="70" customWidth="1"/>
    <col min="813" max="813" width="13.26953125" style="70" customWidth="1"/>
    <col min="814" max="814" width="50.7265625" style="70" customWidth="1"/>
    <col min="815" max="815" width="8.90625" style="70" customWidth="1"/>
    <col min="816" max="816" width="12" style="70" customWidth="1"/>
    <col min="817" max="817" width="1.453125" style="70" customWidth="1"/>
    <col min="818" max="1052" width="9" style="70"/>
    <col min="1053" max="1053" width="3.36328125" style="70" customWidth="1"/>
    <col min="1054" max="1054" width="17" style="70" customWidth="1"/>
    <col min="1055" max="1055" width="6" style="70" customWidth="1"/>
    <col min="1056" max="1068" width="12.36328125" style="70" customWidth="1"/>
    <col min="1069" max="1069" width="13.26953125" style="70" customWidth="1"/>
    <col min="1070" max="1070" width="50.7265625" style="70" customWidth="1"/>
    <col min="1071" max="1071" width="8.90625" style="70" customWidth="1"/>
    <col min="1072" max="1072" width="12" style="70" customWidth="1"/>
    <col min="1073" max="1073" width="1.453125" style="70" customWidth="1"/>
    <col min="1074" max="1308" width="9" style="70"/>
    <col min="1309" max="1309" width="3.36328125" style="70" customWidth="1"/>
    <col min="1310" max="1310" width="17" style="70" customWidth="1"/>
    <col min="1311" max="1311" width="6" style="70" customWidth="1"/>
    <col min="1312" max="1324" width="12.36328125" style="70" customWidth="1"/>
    <col min="1325" max="1325" width="13.26953125" style="70" customWidth="1"/>
    <col min="1326" max="1326" width="50.7265625" style="70" customWidth="1"/>
    <col min="1327" max="1327" width="8.90625" style="70" customWidth="1"/>
    <col min="1328" max="1328" width="12" style="70" customWidth="1"/>
    <col min="1329" max="1329" width="1.453125" style="70" customWidth="1"/>
    <col min="1330" max="1564" width="9" style="70"/>
    <col min="1565" max="1565" width="3.36328125" style="70" customWidth="1"/>
    <col min="1566" max="1566" width="17" style="70" customWidth="1"/>
    <col min="1567" max="1567" width="6" style="70" customWidth="1"/>
    <col min="1568" max="1580" width="12.36328125" style="70" customWidth="1"/>
    <col min="1581" max="1581" width="13.26953125" style="70" customWidth="1"/>
    <col min="1582" max="1582" width="50.7265625" style="70" customWidth="1"/>
    <col min="1583" max="1583" width="8.90625" style="70" customWidth="1"/>
    <col min="1584" max="1584" width="12" style="70" customWidth="1"/>
    <col min="1585" max="1585" width="1.453125" style="70" customWidth="1"/>
    <col min="1586" max="1820" width="9" style="70"/>
    <col min="1821" max="1821" width="3.36328125" style="70" customWidth="1"/>
    <col min="1822" max="1822" width="17" style="70" customWidth="1"/>
    <col min="1823" max="1823" width="6" style="70" customWidth="1"/>
    <col min="1824" max="1836" width="12.36328125" style="70" customWidth="1"/>
    <col min="1837" max="1837" width="13.26953125" style="70" customWidth="1"/>
    <col min="1838" max="1838" width="50.7265625" style="70" customWidth="1"/>
    <col min="1839" max="1839" width="8.90625" style="70" customWidth="1"/>
    <col min="1840" max="1840" width="12" style="70" customWidth="1"/>
    <col min="1841" max="1841" width="1.453125" style="70" customWidth="1"/>
    <col min="1842" max="2076" width="9" style="70"/>
    <col min="2077" max="2077" width="3.36328125" style="70" customWidth="1"/>
    <col min="2078" max="2078" width="17" style="70" customWidth="1"/>
    <col min="2079" max="2079" width="6" style="70" customWidth="1"/>
    <col min="2080" max="2092" width="12.36328125" style="70" customWidth="1"/>
    <col min="2093" max="2093" width="13.26953125" style="70" customWidth="1"/>
    <col min="2094" max="2094" width="50.7265625" style="70" customWidth="1"/>
    <col min="2095" max="2095" width="8.90625" style="70" customWidth="1"/>
    <col min="2096" max="2096" width="12" style="70" customWidth="1"/>
    <col min="2097" max="2097" width="1.453125" style="70" customWidth="1"/>
    <col min="2098" max="2332" width="9" style="70"/>
    <col min="2333" max="2333" width="3.36328125" style="70" customWidth="1"/>
    <col min="2334" max="2334" width="17" style="70" customWidth="1"/>
    <col min="2335" max="2335" width="6" style="70" customWidth="1"/>
    <col min="2336" max="2348" width="12.36328125" style="70" customWidth="1"/>
    <col min="2349" max="2349" width="13.26953125" style="70" customWidth="1"/>
    <col min="2350" max="2350" width="50.7265625" style="70" customWidth="1"/>
    <col min="2351" max="2351" width="8.90625" style="70" customWidth="1"/>
    <col min="2352" max="2352" width="12" style="70" customWidth="1"/>
    <col min="2353" max="2353" width="1.453125" style="70" customWidth="1"/>
    <col min="2354" max="2588" width="9" style="70"/>
    <col min="2589" max="2589" width="3.36328125" style="70" customWidth="1"/>
    <col min="2590" max="2590" width="17" style="70" customWidth="1"/>
    <col min="2591" max="2591" width="6" style="70" customWidth="1"/>
    <col min="2592" max="2604" width="12.36328125" style="70" customWidth="1"/>
    <col min="2605" max="2605" width="13.26953125" style="70" customWidth="1"/>
    <col min="2606" max="2606" width="50.7265625" style="70" customWidth="1"/>
    <col min="2607" max="2607" width="8.90625" style="70" customWidth="1"/>
    <col min="2608" max="2608" width="12" style="70" customWidth="1"/>
    <col min="2609" max="2609" width="1.453125" style="70" customWidth="1"/>
    <col min="2610" max="2844" width="9" style="70"/>
    <col min="2845" max="2845" width="3.36328125" style="70" customWidth="1"/>
    <col min="2846" max="2846" width="17" style="70" customWidth="1"/>
    <col min="2847" max="2847" width="6" style="70" customWidth="1"/>
    <col min="2848" max="2860" width="12.36328125" style="70" customWidth="1"/>
    <col min="2861" max="2861" width="13.26953125" style="70" customWidth="1"/>
    <col min="2862" max="2862" width="50.7265625" style="70" customWidth="1"/>
    <col min="2863" max="2863" width="8.90625" style="70" customWidth="1"/>
    <col min="2864" max="2864" width="12" style="70" customWidth="1"/>
    <col min="2865" max="2865" width="1.453125" style="70" customWidth="1"/>
    <col min="2866" max="3100" width="9" style="70"/>
    <col min="3101" max="3101" width="3.36328125" style="70" customWidth="1"/>
    <col min="3102" max="3102" width="17" style="70" customWidth="1"/>
    <col min="3103" max="3103" width="6" style="70" customWidth="1"/>
    <col min="3104" max="3116" width="12.36328125" style="70" customWidth="1"/>
    <col min="3117" max="3117" width="13.26953125" style="70" customWidth="1"/>
    <col min="3118" max="3118" width="50.7265625" style="70" customWidth="1"/>
    <col min="3119" max="3119" width="8.90625" style="70" customWidth="1"/>
    <col min="3120" max="3120" width="12" style="70" customWidth="1"/>
    <col min="3121" max="3121" width="1.453125" style="70" customWidth="1"/>
    <col min="3122" max="3356" width="9" style="70"/>
    <col min="3357" max="3357" width="3.36328125" style="70" customWidth="1"/>
    <col min="3358" max="3358" width="17" style="70" customWidth="1"/>
    <col min="3359" max="3359" width="6" style="70" customWidth="1"/>
    <col min="3360" max="3372" width="12.36328125" style="70" customWidth="1"/>
    <col min="3373" max="3373" width="13.26953125" style="70" customWidth="1"/>
    <col min="3374" max="3374" width="50.7265625" style="70" customWidth="1"/>
    <col min="3375" max="3375" width="8.90625" style="70" customWidth="1"/>
    <col min="3376" max="3376" width="12" style="70" customWidth="1"/>
    <col min="3377" max="3377" width="1.453125" style="70" customWidth="1"/>
    <col min="3378" max="3612" width="9" style="70"/>
    <col min="3613" max="3613" width="3.36328125" style="70" customWidth="1"/>
    <col min="3614" max="3614" width="17" style="70" customWidth="1"/>
    <col min="3615" max="3615" width="6" style="70" customWidth="1"/>
    <col min="3616" max="3628" width="12.36328125" style="70" customWidth="1"/>
    <col min="3629" max="3629" width="13.26953125" style="70" customWidth="1"/>
    <col min="3630" max="3630" width="50.7265625" style="70" customWidth="1"/>
    <col min="3631" max="3631" width="8.90625" style="70" customWidth="1"/>
    <col min="3632" max="3632" width="12" style="70" customWidth="1"/>
    <col min="3633" max="3633" width="1.453125" style="70" customWidth="1"/>
    <col min="3634" max="3868" width="9" style="70"/>
    <col min="3869" max="3869" width="3.36328125" style="70" customWidth="1"/>
    <col min="3870" max="3870" width="17" style="70" customWidth="1"/>
    <col min="3871" max="3871" width="6" style="70" customWidth="1"/>
    <col min="3872" max="3884" width="12.36328125" style="70" customWidth="1"/>
    <col min="3885" max="3885" width="13.26953125" style="70" customWidth="1"/>
    <col min="3886" max="3886" width="50.7265625" style="70" customWidth="1"/>
    <col min="3887" max="3887" width="8.90625" style="70" customWidth="1"/>
    <col min="3888" max="3888" width="12" style="70" customWidth="1"/>
    <col min="3889" max="3889" width="1.453125" style="70" customWidth="1"/>
    <col min="3890" max="4124" width="9" style="70"/>
    <col min="4125" max="4125" width="3.36328125" style="70" customWidth="1"/>
    <col min="4126" max="4126" width="17" style="70" customWidth="1"/>
    <col min="4127" max="4127" width="6" style="70" customWidth="1"/>
    <col min="4128" max="4140" width="12.36328125" style="70" customWidth="1"/>
    <col min="4141" max="4141" width="13.26953125" style="70" customWidth="1"/>
    <col min="4142" max="4142" width="50.7265625" style="70" customWidth="1"/>
    <col min="4143" max="4143" width="8.90625" style="70" customWidth="1"/>
    <col min="4144" max="4144" width="12" style="70" customWidth="1"/>
    <col min="4145" max="4145" width="1.453125" style="70" customWidth="1"/>
    <col min="4146" max="4380" width="9" style="70"/>
    <col min="4381" max="4381" width="3.36328125" style="70" customWidth="1"/>
    <col min="4382" max="4382" width="17" style="70" customWidth="1"/>
    <col min="4383" max="4383" width="6" style="70" customWidth="1"/>
    <col min="4384" max="4396" width="12.36328125" style="70" customWidth="1"/>
    <col min="4397" max="4397" width="13.26953125" style="70" customWidth="1"/>
    <col min="4398" max="4398" width="50.7265625" style="70" customWidth="1"/>
    <col min="4399" max="4399" width="8.90625" style="70" customWidth="1"/>
    <col min="4400" max="4400" width="12" style="70" customWidth="1"/>
    <col min="4401" max="4401" width="1.453125" style="70" customWidth="1"/>
    <col min="4402" max="4636" width="9" style="70"/>
    <col min="4637" max="4637" width="3.36328125" style="70" customWidth="1"/>
    <col min="4638" max="4638" width="17" style="70" customWidth="1"/>
    <col min="4639" max="4639" width="6" style="70" customWidth="1"/>
    <col min="4640" max="4652" width="12.36328125" style="70" customWidth="1"/>
    <col min="4653" max="4653" width="13.26953125" style="70" customWidth="1"/>
    <col min="4654" max="4654" width="50.7265625" style="70" customWidth="1"/>
    <col min="4655" max="4655" width="8.90625" style="70" customWidth="1"/>
    <col min="4656" max="4656" width="12" style="70" customWidth="1"/>
    <col min="4657" max="4657" width="1.453125" style="70" customWidth="1"/>
    <col min="4658" max="4892" width="9" style="70"/>
    <col min="4893" max="4893" width="3.36328125" style="70" customWidth="1"/>
    <col min="4894" max="4894" width="17" style="70" customWidth="1"/>
    <col min="4895" max="4895" width="6" style="70" customWidth="1"/>
    <col min="4896" max="4908" width="12.36328125" style="70" customWidth="1"/>
    <col min="4909" max="4909" width="13.26953125" style="70" customWidth="1"/>
    <col min="4910" max="4910" width="50.7265625" style="70" customWidth="1"/>
    <col min="4911" max="4911" width="8.90625" style="70" customWidth="1"/>
    <col min="4912" max="4912" width="12" style="70" customWidth="1"/>
    <col min="4913" max="4913" width="1.453125" style="70" customWidth="1"/>
    <col min="4914" max="5148" width="9" style="70"/>
    <col min="5149" max="5149" width="3.36328125" style="70" customWidth="1"/>
    <col min="5150" max="5150" width="17" style="70" customWidth="1"/>
    <col min="5151" max="5151" width="6" style="70" customWidth="1"/>
    <col min="5152" max="5164" width="12.36328125" style="70" customWidth="1"/>
    <col min="5165" max="5165" width="13.26953125" style="70" customWidth="1"/>
    <col min="5166" max="5166" width="50.7265625" style="70" customWidth="1"/>
    <col min="5167" max="5167" width="8.90625" style="70" customWidth="1"/>
    <col min="5168" max="5168" width="12" style="70" customWidth="1"/>
    <col min="5169" max="5169" width="1.453125" style="70" customWidth="1"/>
    <col min="5170" max="5404" width="9" style="70"/>
    <col min="5405" max="5405" width="3.36328125" style="70" customWidth="1"/>
    <col min="5406" max="5406" width="17" style="70" customWidth="1"/>
    <col min="5407" max="5407" width="6" style="70" customWidth="1"/>
    <col min="5408" max="5420" width="12.36328125" style="70" customWidth="1"/>
    <col min="5421" max="5421" width="13.26953125" style="70" customWidth="1"/>
    <col min="5422" max="5422" width="50.7265625" style="70" customWidth="1"/>
    <col min="5423" max="5423" width="8.90625" style="70" customWidth="1"/>
    <col min="5424" max="5424" width="12" style="70" customWidth="1"/>
    <col min="5425" max="5425" width="1.453125" style="70" customWidth="1"/>
    <col min="5426" max="5660" width="9" style="70"/>
    <col min="5661" max="5661" width="3.36328125" style="70" customWidth="1"/>
    <col min="5662" max="5662" width="17" style="70" customWidth="1"/>
    <col min="5663" max="5663" width="6" style="70" customWidth="1"/>
    <col min="5664" max="5676" width="12.36328125" style="70" customWidth="1"/>
    <col min="5677" max="5677" width="13.26953125" style="70" customWidth="1"/>
    <col min="5678" max="5678" width="50.7265625" style="70" customWidth="1"/>
    <col min="5679" max="5679" width="8.90625" style="70" customWidth="1"/>
    <col min="5680" max="5680" width="12" style="70" customWidth="1"/>
    <col min="5681" max="5681" width="1.453125" style="70" customWidth="1"/>
    <col min="5682" max="5916" width="9" style="70"/>
    <col min="5917" max="5917" width="3.36328125" style="70" customWidth="1"/>
    <col min="5918" max="5918" width="17" style="70" customWidth="1"/>
    <col min="5919" max="5919" width="6" style="70" customWidth="1"/>
    <col min="5920" max="5932" width="12.36328125" style="70" customWidth="1"/>
    <col min="5933" max="5933" width="13.26953125" style="70" customWidth="1"/>
    <col min="5934" max="5934" width="50.7265625" style="70" customWidth="1"/>
    <col min="5935" max="5935" width="8.90625" style="70" customWidth="1"/>
    <col min="5936" max="5936" width="12" style="70" customWidth="1"/>
    <col min="5937" max="5937" width="1.453125" style="70" customWidth="1"/>
    <col min="5938" max="6172" width="9" style="70"/>
    <col min="6173" max="6173" width="3.36328125" style="70" customWidth="1"/>
    <col min="6174" max="6174" width="17" style="70" customWidth="1"/>
    <col min="6175" max="6175" width="6" style="70" customWidth="1"/>
    <col min="6176" max="6188" width="12.36328125" style="70" customWidth="1"/>
    <col min="6189" max="6189" width="13.26953125" style="70" customWidth="1"/>
    <col min="6190" max="6190" width="50.7265625" style="70" customWidth="1"/>
    <col min="6191" max="6191" width="8.90625" style="70" customWidth="1"/>
    <col min="6192" max="6192" width="12" style="70" customWidth="1"/>
    <col min="6193" max="6193" width="1.453125" style="70" customWidth="1"/>
    <col min="6194" max="6428" width="9" style="70"/>
    <col min="6429" max="6429" width="3.36328125" style="70" customWidth="1"/>
    <col min="6430" max="6430" width="17" style="70" customWidth="1"/>
    <col min="6431" max="6431" width="6" style="70" customWidth="1"/>
    <col min="6432" max="6444" width="12.36328125" style="70" customWidth="1"/>
    <col min="6445" max="6445" width="13.26953125" style="70" customWidth="1"/>
    <col min="6446" max="6446" width="50.7265625" style="70" customWidth="1"/>
    <col min="6447" max="6447" width="8.90625" style="70" customWidth="1"/>
    <col min="6448" max="6448" width="12" style="70" customWidth="1"/>
    <col min="6449" max="6449" width="1.453125" style="70" customWidth="1"/>
    <col min="6450" max="6684" width="9" style="70"/>
    <col min="6685" max="6685" width="3.36328125" style="70" customWidth="1"/>
    <col min="6686" max="6686" width="17" style="70" customWidth="1"/>
    <col min="6687" max="6687" width="6" style="70" customWidth="1"/>
    <col min="6688" max="6700" width="12.36328125" style="70" customWidth="1"/>
    <col min="6701" max="6701" width="13.26953125" style="70" customWidth="1"/>
    <col min="6702" max="6702" width="50.7265625" style="70" customWidth="1"/>
    <col min="6703" max="6703" width="8.90625" style="70" customWidth="1"/>
    <col min="6704" max="6704" width="12" style="70" customWidth="1"/>
    <col min="6705" max="6705" width="1.453125" style="70" customWidth="1"/>
    <col min="6706" max="6940" width="9" style="70"/>
    <col min="6941" max="6941" width="3.36328125" style="70" customWidth="1"/>
    <col min="6942" max="6942" width="17" style="70" customWidth="1"/>
    <col min="6943" max="6943" width="6" style="70" customWidth="1"/>
    <col min="6944" max="6956" width="12.36328125" style="70" customWidth="1"/>
    <col min="6957" max="6957" width="13.26953125" style="70" customWidth="1"/>
    <col min="6958" max="6958" width="50.7265625" style="70" customWidth="1"/>
    <col min="6959" max="6959" width="8.90625" style="70" customWidth="1"/>
    <col min="6960" max="6960" width="12" style="70" customWidth="1"/>
    <col min="6961" max="6961" width="1.453125" style="70" customWidth="1"/>
    <col min="6962" max="7196" width="9" style="70"/>
    <col min="7197" max="7197" width="3.36328125" style="70" customWidth="1"/>
    <col min="7198" max="7198" width="17" style="70" customWidth="1"/>
    <col min="7199" max="7199" width="6" style="70" customWidth="1"/>
    <col min="7200" max="7212" width="12.36328125" style="70" customWidth="1"/>
    <col min="7213" max="7213" width="13.26953125" style="70" customWidth="1"/>
    <col min="7214" max="7214" width="50.7265625" style="70" customWidth="1"/>
    <col min="7215" max="7215" width="8.90625" style="70" customWidth="1"/>
    <col min="7216" max="7216" width="12" style="70" customWidth="1"/>
    <col min="7217" max="7217" width="1.453125" style="70" customWidth="1"/>
    <col min="7218" max="7452" width="9" style="70"/>
    <col min="7453" max="7453" width="3.36328125" style="70" customWidth="1"/>
    <col min="7454" max="7454" width="17" style="70" customWidth="1"/>
    <col min="7455" max="7455" width="6" style="70" customWidth="1"/>
    <col min="7456" max="7468" width="12.36328125" style="70" customWidth="1"/>
    <col min="7469" max="7469" width="13.26953125" style="70" customWidth="1"/>
    <col min="7470" max="7470" width="50.7265625" style="70" customWidth="1"/>
    <col min="7471" max="7471" width="8.90625" style="70" customWidth="1"/>
    <col min="7472" max="7472" width="12" style="70" customWidth="1"/>
    <col min="7473" max="7473" width="1.453125" style="70" customWidth="1"/>
    <col min="7474" max="7708" width="9" style="70"/>
    <col min="7709" max="7709" width="3.36328125" style="70" customWidth="1"/>
    <col min="7710" max="7710" width="17" style="70" customWidth="1"/>
    <col min="7711" max="7711" width="6" style="70" customWidth="1"/>
    <col min="7712" max="7724" width="12.36328125" style="70" customWidth="1"/>
    <col min="7725" max="7725" width="13.26953125" style="70" customWidth="1"/>
    <col min="7726" max="7726" width="50.7265625" style="70" customWidth="1"/>
    <col min="7727" max="7727" width="8.90625" style="70" customWidth="1"/>
    <col min="7728" max="7728" width="12" style="70" customWidth="1"/>
    <col min="7729" max="7729" width="1.453125" style="70" customWidth="1"/>
    <col min="7730" max="7964" width="9" style="70"/>
    <col min="7965" max="7965" width="3.36328125" style="70" customWidth="1"/>
    <col min="7966" max="7966" width="17" style="70" customWidth="1"/>
    <col min="7967" max="7967" width="6" style="70" customWidth="1"/>
    <col min="7968" max="7980" width="12.36328125" style="70" customWidth="1"/>
    <col min="7981" max="7981" width="13.26953125" style="70" customWidth="1"/>
    <col min="7982" max="7982" width="50.7265625" style="70" customWidth="1"/>
    <col min="7983" max="7983" width="8.90625" style="70" customWidth="1"/>
    <col min="7984" max="7984" width="12" style="70" customWidth="1"/>
    <col min="7985" max="7985" width="1.453125" style="70" customWidth="1"/>
    <col min="7986" max="8220" width="9" style="70"/>
    <col min="8221" max="8221" width="3.36328125" style="70" customWidth="1"/>
    <col min="8222" max="8222" width="17" style="70" customWidth="1"/>
    <col min="8223" max="8223" width="6" style="70" customWidth="1"/>
    <col min="8224" max="8236" width="12.36328125" style="70" customWidth="1"/>
    <col min="8237" max="8237" width="13.26953125" style="70" customWidth="1"/>
    <col min="8238" max="8238" width="50.7265625" style="70" customWidth="1"/>
    <col min="8239" max="8239" width="8.90625" style="70" customWidth="1"/>
    <col min="8240" max="8240" width="12" style="70" customWidth="1"/>
    <col min="8241" max="8241" width="1.453125" style="70" customWidth="1"/>
    <col min="8242" max="8476" width="9" style="70"/>
    <col min="8477" max="8477" width="3.36328125" style="70" customWidth="1"/>
    <col min="8478" max="8478" width="17" style="70" customWidth="1"/>
    <col min="8479" max="8479" width="6" style="70" customWidth="1"/>
    <col min="8480" max="8492" width="12.36328125" style="70" customWidth="1"/>
    <col min="8493" max="8493" width="13.26953125" style="70" customWidth="1"/>
    <col min="8494" max="8494" width="50.7265625" style="70" customWidth="1"/>
    <col min="8495" max="8495" width="8.90625" style="70" customWidth="1"/>
    <col min="8496" max="8496" width="12" style="70" customWidth="1"/>
    <col min="8497" max="8497" width="1.453125" style="70" customWidth="1"/>
    <col min="8498" max="8732" width="9" style="70"/>
    <col min="8733" max="8733" width="3.36328125" style="70" customWidth="1"/>
    <col min="8734" max="8734" width="17" style="70" customWidth="1"/>
    <col min="8735" max="8735" width="6" style="70" customWidth="1"/>
    <col min="8736" max="8748" width="12.36328125" style="70" customWidth="1"/>
    <col min="8749" max="8749" width="13.26953125" style="70" customWidth="1"/>
    <col min="8750" max="8750" width="50.7265625" style="70" customWidth="1"/>
    <col min="8751" max="8751" width="8.90625" style="70" customWidth="1"/>
    <col min="8752" max="8752" width="12" style="70" customWidth="1"/>
    <col min="8753" max="8753" width="1.453125" style="70" customWidth="1"/>
    <col min="8754" max="8988" width="9" style="70"/>
    <col min="8989" max="8989" width="3.36328125" style="70" customWidth="1"/>
    <col min="8990" max="8990" width="17" style="70" customWidth="1"/>
    <col min="8991" max="8991" width="6" style="70" customWidth="1"/>
    <col min="8992" max="9004" width="12.36328125" style="70" customWidth="1"/>
    <col min="9005" max="9005" width="13.26953125" style="70" customWidth="1"/>
    <col min="9006" max="9006" width="50.7265625" style="70" customWidth="1"/>
    <col min="9007" max="9007" width="8.90625" style="70" customWidth="1"/>
    <col min="9008" max="9008" width="12" style="70" customWidth="1"/>
    <col min="9009" max="9009" width="1.453125" style="70" customWidth="1"/>
    <col min="9010" max="9244" width="9" style="70"/>
    <col min="9245" max="9245" width="3.36328125" style="70" customWidth="1"/>
    <col min="9246" max="9246" width="17" style="70" customWidth="1"/>
    <col min="9247" max="9247" width="6" style="70" customWidth="1"/>
    <col min="9248" max="9260" width="12.36328125" style="70" customWidth="1"/>
    <col min="9261" max="9261" width="13.26953125" style="70" customWidth="1"/>
    <col min="9262" max="9262" width="50.7265625" style="70" customWidth="1"/>
    <col min="9263" max="9263" width="8.90625" style="70" customWidth="1"/>
    <col min="9264" max="9264" width="12" style="70" customWidth="1"/>
    <col min="9265" max="9265" width="1.453125" style="70" customWidth="1"/>
    <col min="9266" max="9500" width="9" style="70"/>
    <col min="9501" max="9501" width="3.36328125" style="70" customWidth="1"/>
    <col min="9502" max="9502" width="17" style="70" customWidth="1"/>
    <col min="9503" max="9503" width="6" style="70" customWidth="1"/>
    <col min="9504" max="9516" width="12.36328125" style="70" customWidth="1"/>
    <col min="9517" max="9517" width="13.26953125" style="70" customWidth="1"/>
    <col min="9518" max="9518" width="50.7265625" style="70" customWidth="1"/>
    <col min="9519" max="9519" width="8.90625" style="70" customWidth="1"/>
    <col min="9520" max="9520" width="12" style="70" customWidth="1"/>
    <col min="9521" max="9521" width="1.453125" style="70" customWidth="1"/>
    <col min="9522" max="9756" width="9" style="70"/>
    <col min="9757" max="9757" width="3.36328125" style="70" customWidth="1"/>
    <col min="9758" max="9758" width="17" style="70" customWidth="1"/>
    <col min="9759" max="9759" width="6" style="70" customWidth="1"/>
    <col min="9760" max="9772" width="12.36328125" style="70" customWidth="1"/>
    <col min="9773" max="9773" width="13.26953125" style="70" customWidth="1"/>
    <col min="9774" max="9774" width="50.7265625" style="70" customWidth="1"/>
    <col min="9775" max="9775" width="8.90625" style="70" customWidth="1"/>
    <col min="9776" max="9776" width="12" style="70" customWidth="1"/>
    <col min="9777" max="9777" width="1.453125" style="70" customWidth="1"/>
    <col min="9778" max="10012" width="9" style="70"/>
    <col min="10013" max="10013" width="3.36328125" style="70" customWidth="1"/>
    <col min="10014" max="10014" width="17" style="70" customWidth="1"/>
    <col min="10015" max="10015" width="6" style="70" customWidth="1"/>
    <col min="10016" max="10028" width="12.36328125" style="70" customWidth="1"/>
    <col min="10029" max="10029" width="13.26953125" style="70" customWidth="1"/>
    <col min="10030" max="10030" width="50.7265625" style="70" customWidth="1"/>
    <col min="10031" max="10031" width="8.90625" style="70" customWidth="1"/>
    <col min="10032" max="10032" width="12" style="70" customWidth="1"/>
    <col min="10033" max="10033" width="1.453125" style="70" customWidth="1"/>
    <col min="10034" max="10268" width="9" style="70"/>
    <col min="10269" max="10269" width="3.36328125" style="70" customWidth="1"/>
    <col min="10270" max="10270" width="17" style="70" customWidth="1"/>
    <col min="10271" max="10271" width="6" style="70" customWidth="1"/>
    <col min="10272" max="10284" width="12.36328125" style="70" customWidth="1"/>
    <col min="10285" max="10285" width="13.26953125" style="70" customWidth="1"/>
    <col min="10286" max="10286" width="50.7265625" style="70" customWidth="1"/>
    <col min="10287" max="10287" width="8.90625" style="70" customWidth="1"/>
    <col min="10288" max="10288" width="12" style="70" customWidth="1"/>
    <col min="10289" max="10289" width="1.453125" style="70" customWidth="1"/>
    <col min="10290" max="10524" width="9" style="70"/>
    <col min="10525" max="10525" width="3.36328125" style="70" customWidth="1"/>
    <col min="10526" max="10526" width="17" style="70" customWidth="1"/>
    <col min="10527" max="10527" width="6" style="70" customWidth="1"/>
    <col min="10528" max="10540" width="12.36328125" style="70" customWidth="1"/>
    <col min="10541" max="10541" width="13.26953125" style="70" customWidth="1"/>
    <col min="10542" max="10542" width="50.7265625" style="70" customWidth="1"/>
    <col min="10543" max="10543" width="8.90625" style="70" customWidth="1"/>
    <col min="10544" max="10544" width="12" style="70" customWidth="1"/>
    <col min="10545" max="10545" width="1.453125" style="70" customWidth="1"/>
    <col min="10546" max="10780" width="9" style="70"/>
    <col min="10781" max="10781" width="3.36328125" style="70" customWidth="1"/>
    <col min="10782" max="10782" width="17" style="70" customWidth="1"/>
    <col min="10783" max="10783" width="6" style="70" customWidth="1"/>
    <col min="10784" max="10796" width="12.36328125" style="70" customWidth="1"/>
    <col min="10797" max="10797" width="13.26953125" style="70" customWidth="1"/>
    <col min="10798" max="10798" width="50.7265625" style="70" customWidth="1"/>
    <col min="10799" max="10799" width="8.90625" style="70" customWidth="1"/>
    <col min="10800" max="10800" width="12" style="70" customWidth="1"/>
    <col min="10801" max="10801" width="1.453125" style="70" customWidth="1"/>
    <col min="10802" max="11036" width="9" style="70"/>
    <col min="11037" max="11037" width="3.36328125" style="70" customWidth="1"/>
    <col min="11038" max="11038" width="17" style="70" customWidth="1"/>
    <col min="11039" max="11039" width="6" style="70" customWidth="1"/>
    <col min="11040" max="11052" width="12.36328125" style="70" customWidth="1"/>
    <col min="11053" max="11053" width="13.26953125" style="70" customWidth="1"/>
    <col min="11054" max="11054" width="50.7265625" style="70" customWidth="1"/>
    <col min="11055" max="11055" width="8.90625" style="70" customWidth="1"/>
    <col min="11056" max="11056" width="12" style="70" customWidth="1"/>
    <col min="11057" max="11057" width="1.453125" style="70" customWidth="1"/>
    <col min="11058" max="11292" width="9" style="70"/>
    <col min="11293" max="11293" width="3.36328125" style="70" customWidth="1"/>
    <col min="11294" max="11294" width="17" style="70" customWidth="1"/>
    <col min="11295" max="11295" width="6" style="70" customWidth="1"/>
    <col min="11296" max="11308" width="12.36328125" style="70" customWidth="1"/>
    <col min="11309" max="11309" width="13.26953125" style="70" customWidth="1"/>
    <col min="11310" max="11310" width="50.7265625" style="70" customWidth="1"/>
    <col min="11311" max="11311" width="8.90625" style="70" customWidth="1"/>
    <col min="11312" max="11312" width="12" style="70" customWidth="1"/>
    <col min="11313" max="11313" width="1.453125" style="70" customWidth="1"/>
    <col min="11314" max="11548" width="9" style="70"/>
    <col min="11549" max="11549" width="3.36328125" style="70" customWidth="1"/>
    <col min="11550" max="11550" width="17" style="70" customWidth="1"/>
    <col min="11551" max="11551" width="6" style="70" customWidth="1"/>
    <col min="11552" max="11564" width="12.36328125" style="70" customWidth="1"/>
    <col min="11565" max="11565" width="13.26953125" style="70" customWidth="1"/>
    <col min="11566" max="11566" width="50.7265625" style="70" customWidth="1"/>
    <col min="11567" max="11567" width="8.90625" style="70" customWidth="1"/>
    <col min="11568" max="11568" width="12" style="70" customWidth="1"/>
    <col min="11569" max="11569" width="1.453125" style="70" customWidth="1"/>
    <col min="11570" max="11804" width="9" style="70"/>
    <col min="11805" max="11805" width="3.36328125" style="70" customWidth="1"/>
    <col min="11806" max="11806" width="17" style="70" customWidth="1"/>
    <col min="11807" max="11807" width="6" style="70" customWidth="1"/>
    <col min="11808" max="11820" width="12.36328125" style="70" customWidth="1"/>
    <col min="11821" max="11821" width="13.26953125" style="70" customWidth="1"/>
    <col min="11822" max="11822" width="50.7265625" style="70" customWidth="1"/>
    <col min="11823" max="11823" width="8.90625" style="70" customWidth="1"/>
    <col min="11824" max="11824" width="12" style="70" customWidth="1"/>
    <col min="11825" max="11825" width="1.453125" style="70" customWidth="1"/>
    <col min="11826" max="12060" width="9" style="70"/>
    <col min="12061" max="12061" width="3.36328125" style="70" customWidth="1"/>
    <col min="12062" max="12062" width="17" style="70" customWidth="1"/>
    <col min="12063" max="12063" width="6" style="70" customWidth="1"/>
    <col min="12064" max="12076" width="12.36328125" style="70" customWidth="1"/>
    <col min="12077" max="12077" width="13.26953125" style="70" customWidth="1"/>
    <col min="12078" max="12078" width="50.7265625" style="70" customWidth="1"/>
    <col min="12079" max="12079" width="8.90625" style="70" customWidth="1"/>
    <col min="12080" max="12080" width="12" style="70" customWidth="1"/>
    <col min="12081" max="12081" width="1.453125" style="70" customWidth="1"/>
    <col min="12082" max="12316" width="9" style="70"/>
    <col min="12317" max="12317" width="3.36328125" style="70" customWidth="1"/>
    <col min="12318" max="12318" width="17" style="70" customWidth="1"/>
    <col min="12319" max="12319" width="6" style="70" customWidth="1"/>
    <col min="12320" max="12332" width="12.36328125" style="70" customWidth="1"/>
    <col min="12333" max="12333" width="13.26953125" style="70" customWidth="1"/>
    <col min="12334" max="12334" width="50.7265625" style="70" customWidth="1"/>
    <col min="12335" max="12335" width="8.90625" style="70" customWidth="1"/>
    <col min="12336" max="12336" width="12" style="70" customWidth="1"/>
    <col min="12337" max="12337" width="1.453125" style="70" customWidth="1"/>
    <col min="12338" max="12572" width="9" style="70"/>
    <col min="12573" max="12573" width="3.36328125" style="70" customWidth="1"/>
    <col min="12574" max="12574" width="17" style="70" customWidth="1"/>
    <col min="12575" max="12575" width="6" style="70" customWidth="1"/>
    <col min="12576" max="12588" width="12.36328125" style="70" customWidth="1"/>
    <col min="12589" max="12589" width="13.26953125" style="70" customWidth="1"/>
    <col min="12590" max="12590" width="50.7265625" style="70" customWidth="1"/>
    <col min="12591" max="12591" width="8.90625" style="70" customWidth="1"/>
    <col min="12592" max="12592" width="12" style="70" customWidth="1"/>
    <col min="12593" max="12593" width="1.453125" style="70" customWidth="1"/>
    <col min="12594" max="12828" width="9" style="70"/>
    <col min="12829" max="12829" width="3.36328125" style="70" customWidth="1"/>
    <col min="12830" max="12830" width="17" style="70" customWidth="1"/>
    <col min="12831" max="12831" width="6" style="70" customWidth="1"/>
    <col min="12832" max="12844" width="12.36328125" style="70" customWidth="1"/>
    <col min="12845" max="12845" width="13.26953125" style="70" customWidth="1"/>
    <col min="12846" max="12846" width="50.7265625" style="70" customWidth="1"/>
    <col min="12847" max="12847" width="8.90625" style="70" customWidth="1"/>
    <col min="12848" max="12848" width="12" style="70" customWidth="1"/>
    <col min="12849" max="12849" width="1.453125" style="70" customWidth="1"/>
    <col min="12850" max="13084" width="9" style="70"/>
    <col min="13085" max="13085" width="3.36328125" style="70" customWidth="1"/>
    <col min="13086" max="13086" width="17" style="70" customWidth="1"/>
    <col min="13087" max="13087" width="6" style="70" customWidth="1"/>
    <col min="13088" max="13100" width="12.36328125" style="70" customWidth="1"/>
    <col min="13101" max="13101" width="13.26953125" style="70" customWidth="1"/>
    <col min="13102" max="13102" width="50.7265625" style="70" customWidth="1"/>
    <col min="13103" max="13103" width="8.90625" style="70" customWidth="1"/>
    <col min="13104" max="13104" width="12" style="70" customWidth="1"/>
    <col min="13105" max="13105" width="1.453125" style="70" customWidth="1"/>
    <col min="13106" max="13340" width="9" style="70"/>
    <col min="13341" max="13341" width="3.36328125" style="70" customWidth="1"/>
    <col min="13342" max="13342" width="17" style="70" customWidth="1"/>
    <col min="13343" max="13343" width="6" style="70" customWidth="1"/>
    <col min="13344" max="13356" width="12.36328125" style="70" customWidth="1"/>
    <col min="13357" max="13357" width="13.26953125" style="70" customWidth="1"/>
    <col min="13358" max="13358" width="50.7265625" style="70" customWidth="1"/>
    <col min="13359" max="13359" width="8.90625" style="70" customWidth="1"/>
    <col min="13360" max="13360" width="12" style="70" customWidth="1"/>
    <col min="13361" max="13361" width="1.453125" style="70" customWidth="1"/>
    <col min="13362" max="13596" width="9" style="70"/>
    <col min="13597" max="13597" width="3.36328125" style="70" customWidth="1"/>
    <col min="13598" max="13598" width="17" style="70" customWidth="1"/>
    <col min="13599" max="13599" width="6" style="70" customWidth="1"/>
    <col min="13600" max="13612" width="12.36328125" style="70" customWidth="1"/>
    <col min="13613" max="13613" width="13.26953125" style="70" customWidth="1"/>
    <col min="13614" max="13614" width="50.7265625" style="70" customWidth="1"/>
    <col min="13615" max="13615" width="8.90625" style="70" customWidth="1"/>
    <col min="13616" max="13616" width="12" style="70" customWidth="1"/>
    <col min="13617" max="13617" width="1.453125" style="70" customWidth="1"/>
    <col min="13618" max="13852" width="9" style="70"/>
    <col min="13853" max="13853" width="3.36328125" style="70" customWidth="1"/>
    <col min="13854" max="13854" width="17" style="70" customWidth="1"/>
    <col min="13855" max="13855" width="6" style="70" customWidth="1"/>
    <col min="13856" max="13868" width="12.36328125" style="70" customWidth="1"/>
    <col min="13869" max="13869" width="13.26953125" style="70" customWidth="1"/>
    <col min="13870" max="13870" width="50.7265625" style="70" customWidth="1"/>
    <col min="13871" max="13871" width="8.90625" style="70" customWidth="1"/>
    <col min="13872" max="13872" width="12" style="70" customWidth="1"/>
    <col min="13873" max="13873" width="1.453125" style="70" customWidth="1"/>
    <col min="13874" max="14108" width="9" style="70"/>
    <col min="14109" max="14109" width="3.36328125" style="70" customWidth="1"/>
    <col min="14110" max="14110" width="17" style="70" customWidth="1"/>
    <col min="14111" max="14111" width="6" style="70" customWidth="1"/>
    <col min="14112" max="14124" width="12.36328125" style="70" customWidth="1"/>
    <col min="14125" max="14125" width="13.26953125" style="70" customWidth="1"/>
    <col min="14126" max="14126" width="50.7265625" style="70" customWidth="1"/>
    <col min="14127" max="14127" width="8.90625" style="70" customWidth="1"/>
    <col min="14128" max="14128" width="12" style="70" customWidth="1"/>
    <col min="14129" max="14129" width="1.453125" style="70" customWidth="1"/>
    <col min="14130" max="14364" width="9" style="70"/>
    <col min="14365" max="14365" width="3.36328125" style="70" customWidth="1"/>
    <col min="14366" max="14366" width="17" style="70" customWidth="1"/>
    <col min="14367" max="14367" width="6" style="70" customWidth="1"/>
    <col min="14368" max="14380" width="12.36328125" style="70" customWidth="1"/>
    <col min="14381" max="14381" width="13.26953125" style="70" customWidth="1"/>
    <col min="14382" max="14382" width="50.7265625" style="70" customWidth="1"/>
    <col min="14383" max="14383" width="8.90625" style="70" customWidth="1"/>
    <col min="14384" max="14384" width="12" style="70" customWidth="1"/>
    <col min="14385" max="14385" width="1.453125" style="70" customWidth="1"/>
    <col min="14386" max="14620" width="9" style="70"/>
    <col min="14621" max="14621" width="3.36328125" style="70" customWidth="1"/>
    <col min="14622" max="14622" width="17" style="70" customWidth="1"/>
    <col min="14623" max="14623" width="6" style="70" customWidth="1"/>
    <col min="14624" max="14636" width="12.36328125" style="70" customWidth="1"/>
    <col min="14637" max="14637" width="13.26953125" style="70" customWidth="1"/>
    <col min="14638" max="14638" width="50.7265625" style="70" customWidth="1"/>
    <col min="14639" max="14639" width="8.90625" style="70" customWidth="1"/>
    <col min="14640" max="14640" width="12" style="70" customWidth="1"/>
    <col min="14641" max="14641" width="1.453125" style="70" customWidth="1"/>
    <col min="14642" max="14876" width="9" style="70"/>
    <col min="14877" max="14877" width="3.36328125" style="70" customWidth="1"/>
    <col min="14878" max="14878" width="17" style="70" customWidth="1"/>
    <col min="14879" max="14879" width="6" style="70" customWidth="1"/>
    <col min="14880" max="14892" width="12.36328125" style="70" customWidth="1"/>
    <col min="14893" max="14893" width="13.26953125" style="70" customWidth="1"/>
    <col min="14894" max="14894" width="50.7265625" style="70" customWidth="1"/>
    <col min="14895" max="14895" width="8.90625" style="70" customWidth="1"/>
    <col min="14896" max="14896" width="12" style="70" customWidth="1"/>
    <col min="14897" max="14897" width="1.453125" style="70" customWidth="1"/>
    <col min="14898" max="15132" width="9" style="70"/>
    <col min="15133" max="15133" width="3.36328125" style="70" customWidth="1"/>
    <col min="15134" max="15134" width="17" style="70" customWidth="1"/>
    <col min="15135" max="15135" width="6" style="70" customWidth="1"/>
    <col min="15136" max="15148" width="12.36328125" style="70" customWidth="1"/>
    <col min="15149" max="15149" width="13.26953125" style="70" customWidth="1"/>
    <col min="15150" max="15150" width="50.7265625" style="70" customWidth="1"/>
    <col min="15151" max="15151" width="8.90625" style="70" customWidth="1"/>
    <col min="15152" max="15152" width="12" style="70" customWidth="1"/>
    <col min="15153" max="15153" width="1.453125" style="70" customWidth="1"/>
    <col min="15154" max="15388" width="9" style="70"/>
    <col min="15389" max="15389" width="3.36328125" style="70" customWidth="1"/>
    <col min="15390" max="15390" width="17" style="70" customWidth="1"/>
    <col min="15391" max="15391" width="6" style="70" customWidth="1"/>
    <col min="15392" max="15404" width="12.36328125" style="70" customWidth="1"/>
    <col min="15405" max="15405" width="13.26953125" style="70" customWidth="1"/>
    <col min="15406" max="15406" width="50.7265625" style="70" customWidth="1"/>
    <col min="15407" max="15407" width="8.90625" style="70" customWidth="1"/>
    <col min="15408" max="15408" width="12" style="70" customWidth="1"/>
    <col min="15409" max="15409" width="1.453125" style="70" customWidth="1"/>
    <col min="15410" max="15644" width="9" style="70"/>
    <col min="15645" max="15645" width="3.36328125" style="70" customWidth="1"/>
    <col min="15646" max="15646" width="17" style="70" customWidth="1"/>
    <col min="15647" max="15647" width="6" style="70" customWidth="1"/>
    <col min="15648" max="15660" width="12.36328125" style="70" customWidth="1"/>
    <col min="15661" max="15661" width="13.26953125" style="70" customWidth="1"/>
    <col min="15662" max="15662" width="50.7265625" style="70" customWidth="1"/>
    <col min="15663" max="15663" width="8.90625" style="70" customWidth="1"/>
    <col min="15664" max="15664" width="12" style="70" customWidth="1"/>
    <col min="15665" max="15665" width="1.453125" style="70" customWidth="1"/>
    <col min="15666" max="15900" width="9" style="70"/>
    <col min="15901" max="15901" width="3.36328125" style="70" customWidth="1"/>
    <col min="15902" max="15902" width="17" style="70" customWidth="1"/>
    <col min="15903" max="15903" width="6" style="70" customWidth="1"/>
    <col min="15904" max="15916" width="12.36328125" style="70" customWidth="1"/>
    <col min="15917" max="15917" width="13.26953125" style="70" customWidth="1"/>
    <col min="15918" max="15918" width="50.7265625" style="70" customWidth="1"/>
    <col min="15919" max="15919" width="8.90625" style="70" customWidth="1"/>
    <col min="15920" max="15920" width="12" style="70" customWidth="1"/>
    <col min="15921" max="15921" width="1.453125" style="70" customWidth="1"/>
    <col min="15922" max="16156" width="9" style="70"/>
    <col min="16157" max="16157" width="3.36328125" style="70" customWidth="1"/>
    <col min="16158" max="16158" width="17" style="70" customWidth="1"/>
    <col min="16159" max="16159" width="6" style="70" customWidth="1"/>
    <col min="16160" max="16172" width="12.36328125" style="70" customWidth="1"/>
    <col min="16173" max="16173" width="13.26953125" style="70" customWidth="1"/>
    <col min="16174" max="16174" width="50.7265625" style="70" customWidth="1"/>
    <col min="16175" max="16175" width="8.90625" style="70" customWidth="1"/>
    <col min="16176" max="16176" width="12" style="70" customWidth="1"/>
    <col min="16177" max="16177" width="1.453125" style="70" customWidth="1"/>
    <col min="16178" max="16384" width="9" style="70"/>
  </cols>
  <sheetData>
    <row r="1" spans="1:51" ht="49.5" customHeight="1" thickTop="1" thickBot="1">
      <c r="A1" s="544" t="s">
        <v>80</v>
      </c>
      <c r="B1" s="545"/>
      <c r="C1" s="545"/>
      <c r="D1" s="545"/>
      <c r="E1" s="546"/>
    </row>
    <row r="2" spans="1:51" s="76" customFormat="1" ht="28.9" customHeight="1" thickTop="1" thickBot="1">
      <c r="B2" s="77" t="s">
        <v>356</v>
      </c>
      <c r="C2" s="77"/>
      <c r="D2" s="78"/>
      <c r="E2" s="78"/>
      <c r="F2" s="78"/>
      <c r="G2" s="78"/>
      <c r="H2" s="78"/>
      <c r="I2" s="78"/>
      <c r="J2" s="78"/>
      <c r="K2" s="78"/>
      <c r="L2" s="454" t="s">
        <v>360</v>
      </c>
      <c r="M2" s="78"/>
      <c r="N2" s="78"/>
      <c r="P2" s="78"/>
      <c r="Q2" s="78"/>
      <c r="R2" s="78"/>
      <c r="S2" s="78"/>
      <c r="T2" s="78"/>
      <c r="U2" s="78"/>
      <c r="V2" s="78"/>
      <c r="W2" s="78"/>
      <c r="X2" s="78"/>
      <c r="Y2" s="78"/>
      <c r="Z2" s="78"/>
      <c r="AA2" s="78"/>
      <c r="AB2" s="78"/>
      <c r="AC2" s="78"/>
      <c r="AD2" s="78"/>
      <c r="AE2" s="78"/>
      <c r="AF2" s="78"/>
      <c r="AG2" s="78"/>
      <c r="AH2" s="507" t="s">
        <v>332</v>
      </c>
      <c r="AI2" s="508"/>
      <c r="AJ2" s="508"/>
      <c r="AK2" s="511">
        <v>2850199999</v>
      </c>
      <c r="AL2" s="512"/>
      <c r="AM2" s="512"/>
      <c r="AN2" s="512"/>
      <c r="AO2" s="513"/>
      <c r="AP2" s="516" t="s">
        <v>61</v>
      </c>
      <c r="AQ2" s="517"/>
      <c r="AR2" s="520" t="s">
        <v>336</v>
      </c>
      <c r="AS2" s="520"/>
      <c r="AT2" s="521"/>
      <c r="AU2" s="78"/>
      <c r="AV2" s="381"/>
      <c r="AW2" s="382"/>
      <c r="AX2" s="382"/>
      <c r="AY2" s="382"/>
    </row>
    <row r="3" spans="1:51" s="76" customFormat="1" ht="30" customHeight="1" thickBot="1">
      <c r="B3" s="505" t="s">
        <v>357</v>
      </c>
      <c r="C3" s="506"/>
      <c r="D3" s="557">
        <v>44133</v>
      </c>
      <c r="E3" s="558"/>
      <c r="F3" s="79" t="s">
        <v>354</v>
      </c>
      <c r="R3" s="80"/>
      <c r="S3" s="81"/>
      <c r="T3" s="81"/>
      <c r="U3" s="81"/>
      <c r="V3" s="81"/>
      <c r="W3" s="81"/>
      <c r="X3" s="81"/>
      <c r="Y3" s="81"/>
      <c r="Z3" s="81"/>
      <c r="AA3" s="81"/>
      <c r="AB3" s="81"/>
      <c r="AC3" s="81"/>
      <c r="AD3" s="81"/>
      <c r="AE3" s="81"/>
      <c r="AF3" s="81"/>
      <c r="AG3" s="81"/>
      <c r="AH3" s="509"/>
      <c r="AI3" s="510"/>
      <c r="AJ3" s="510"/>
      <c r="AK3" s="514"/>
      <c r="AL3" s="514"/>
      <c r="AM3" s="514"/>
      <c r="AN3" s="514"/>
      <c r="AO3" s="515"/>
      <c r="AP3" s="518"/>
      <c r="AQ3" s="519"/>
      <c r="AR3" s="522"/>
      <c r="AS3" s="522"/>
      <c r="AT3" s="523"/>
      <c r="AU3" s="80"/>
      <c r="AV3" s="382"/>
      <c r="AW3" s="382"/>
      <c r="AX3" s="382"/>
      <c r="AY3" s="382"/>
    </row>
    <row r="4" spans="1:51"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51" ht="31.5" customHeight="1" thickBot="1">
      <c r="A5" s="478" t="s">
        <v>62</v>
      </c>
      <c r="B5" s="481" t="s">
        <v>63</v>
      </c>
      <c r="C5" s="481" t="s">
        <v>83</v>
      </c>
      <c r="D5" s="481" t="s">
        <v>64</v>
      </c>
      <c r="E5" s="481" t="s">
        <v>65</v>
      </c>
      <c r="F5" s="481" t="s">
        <v>66</v>
      </c>
      <c r="G5" s="481" t="s">
        <v>67</v>
      </c>
      <c r="H5" s="481" t="s">
        <v>172</v>
      </c>
      <c r="I5" s="485" t="s">
        <v>68</v>
      </c>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7"/>
      <c r="AR5" s="491" t="s">
        <v>333</v>
      </c>
      <c r="AS5" s="491" t="s">
        <v>334</v>
      </c>
      <c r="AT5" s="547" t="s">
        <v>335</v>
      </c>
    </row>
    <row r="6" spans="1:51" ht="30" customHeight="1" thickBot="1">
      <c r="A6" s="479"/>
      <c r="B6" s="482"/>
      <c r="C6" s="482"/>
      <c r="D6" s="482"/>
      <c r="E6" s="482"/>
      <c r="F6" s="482"/>
      <c r="G6" s="482"/>
      <c r="H6" s="482"/>
      <c r="I6" s="488">
        <f>DATE(TEXT($D3,"yyyy"),TEXT($D3,"mm")-3,1)</f>
        <v>44013</v>
      </c>
      <c r="J6" s="488">
        <f>DATE(TEXT($D3,"yyyy"),TEXT($D3,"mm")-2,1)</f>
        <v>44044</v>
      </c>
      <c r="K6" s="494">
        <f>DATE(TEXT($D3,"yyyy"),TEXT($D3,"mm")-1,1)</f>
        <v>44075</v>
      </c>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6"/>
      <c r="AQ6" s="526" t="s">
        <v>69</v>
      </c>
      <c r="AR6" s="492"/>
      <c r="AS6" s="492"/>
      <c r="AT6" s="548"/>
    </row>
    <row r="7" spans="1:51" ht="30" customHeight="1">
      <c r="A7" s="479"/>
      <c r="B7" s="482"/>
      <c r="C7" s="482"/>
      <c r="D7" s="482"/>
      <c r="E7" s="482"/>
      <c r="F7" s="482"/>
      <c r="G7" s="482"/>
      <c r="H7" s="482"/>
      <c r="I7" s="489"/>
      <c r="J7" s="489"/>
      <c r="K7" s="83">
        <v>1</v>
      </c>
      <c r="L7" s="84">
        <v>2</v>
      </c>
      <c r="M7" s="84">
        <v>3</v>
      </c>
      <c r="N7" s="84">
        <v>4</v>
      </c>
      <c r="O7" s="84">
        <v>5</v>
      </c>
      <c r="P7" s="84">
        <v>6</v>
      </c>
      <c r="Q7" s="84">
        <v>7</v>
      </c>
      <c r="R7" s="84">
        <v>8</v>
      </c>
      <c r="S7" s="84">
        <v>9</v>
      </c>
      <c r="T7" s="84">
        <v>10</v>
      </c>
      <c r="U7" s="84">
        <v>11</v>
      </c>
      <c r="V7" s="84">
        <v>12</v>
      </c>
      <c r="W7" s="84">
        <v>13</v>
      </c>
      <c r="X7" s="84">
        <v>14</v>
      </c>
      <c r="Y7" s="84">
        <v>15</v>
      </c>
      <c r="Z7" s="84">
        <v>16</v>
      </c>
      <c r="AA7" s="84">
        <v>17</v>
      </c>
      <c r="AB7" s="84">
        <v>18</v>
      </c>
      <c r="AC7" s="84">
        <v>19</v>
      </c>
      <c r="AD7" s="84">
        <v>20</v>
      </c>
      <c r="AE7" s="84">
        <v>21</v>
      </c>
      <c r="AF7" s="84">
        <v>22</v>
      </c>
      <c r="AG7" s="84">
        <v>23</v>
      </c>
      <c r="AH7" s="84">
        <v>24</v>
      </c>
      <c r="AI7" s="84">
        <v>25</v>
      </c>
      <c r="AJ7" s="84">
        <v>26</v>
      </c>
      <c r="AK7" s="84">
        <v>27</v>
      </c>
      <c r="AL7" s="84">
        <v>28</v>
      </c>
      <c r="AM7" s="84">
        <v>29</v>
      </c>
      <c r="AN7" s="84">
        <v>30</v>
      </c>
      <c r="AO7" s="85">
        <v>31</v>
      </c>
      <c r="AP7" s="529" t="s">
        <v>70</v>
      </c>
      <c r="AQ7" s="527"/>
      <c r="AR7" s="492"/>
      <c r="AS7" s="492"/>
      <c r="AT7" s="548"/>
    </row>
    <row r="8" spans="1:51" ht="30" customHeight="1" thickBot="1">
      <c r="A8" s="480"/>
      <c r="B8" s="483"/>
      <c r="C8" s="484"/>
      <c r="D8" s="484"/>
      <c r="E8" s="484"/>
      <c r="F8" s="483"/>
      <c r="G8" s="483"/>
      <c r="H8" s="483"/>
      <c r="I8" s="490"/>
      <c r="J8" s="490"/>
      <c r="K8" s="86" t="str">
        <f>IF(TEXT(DATE(TEXT($K$6,"yyyy"),TEXT($K$6,"mm"),K$7),"DD")=TEXT(K$7,"00"),TEXT(DATE(TEXT($K$6,"yyyy"),TEXT($K$6,"mm"),K$7),"aaa"),"-")</f>
        <v>火</v>
      </c>
      <c r="L8" s="87" t="str">
        <f t="shared" ref="L8:AO8" si="0">IF(TEXT(DATE(TEXT($K$6,"yyyy"),TEXT($K$6,"mm"),L$7),"DD")=TEXT(L$7,"00"),TEXT(DATE(TEXT($K$6,"yyyy"),TEXT($K$6,"mm"),L$7),"aaa"),"-")</f>
        <v>水</v>
      </c>
      <c r="M8" s="87" t="str">
        <f t="shared" si="0"/>
        <v>木</v>
      </c>
      <c r="N8" s="87" t="str">
        <f t="shared" si="0"/>
        <v>金</v>
      </c>
      <c r="O8" s="87" t="str">
        <f t="shared" si="0"/>
        <v>土</v>
      </c>
      <c r="P8" s="87" t="str">
        <f t="shared" si="0"/>
        <v>日</v>
      </c>
      <c r="Q8" s="87" t="str">
        <f t="shared" si="0"/>
        <v>月</v>
      </c>
      <c r="R8" s="87" t="str">
        <f t="shared" si="0"/>
        <v>火</v>
      </c>
      <c r="S8" s="87" t="str">
        <f t="shared" si="0"/>
        <v>水</v>
      </c>
      <c r="T8" s="87" t="str">
        <f t="shared" si="0"/>
        <v>木</v>
      </c>
      <c r="U8" s="87" t="str">
        <f t="shared" si="0"/>
        <v>金</v>
      </c>
      <c r="V8" s="87" t="str">
        <f t="shared" si="0"/>
        <v>土</v>
      </c>
      <c r="W8" s="87" t="str">
        <f t="shared" si="0"/>
        <v>日</v>
      </c>
      <c r="X8" s="87" t="str">
        <f t="shared" si="0"/>
        <v>月</v>
      </c>
      <c r="Y8" s="87" t="str">
        <f t="shared" si="0"/>
        <v>火</v>
      </c>
      <c r="Z8" s="87" t="str">
        <f t="shared" si="0"/>
        <v>水</v>
      </c>
      <c r="AA8" s="87" t="str">
        <f t="shared" si="0"/>
        <v>木</v>
      </c>
      <c r="AB8" s="87" t="str">
        <f t="shared" si="0"/>
        <v>金</v>
      </c>
      <c r="AC8" s="87" t="str">
        <f t="shared" si="0"/>
        <v>土</v>
      </c>
      <c r="AD8" s="87" t="str">
        <f t="shared" si="0"/>
        <v>日</v>
      </c>
      <c r="AE8" s="87" t="str">
        <f t="shared" si="0"/>
        <v>月</v>
      </c>
      <c r="AF8" s="87" t="str">
        <f t="shared" si="0"/>
        <v>火</v>
      </c>
      <c r="AG8" s="87" t="str">
        <f t="shared" si="0"/>
        <v>水</v>
      </c>
      <c r="AH8" s="87" t="str">
        <f t="shared" si="0"/>
        <v>木</v>
      </c>
      <c r="AI8" s="87" t="str">
        <f t="shared" si="0"/>
        <v>金</v>
      </c>
      <c r="AJ8" s="87" t="str">
        <f t="shared" si="0"/>
        <v>土</v>
      </c>
      <c r="AK8" s="87" t="str">
        <f t="shared" si="0"/>
        <v>日</v>
      </c>
      <c r="AL8" s="87" t="str">
        <f t="shared" si="0"/>
        <v>月</v>
      </c>
      <c r="AM8" s="87" t="str">
        <f t="shared" si="0"/>
        <v>火</v>
      </c>
      <c r="AN8" s="87" t="str">
        <f t="shared" si="0"/>
        <v>水</v>
      </c>
      <c r="AO8" s="88" t="str">
        <f t="shared" si="0"/>
        <v>-</v>
      </c>
      <c r="AP8" s="530"/>
      <c r="AQ8" s="528"/>
      <c r="AR8" s="493"/>
      <c r="AS8" s="493"/>
      <c r="AT8" s="549"/>
    </row>
    <row r="9" spans="1:51" ht="40" customHeight="1">
      <c r="A9" s="89">
        <f>ROW()-8</f>
        <v>1</v>
      </c>
      <c r="B9" s="136">
        <v>1234567890</v>
      </c>
      <c r="C9" s="91" t="s">
        <v>84</v>
      </c>
      <c r="D9" s="136" t="s">
        <v>81</v>
      </c>
      <c r="E9" s="92" t="s">
        <v>165</v>
      </c>
      <c r="F9" s="93">
        <v>42979</v>
      </c>
      <c r="G9" s="93">
        <v>42979</v>
      </c>
      <c r="H9" s="246" t="s">
        <v>151</v>
      </c>
      <c r="I9" s="94">
        <v>22</v>
      </c>
      <c r="J9" s="95">
        <v>22</v>
      </c>
      <c r="K9" s="96">
        <v>1</v>
      </c>
      <c r="L9" s="97">
        <v>1</v>
      </c>
      <c r="M9" s="97">
        <v>1</v>
      </c>
      <c r="N9" s="97">
        <v>1</v>
      </c>
      <c r="O9" s="97"/>
      <c r="P9" s="97"/>
      <c r="Q9" s="97">
        <v>1</v>
      </c>
      <c r="R9" s="97">
        <v>1</v>
      </c>
      <c r="S9" s="97">
        <v>1</v>
      </c>
      <c r="T9" s="97">
        <v>1</v>
      </c>
      <c r="U9" s="97">
        <v>1</v>
      </c>
      <c r="V9" s="97"/>
      <c r="W9" s="97"/>
      <c r="X9" s="97">
        <v>1</v>
      </c>
      <c r="Y9" s="97">
        <v>1</v>
      </c>
      <c r="Z9" s="97">
        <v>1</v>
      </c>
      <c r="AA9" s="97">
        <v>1</v>
      </c>
      <c r="AB9" s="97">
        <v>1</v>
      </c>
      <c r="AC9" s="97"/>
      <c r="AD9" s="97"/>
      <c r="AE9" s="97">
        <v>1</v>
      </c>
      <c r="AF9" s="97">
        <v>1</v>
      </c>
      <c r="AG9" s="97">
        <v>1</v>
      </c>
      <c r="AH9" s="97">
        <v>1</v>
      </c>
      <c r="AI9" s="97">
        <v>1</v>
      </c>
      <c r="AJ9" s="97"/>
      <c r="AK9" s="97"/>
      <c r="AL9" s="97">
        <v>1</v>
      </c>
      <c r="AM9" s="97">
        <v>1</v>
      </c>
      <c r="AN9" s="97">
        <v>1</v>
      </c>
      <c r="AO9" s="98"/>
      <c r="AP9" s="99">
        <f>SUM(K9:AO9)</f>
        <v>22</v>
      </c>
      <c r="AQ9" s="99">
        <f t="shared" ref="AQ9:AQ35" si="1">SUM(I9:J9,AP9)</f>
        <v>66</v>
      </c>
      <c r="AR9" s="100">
        <v>43687</v>
      </c>
      <c r="AS9" s="101">
        <v>43697</v>
      </c>
      <c r="AT9" s="101">
        <v>43709</v>
      </c>
    </row>
    <row r="10" spans="1:51" ht="40" customHeight="1">
      <c r="A10" s="102">
        <f t="shared" ref="A10:A28" si="2">ROW()-8</f>
        <v>2</v>
      </c>
      <c r="B10" s="137">
        <v>1234567891</v>
      </c>
      <c r="C10" s="92" t="s">
        <v>85</v>
      </c>
      <c r="D10" s="136" t="s">
        <v>82</v>
      </c>
      <c r="E10" s="92" t="s">
        <v>165</v>
      </c>
      <c r="F10" s="104">
        <v>43189</v>
      </c>
      <c r="G10" s="104">
        <v>43191</v>
      </c>
      <c r="H10" s="247" t="s">
        <v>151</v>
      </c>
      <c r="I10" s="95">
        <v>22</v>
      </c>
      <c r="J10" s="95">
        <v>22</v>
      </c>
      <c r="K10" s="96">
        <v>1</v>
      </c>
      <c r="L10" s="97">
        <v>1</v>
      </c>
      <c r="M10" s="97">
        <v>1</v>
      </c>
      <c r="N10" s="97">
        <v>1</v>
      </c>
      <c r="O10" s="97"/>
      <c r="P10" s="97"/>
      <c r="Q10" s="97">
        <v>1</v>
      </c>
      <c r="R10" s="97">
        <v>1</v>
      </c>
      <c r="S10" s="97">
        <v>1</v>
      </c>
      <c r="T10" s="97">
        <v>1</v>
      </c>
      <c r="U10" s="97">
        <v>1</v>
      </c>
      <c r="V10" s="97"/>
      <c r="W10" s="97"/>
      <c r="X10" s="97">
        <v>1</v>
      </c>
      <c r="Y10" s="97">
        <v>1</v>
      </c>
      <c r="Z10" s="97">
        <v>1</v>
      </c>
      <c r="AA10" s="97">
        <v>1</v>
      </c>
      <c r="AB10" s="97">
        <v>1</v>
      </c>
      <c r="AC10" s="97"/>
      <c r="AD10" s="97"/>
      <c r="AE10" s="97">
        <v>1</v>
      </c>
      <c r="AF10" s="97">
        <v>1</v>
      </c>
      <c r="AG10" s="97">
        <v>1</v>
      </c>
      <c r="AH10" s="97">
        <v>1</v>
      </c>
      <c r="AI10" s="97">
        <v>1</v>
      </c>
      <c r="AJ10" s="97"/>
      <c r="AK10" s="97"/>
      <c r="AL10" s="97">
        <v>1</v>
      </c>
      <c r="AM10" s="97">
        <v>1</v>
      </c>
      <c r="AN10" s="97">
        <v>1</v>
      </c>
      <c r="AO10" s="107"/>
      <c r="AP10" s="99">
        <f t="shared" ref="AP10:AP28" si="3">SUM(K10:AO10)</f>
        <v>22</v>
      </c>
      <c r="AQ10" s="99">
        <f t="shared" si="1"/>
        <v>66</v>
      </c>
      <c r="AR10" s="100">
        <v>43554</v>
      </c>
      <c r="AS10" s="101">
        <v>54513</v>
      </c>
      <c r="AT10" s="101">
        <v>43556</v>
      </c>
    </row>
    <row r="11" spans="1:51" ht="40" customHeight="1">
      <c r="A11" s="102">
        <f t="shared" si="2"/>
        <v>3</v>
      </c>
      <c r="B11" s="137">
        <v>1234567892</v>
      </c>
      <c r="C11" s="92" t="s">
        <v>85</v>
      </c>
      <c r="D11" s="136" t="s">
        <v>179</v>
      </c>
      <c r="E11" s="92" t="s">
        <v>165</v>
      </c>
      <c r="F11" s="104">
        <v>43190</v>
      </c>
      <c r="G11" s="104">
        <v>43191</v>
      </c>
      <c r="H11" s="247" t="s">
        <v>151</v>
      </c>
      <c r="I11" s="95">
        <v>9</v>
      </c>
      <c r="J11" s="95">
        <v>8</v>
      </c>
      <c r="K11" s="105">
        <v>1</v>
      </c>
      <c r="L11" s="106"/>
      <c r="M11" s="106">
        <v>1</v>
      </c>
      <c r="N11" s="106"/>
      <c r="O11" s="106"/>
      <c r="P11" s="106"/>
      <c r="Q11" s="106"/>
      <c r="R11" s="106">
        <v>1</v>
      </c>
      <c r="S11" s="106"/>
      <c r="T11" s="106">
        <v>1</v>
      </c>
      <c r="U11" s="106"/>
      <c r="V11" s="106"/>
      <c r="W11" s="106"/>
      <c r="X11" s="106"/>
      <c r="Y11" s="106">
        <v>1</v>
      </c>
      <c r="Z11" s="106"/>
      <c r="AA11" s="106">
        <v>1</v>
      </c>
      <c r="AB11" s="106"/>
      <c r="AC11" s="106"/>
      <c r="AD11" s="106"/>
      <c r="AE11" s="106"/>
      <c r="AF11" s="106">
        <v>1</v>
      </c>
      <c r="AG11" s="106"/>
      <c r="AH11" s="106">
        <v>1</v>
      </c>
      <c r="AI11" s="106"/>
      <c r="AJ11" s="106"/>
      <c r="AK11" s="106"/>
      <c r="AL11" s="106"/>
      <c r="AM11" s="106">
        <v>1</v>
      </c>
      <c r="AN11" s="106"/>
      <c r="AO11" s="107"/>
      <c r="AP11" s="99">
        <f t="shared" si="3"/>
        <v>9</v>
      </c>
      <c r="AQ11" s="99">
        <f t="shared" si="1"/>
        <v>26</v>
      </c>
      <c r="AR11" s="100">
        <v>43555</v>
      </c>
      <c r="AS11" s="101">
        <v>54513</v>
      </c>
      <c r="AT11" s="101">
        <v>43556</v>
      </c>
    </row>
    <row r="12" spans="1:51" ht="40" customHeight="1">
      <c r="A12" s="102">
        <f t="shared" si="2"/>
        <v>4</v>
      </c>
      <c r="B12" s="137">
        <v>1234567892</v>
      </c>
      <c r="C12" s="92" t="s">
        <v>85</v>
      </c>
      <c r="D12" s="136" t="s">
        <v>179</v>
      </c>
      <c r="E12" s="92" t="s">
        <v>165</v>
      </c>
      <c r="F12" s="104">
        <v>43190</v>
      </c>
      <c r="G12" s="104">
        <v>43191</v>
      </c>
      <c r="H12" s="247" t="s">
        <v>174</v>
      </c>
      <c r="I12" s="95">
        <v>13</v>
      </c>
      <c r="J12" s="95">
        <v>14</v>
      </c>
      <c r="K12" s="105"/>
      <c r="L12" s="106">
        <v>1</v>
      </c>
      <c r="M12" s="106"/>
      <c r="N12" s="106">
        <v>1</v>
      </c>
      <c r="O12" s="106"/>
      <c r="P12" s="106"/>
      <c r="Q12" s="106">
        <v>1</v>
      </c>
      <c r="R12" s="106"/>
      <c r="S12" s="106">
        <v>1</v>
      </c>
      <c r="T12" s="106"/>
      <c r="U12" s="106">
        <v>1</v>
      </c>
      <c r="V12" s="106"/>
      <c r="W12" s="106"/>
      <c r="X12" s="106">
        <v>1</v>
      </c>
      <c r="Y12" s="106"/>
      <c r="Z12" s="106">
        <v>1</v>
      </c>
      <c r="AA12" s="106"/>
      <c r="AB12" s="106">
        <v>1</v>
      </c>
      <c r="AC12" s="106"/>
      <c r="AD12" s="106"/>
      <c r="AE12" s="106">
        <v>1</v>
      </c>
      <c r="AF12" s="106"/>
      <c r="AG12" s="106">
        <v>1</v>
      </c>
      <c r="AH12" s="106"/>
      <c r="AI12" s="106">
        <v>1</v>
      </c>
      <c r="AJ12" s="106"/>
      <c r="AK12" s="106"/>
      <c r="AL12" s="106">
        <v>1</v>
      </c>
      <c r="AM12" s="106"/>
      <c r="AN12" s="106">
        <v>1</v>
      </c>
      <c r="AO12" s="107"/>
      <c r="AP12" s="99">
        <f t="shared" si="3"/>
        <v>13</v>
      </c>
      <c r="AQ12" s="99">
        <f t="shared" si="1"/>
        <v>40</v>
      </c>
      <c r="AR12" s="100">
        <v>43555</v>
      </c>
      <c r="AS12" s="101">
        <v>54513</v>
      </c>
      <c r="AT12" s="101">
        <v>43556</v>
      </c>
    </row>
    <row r="13" spans="1:51" ht="40" customHeight="1">
      <c r="A13" s="102">
        <f t="shared" si="2"/>
        <v>5</v>
      </c>
      <c r="B13" s="137">
        <v>1234567893</v>
      </c>
      <c r="C13" s="92" t="s">
        <v>184</v>
      </c>
      <c r="D13" s="136" t="s">
        <v>179</v>
      </c>
      <c r="E13" s="92" t="s">
        <v>165</v>
      </c>
      <c r="F13" s="104">
        <v>43189</v>
      </c>
      <c r="G13" s="104">
        <v>43191</v>
      </c>
      <c r="H13" s="247" t="s">
        <v>151</v>
      </c>
      <c r="I13" s="95">
        <v>4</v>
      </c>
      <c r="J13" s="95">
        <v>4</v>
      </c>
      <c r="K13" s="105"/>
      <c r="L13" s="106"/>
      <c r="M13" s="106"/>
      <c r="N13" s="106">
        <v>1</v>
      </c>
      <c r="O13" s="106"/>
      <c r="P13" s="106"/>
      <c r="Q13" s="106"/>
      <c r="R13" s="106"/>
      <c r="S13" s="106"/>
      <c r="T13" s="106"/>
      <c r="U13" s="106">
        <v>1</v>
      </c>
      <c r="V13" s="106"/>
      <c r="W13" s="106"/>
      <c r="X13" s="106"/>
      <c r="Y13" s="106"/>
      <c r="Z13" s="106"/>
      <c r="AA13" s="106"/>
      <c r="AB13" s="106">
        <v>1</v>
      </c>
      <c r="AC13" s="106"/>
      <c r="AD13" s="106"/>
      <c r="AE13" s="106"/>
      <c r="AF13" s="106"/>
      <c r="AG13" s="106"/>
      <c r="AH13" s="106"/>
      <c r="AI13" s="106">
        <v>1</v>
      </c>
      <c r="AJ13" s="106"/>
      <c r="AK13" s="106"/>
      <c r="AL13" s="106"/>
      <c r="AM13" s="106"/>
      <c r="AN13" s="106"/>
      <c r="AO13" s="107"/>
      <c r="AP13" s="99">
        <f t="shared" ref="AP13" si="4">SUM(K13:AO13)</f>
        <v>4</v>
      </c>
      <c r="AQ13" s="99">
        <f t="shared" ref="AQ13" si="5">SUM(I13:J13,AP13)</f>
        <v>12</v>
      </c>
      <c r="AR13" s="100">
        <v>43555</v>
      </c>
      <c r="AS13" s="101">
        <v>54513</v>
      </c>
      <c r="AT13" s="101">
        <v>43556</v>
      </c>
    </row>
    <row r="14" spans="1:51" ht="40" customHeight="1">
      <c r="A14" s="102">
        <f t="shared" si="2"/>
        <v>6</v>
      </c>
      <c r="B14" s="137">
        <v>1234567893</v>
      </c>
      <c r="C14" s="92" t="s">
        <v>184</v>
      </c>
      <c r="D14" s="136" t="s">
        <v>179</v>
      </c>
      <c r="E14" s="92" t="s">
        <v>165</v>
      </c>
      <c r="F14" s="104">
        <v>43189</v>
      </c>
      <c r="G14" s="104">
        <v>43191</v>
      </c>
      <c r="H14" s="247" t="s">
        <v>177</v>
      </c>
      <c r="I14" s="95">
        <v>18</v>
      </c>
      <c r="J14" s="95">
        <v>18</v>
      </c>
      <c r="K14" s="105">
        <v>1</v>
      </c>
      <c r="L14" s="106">
        <v>1</v>
      </c>
      <c r="M14" s="106">
        <v>1</v>
      </c>
      <c r="N14" s="106"/>
      <c r="O14" s="106"/>
      <c r="P14" s="106"/>
      <c r="Q14" s="106">
        <v>1</v>
      </c>
      <c r="R14" s="106">
        <v>1</v>
      </c>
      <c r="S14" s="106">
        <v>1</v>
      </c>
      <c r="T14" s="106">
        <v>1</v>
      </c>
      <c r="U14" s="106"/>
      <c r="V14" s="106"/>
      <c r="W14" s="106"/>
      <c r="X14" s="106">
        <v>1</v>
      </c>
      <c r="Y14" s="106">
        <v>1</v>
      </c>
      <c r="Z14" s="106">
        <v>1</v>
      </c>
      <c r="AA14" s="106">
        <v>1</v>
      </c>
      <c r="AB14" s="106"/>
      <c r="AC14" s="106"/>
      <c r="AD14" s="106"/>
      <c r="AE14" s="106">
        <v>1</v>
      </c>
      <c r="AF14" s="106">
        <v>1</v>
      </c>
      <c r="AG14" s="106">
        <v>1</v>
      </c>
      <c r="AH14" s="106">
        <v>1</v>
      </c>
      <c r="AI14" s="106"/>
      <c r="AJ14" s="106"/>
      <c r="AK14" s="106"/>
      <c r="AL14" s="106">
        <v>1</v>
      </c>
      <c r="AM14" s="106">
        <v>1</v>
      </c>
      <c r="AN14" s="106">
        <v>1</v>
      </c>
      <c r="AO14" s="107"/>
      <c r="AP14" s="99">
        <f t="shared" si="3"/>
        <v>18</v>
      </c>
      <c r="AQ14" s="99">
        <f t="shared" si="1"/>
        <v>54</v>
      </c>
      <c r="AR14" s="100">
        <v>43555</v>
      </c>
      <c r="AS14" s="101">
        <v>54513</v>
      </c>
      <c r="AT14" s="101">
        <v>43556</v>
      </c>
    </row>
    <row r="15" spans="1:51" ht="40" customHeight="1">
      <c r="A15" s="102">
        <f t="shared" si="2"/>
        <v>7</v>
      </c>
      <c r="B15" s="137"/>
      <c r="C15" s="92"/>
      <c r="D15" s="136"/>
      <c r="E15" s="92"/>
      <c r="F15" s="93"/>
      <c r="G15" s="104"/>
      <c r="H15" s="247"/>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0"/>
      <c r="AS15" s="101"/>
      <c r="AT15" s="101"/>
    </row>
    <row r="16" spans="1:51" ht="40" customHeight="1">
      <c r="A16" s="102">
        <f t="shared" si="2"/>
        <v>8</v>
      </c>
      <c r="B16" s="137"/>
      <c r="C16" s="108"/>
      <c r="D16" s="137"/>
      <c r="E16" s="108"/>
      <c r="F16" s="104"/>
      <c r="G16" s="104"/>
      <c r="H16" s="247"/>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0"/>
      <c r="AS16" s="101"/>
      <c r="AT16" s="101"/>
    </row>
    <row r="17" spans="1:46" ht="40" customHeight="1">
      <c r="A17" s="102">
        <f t="shared" si="2"/>
        <v>9</v>
      </c>
      <c r="B17" s="137"/>
      <c r="C17" s="108"/>
      <c r="D17" s="137"/>
      <c r="E17" s="108"/>
      <c r="F17" s="104"/>
      <c r="G17" s="104"/>
      <c r="H17" s="247"/>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 t="shared" si="1"/>
        <v>0</v>
      </c>
      <c r="AR17" s="100"/>
      <c r="AS17" s="101"/>
      <c r="AT17" s="101"/>
    </row>
    <row r="18" spans="1:46" ht="40" customHeight="1">
      <c r="A18" s="102">
        <f t="shared" si="2"/>
        <v>10</v>
      </c>
      <c r="B18" s="137"/>
      <c r="C18" s="108"/>
      <c r="D18" s="137"/>
      <c r="E18" s="108"/>
      <c r="F18" s="104"/>
      <c r="G18" s="104"/>
      <c r="H18" s="247"/>
      <c r="I18" s="95"/>
      <c r="J18" s="95"/>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si="3"/>
        <v>0</v>
      </c>
      <c r="AQ18" s="99">
        <f t="shared" si="1"/>
        <v>0</v>
      </c>
      <c r="AR18" s="100"/>
      <c r="AS18" s="101"/>
      <c r="AT18" s="101"/>
    </row>
    <row r="19" spans="1:46" ht="40" customHeight="1">
      <c r="A19" s="102">
        <f t="shared" si="2"/>
        <v>11</v>
      </c>
      <c r="B19" s="137"/>
      <c r="C19" s="108"/>
      <c r="D19" s="137"/>
      <c r="E19" s="108"/>
      <c r="F19" s="104"/>
      <c r="G19" s="104"/>
      <c r="H19" s="247"/>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3"/>
        <v>0</v>
      </c>
      <c r="AQ19" s="99">
        <f t="shared" si="1"/>
        <v>0</v>
      </c>
      <c r="AR19" s="100"/>
      <c r="AS19" s="101"/>
      <c r="AT19" s="101"/>
    </row>
    <row r="20" spans="1:46" ht="40" customHeight="1">
      <c r="A20" s="102">
        <f t="shared" si="2"/>
        <v>12</v>
      </c>
      <c r="B20" s="137"/>
      <c r="C20" s="108"/>
      <c r="D20" s="137"/>
      <c r="E20" s="108"/>
      <c r="F20" s="104"/>
      <c r="G20" s="104"/>
      <c r="H20" s="247"/>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3"/>
        <v>0</v>
      </c>
      <c r="AQ20" s="99">
        <f t="shared" si="1"/>
        <v>0</v>
      </c>
      <c r="AR20" s="100"/>
      <c r="AS20" s="101"/>
      <c r="AT20" s="101"/>
    </row>
    <row r="21" spans="1:46" ht="40" customHeight="1">
      <c r="A21" s="102">
        <f t="shared" si="2"/>
        <v>13</v>
      </c>
      <c r="B21" s="137"/>
      <c r="C21" s="108"/>
      <c r="D21" s="137"/>
      <c r="E21" s="108"/>
      <c r="F21" s="104"/>
      <c r="G21" s="104"/>
      <c r="H21" s="247"/>
      <c r="I21" s="95"/>
      <c r="J21" s="95"/>
      <c r="K21" s="109"/>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3"/>
        <v>0</v>
      </c>
      <c r="AQ21" s="99">
        <f t="shared" si="1"/>
        <v>0</v>
      </c>
      <c r="AR21" s="100"/>
      <c r="AS21" s="101"/>
      <c r="AT21" s="101"/>
    </row>
    <row r="22" spans="1:46" ht="40" customHeight="1">
      <c r="A22" s="102">
        <f t="shared" si="2"/>
        <v>14</v>
      </c>
      <c r="B22" s="137"/>
      <c r="C22" s="108"/>
      <c r="D22" s="137"/>
      <c r="E22" s="108"/>
      <c r="F22" s="104"/>
      <c r="G22" s="104"/>
      <c r="H22" s="247"/>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3"/>
        <v>0</v>
      </c>
      <c r="AQ22" s="99">
        <f t="shared" si="1"/>
        <v>0</v>
      </c>
      <c r="AR22" s="100"/>
      <c r="AS22" s="101"/>
      <c r="AT22" s="101"/>
    </row>
    <row r="23" spans="1:46" ht="40" customHeight="1">
      <c r="A23" s="102">
        <f t="shared" si="2"/>
        <v>15</v>
      </c>
      <c r="B23" s="137"/>
      <c r="C23" s="108"/>
      <c r="D23" s="137"/>
      <c r="E23" s="108"/>
      <c r="F23" s="104"/>
      <c r="G23" s="104"/>
      <c r="H23" s="247"/>
      <c r="I23" s="95"/>
      <c r="J23" s="9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si="1"/>
        <v>0</v>
      </c>
      <c r="AR23" s="100"/>
      <c r="AS23" s="101"/>
      <c r="AT23" s="101"/>
    </row>
    <row r="24" spans="1:46" ht="40" customHeight="1">
      <c r="A24" s="102">
        <f t="shared" si="2"/>
        <v>16</v>
      </c>
      <c r="B24" s="137"/>
      <c r="C24" s="108"/>
      <c r="D24" s="137"/>
      <c r="E24" s="108"/>
      <c r="F24" s="104"/>
      <c r="G24" s="104"/>
      <c r="H24" s="247"/>
      <c r="I24" s="95"/>
      <c r="J24" s="9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1"/>
        <v>0</v>
      </c>
      <c r="AR24" s="100"/>
      <c r="AS24" s="101"/>
      <c r="AT24" s="101"/>
    </row>
    <row r="25" spans="1:46" ht="40" customHeight="1">
      <c r="A25" s="102">
        <f t="shared" si="2"/>
        <v>17</v>
      </c>
      <c r="B25" s="137"/>
      <c r="C25" s="108"/>
      <c r="D25" s="137"/>
      <c r="E25" s="108"/>
      <c r="F25" s="104"/>
      <c r="G25" s="104"/>
      <c r="H25" s="247"/>
      <c r="I25" s="95"/>
      <c r="J25" s="95"/>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1"/>
        <v>0</v>
      </c>
      <c r="AR25" s="100"/>
      <c r="AS25" s="101"/>
      <c r="AT25" s="101"/>
    </row>
    <row r="26" spans="1:46" ht="40" customHeight="1">
      <c r="A26" s="102">
        <f t="shared" si="2"/>
        <v>18</v>
      </c>
      <c r="B26" s="137"/>
      <c r="C26" s="108"/>
      <c r="D26" s="137"/>
      <c r="E26" s="108"/>
      <c r="F26" s="104"/>
      <c r="G26" s="104"/>
      <c r="H26" s="247"/>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1"/>
        <v>0</v>
      </c>
      <c r="AR26" s="100"/>
      <c r="AS26" s="101"/>
      <c r="AT26" s="101"/>
    </row>
    <row r="27" spans="1:46" ht="40" customHeight="1">
      <c r="A27" s="102">
        <f t="shared" si="2"/>
        <v>19</v>
      </c>
      <c r="B27" s="137"/>
      <c r="C27" s="108"/>
      <c r="D27" s="137"/>
      <c r="E27" s="108"/>
      <c r="F27" s="104"/>
      <c r="G27" s="104"/>
      <c r="H27" s="247"/>
      <c r="I27" s="95"/>
      <c r="J27" s="95"/>
      <c r="K27" s="109"/>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1"/>
        <v>0</v>
      </c>
      <c r="AR27" s="100"/>
      <c r="AS27" s="101"/>
      <c r="AT27" s="101"/>
    </row>
    <row r="28" spans="1:46" ht="40" customHeight="1" thickBot="1">
      <c r="A28" s="102">
        <f t="shared" si="2"/>
        <v>20</v>
      </c>
      <c r="B28" s="137"/>
      <c r="C28" s="108"/>
      <c r="D28" s="137"/>
      <c r="E28" s="108"/>
      <c r="F28" s="104"/>
      <c r="G28" s="104"/>
      <c r="H28" s="247"/>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1"/>
        <v>0</v>
      </c>
      <c r="AR28" s="100"/>
      <c r="AS28" s="101"/>
      <c r="AT28" s="101"/>
    </row>
    <row r="29" spans="1:46" ht="40" customHeight="1">
      <c r="A29" s="110"/>
      <c r="B29" s="499" t="s">
        <v>71</v>
      </c>
      <c r="C29" s="500"/>
      <c r="D29" s="500"/>
      <c r="E29" s="500"/>
      <c r="F29" s="500"/>
      <c r="G29" s="501"/>
      <c r="H29" s="230" t="s">
        <v>180</v>
      </c>
      <c r="I29" s="248">
        <f>SUM(I9:I28)</f>
        <v>88</v>
      </c>
      <c r="J29" s="248">
        <f>SUM(J9:J28)</f>
        <v>88</v>
      </c>
      <c r="K29" s="249">
        <f t="shared" ref="K29:AP29" si="6">SUM(K9:K28)</f>
        <v>4</v>
      </c>
      <c r="L29" s="250">
        <f t="shared" si="6"/>
        <v>4</v>
      </c>
      <c r="M29" s="250">
        <f t="shared" si="6"/>
        <v>4</v>
      </c>
      <c r="N29" s="250">
        <f t="shared" si="6"/>
        <v>4</v>
      </c>
      <c r="O29" s="250">
        <f t="shared" si="6"/>
        <v>0</v>
      </c>
      <c r="P29" s="250">
        <f t="shared" si="6"/>
        <v>0</v>
      </c>
      <c r="Q29" s="250">
        <f t="shared" si="6"/>
        <v>4</v>
      </c>
      <c r="R29" s="250">
        <f t="shared" si="6"/>
        <v>4</v>
      </c>
      <c r="S29" s="250">
        <f t="shared" si="6"/>
        <v>4</v>
      </c>
      <c r="T29" s="250">
        <f t="shared" si="6"/>
        <v>4</v>
      </c>
      <c r="U29" s="250">
        <f t="shared" si="6"/>
        <v>4</v>
      </c>
      <c r="V29" s="250">
        <f t="shared" si="6"/>
        <v>0</v>
      </c>
      <c r="W29" s="250">
        <f t="shared" si="6"/>
        <v>0</v>
      </c>
      <c r="X29" s="250">
        <f t="shared" si="6"/>
        <v>4</v>
      </c>
      <c r="Y29" s="250">
        <f t="shared" si="6"/>
        <v>4</v>
      </c>
      <c r="Z29" s="250">
        <f t="shared" si="6"/>
        <v>4</v>
      </c>
      <c r="AA29" s="250">
        <f t="shared" si="6"/>
        <v>4</v>
      </c>
      <c r="AB29" s="250">
        <f t="shared" si="6"/>
        <v>4</v>
      </c>
      <c r="AC29" s="250">
        <f t="shared" si="6"/>
        <v>0</v>
      </c>
      <c r="AD29" s="250">
        <f t="shared" si="6"/>
        <v>0</v>
      </c>
      <c r="AE29" s="250">
        <f t="shared" si="6"/>
        <v>4</v>
      </c>
      <c r="AF29" s="250">
        <f t="shared" si="6"/>
        <v>4</v>
      </c>
      <c r="AG29" s="250">
        <f t="shared" si="6"/>
        <v>4</v>
      </c>
      <c r="AH29" s="250">
        <f t="shared" si="6"/>
        <v>4</v>
      </c>
      <c r="AI29" s="250">
        <f t="shared" si="6"/>
        <v>4</v>
      </c>
      <c r="AJ29" s="250">
        <f t="shared" si="6"/>
        <v>0</v>
      </c>
      <c r="AK29" s="250">
        <f t="shared" si="6"/>
        <v>0</v>
      </c>
      <c r="AL29" s="250">
        <f t="shared" si="6"/>
        <v>4</v>
      </c>
      <c r="AM29" s="250">
        <f t="shared" si="6"/>
        <v>4</v>
      </c>
      <c r="AN29" s="250">
        <f t="shared" si="6"/>
        <v>4</v>
      </c>
      <c r="AO29" s="251">
        <f t="shared" si="6"/>
        <v>0</v>
      </c>
      <c r="AP29" s="252">
        <f t="shared" si="6"/>
        <v>88</v>
      </c>
      <c r="AQ29" s="253">
        <f t="shared" si="1"/>
        <v>264</v>
      </c>
      <c r="AR29" s="531"/>
      <c r="AS29" s="531"/>
      <c r="AT29" s="531"/>
    </row>
    <row r="30" spans="1:46" ht="40" customHeight="1">
      <c r="A30" s="110"/>
      <c r="B30" s="228"/>
      <c r="C30" s="538" t="s">
        <v>173</v>
      </c>
      <c r="D30" s="539"/>
      <c r="E30" s="539"/>
      <c r="F30" s="539"/>
      <c r="G30" s="539"/>
      <c r="H30" s="540"/>
      <c r="I30" s="234">
        <f>SUMIF($H$9:$H$28,$C30,I$9:I$28)</f>
        <v>57</v>
      </c>
      <c r="J30" s="234">
        <f t="shared" ref="J30:Y33" si="7">SUMIF($H$9:$H$28,$C30,J$9:J$28)</f>
        <v>56</v>
      </c>
      <c r="K30" s="235">
        <f t="shared" si="7"/>
        <v>3</v>
      </c>
      <c r="L30" s="236">
        <f t="shared" si="7"/>
        <v>2</v>
      </c>
      <c r="M30" s="236">
        <f t="shared" si="7"/>
        <v>3</v>
      </c>
      <c r="N30" s="236">
        <f t="shared" si="7"/>
        <v>3</v>
      </c>
      <c r="O30" s="236">
        <f t="shared" si="7"/>
        <v>0</v>
      </c>
      <c r="P30" s="236">
        <f t="shared" si="7"/>
        <v>0</v>
      </c>
      <c r="Q30" s="236">
        <f t="shared" si="7"/>
        <v>2</v>
      </c>
      <c r="R30" s="236">
        <f t="shared" si="7"/>
        <v>3</v>
      </c>
      <c r="S30" s="236">
        <f t="shared" si="7"/>
        <v>2</v>
      </c>
      <c r="T30" s="236">
        <f t="shared" si="7"/>
        <v>3</v>
      </c>
      <c r="U30" s="236">
        <f t="shared" si="7"/>
        <v>3</v>
      </c>
      <c r="V30" s="236">
        <f t="shared" si="7"/>
        <v>0</v>
      </c>
      <c r="W30" s="236">
        <f t="shared" si="7"/>
        <v>0</v>
      </c>
      <c r="X30" s="236">
        <f t="shared" si="7"/>
        <v>2</v>
      </c>
      <c r="Y30" s="236">
        <f t="shared" si="7"/>
        <v>3</v>
      </c>
      <c r="Z30" s="236">
        <f t="shared" ref="Z30:AO33" si="8">SUMIF($H$9:$H$28,$C30,Z$9:Z$28)</f>
        <v>2</v>
      </c>
      <c r="AA30" s="236">
        <f t="shared" si="8"/>
        <v>3</v>
      </c>
      <c r="AB30" s="236">
        <f t="shared" si="8"/>
        <v>3</v>
      </c>
      <c r="AC30" s="236">
        <f t="shared" si="8"/>
        <v>0</v>
      </c>
      <c r="AD30" s="236">
        <f t="shared" si="8"/>
        <v>0</v>
      </c>
      <c r="AE30" s="236">
        <f t="shared" si="8"/>
        <v>2</v>
      </c>
      <c r="AF30" s="236">
        <f t="shared" si="8"/>
        <v>3</v>
      </c>
      <c r="AG30" s="236">
        <f t="shared" si="8"/>
        <v>2</v>
      </c>
      <c r="AH30" s="236">
        <f t="shared" si="8"/>
        <v>3</v>
      </c>
      <c r="AI30" s="236">
        <f t="shared" si="8"/>
        <v>3</v>
      </c>
      <c r="AJ30" s="236">
        <f t="shared" si="8"/>
        <v>0</v>
      </c>
      <c r="AK30" s="236">
        <f t="shared" si="8"/>
        <v>0</v>
      </c>
      <c r="AL30" s="236">
        <f t="shared" si="8"/>
        <v>2</v>
      </c>
      <c r="AM30" s="236">
        <f t="shared" si="8"/>
        <v>3</v>
      </c>
      <c r="AN30" s="236">
        <f t="shared" si="8"/>
        <v>2</v>
      </c>
      <c r="AO30" s="237">
        <f t="shared" si="8"/>
        <v>0</v>
      </c>
      <c r="AP30" s="238">
        <f t="shared" ref="AP30:AP33" si="9">SUM(K30:AO30)</f>
        <v>57</v>
      </c>
      <c r="AQ30" s="239">
        <f t="shared" ref="AQ30:AQ33" si="10">SUM(I30:J30,AP30)</f>
        <v>170</v>
      </c>
      <c r="AR30" s="532"/>
      <c r="AS30" s="532"/>
      <c r="AT30" s="532"/>
    </row>
    <row r="31" spans="1:46" ht="40" customHeight="1">
      <c r="A31" s="110"/>
      <c r="B31" s="228"/>
      <c r="C31" s="538" t="s">
        <v>176</v>
      </c>
      <c r="D31" s="539"/>
      <c r="E31" s="539"/>
      <c r="F31" s="539"/>
      <c r="G31" s="539"/>
      <c r="H31" s="540" t="s">
        <v>176</v>
      </c>
      <c r="I31" s="234">
        <f t="shared" ref="I31:I33" si="11">SUMIF($H$9:$H$28,$C31,I$9:I$28)</f>
        <v>0</v>
      </c>
      <c r="J31" s="234">
        <f t="shared" si="7"/>
        <v>0</v>
      </c>
      <c r="K31" s="235">
        <f t="shared" si="7"/>
        <v>0</v>
      </c>
      <c r="L31" s="236">
        <f t="shared" si="7"/>
        <v>0</v>
      </c>
      <c r="M31" s="236">
        <f t="shared" si="7"/>
        <v>0</v>
      </c>
      <c r="N31" s="236">
        <f t="shared" si="7"/>
        <v>0</v>
      </c>
      <c r="O31" s="236">
        <f t="shared" si="7"/>
        <v>0</v>
      </c>
      <c r="P31" s="236">
        <f t="shared" si="7"/>
        <v>0</v>
      </c>
      <c r="Q31" s="236">
        <f t="shared" si="7"/>
        <v>0</v>
      </c>
      <c r="R31" s="236">
        <f t="shared" si="7"/>
        <v>0</v>
      </c>
      <c r="S31" s="236">
        <f t="shared" si="7"/>
        <v>0</v>
      </c>
      <c r="T31" s="236">
        <f t="shared" si="7"/>
        <v>0</v>
      </c>
      <c r="U31" s="236">
        <f t="shared" si="7"/>
        <v>0</v>
      </c>
      <c r="V31" s="236">
        <f t="shared" si="7"/>
        <v>0</v>
      </c>
      <c r="W31" s="236">
        <f t="shared" si="7"/>
        <v>0</v>
      </c>
      <c r="X31" s="236">
        <f t="shared" si="7"/>
        <v>0</v>
      </c>
      <c r="Y31" s="236">
        <f t="shared" si="7"/>
        <v>0</v>
      </c>
      <c r="Z31" s="236">
        <f t="shared" si="8"/>
        <v>0</v>
      </c>
      <c r="AA31" s="236">
        <f t="shared" si="8"/>
        <v>0</v>
      </c>
      <c r="AB31" s="236">
        <f t="shared" si="8"/>
        <v>0</v>
      </c>
      <c r="AC31" s="236">
        <f t="shared" si="8"/>
        <v>0</v>
      </c>
      <c r="AD31" s="236">
        <f t="shared" si="8"/>
        <v>0</v>
      </c>
      <c r="AE31" s="236">
        <f t="shared" si="8"/>
        <v>0</v>
      </c>
      <c r="AF31" s="236">
        <f t="shared" si="8"/>
        <v>0</v>
      </c>
      <c r="AG31" s="236">
        <f t="shared" si="8"/>
        <v>0</v>
      </c>
      <c r="AH31" s="236">
        <f t="shared" si="8"/>
        <v>0</v>
      </c>
      <c r="AI31" s="236">
        <f t="shared" si="8"/>
        <v>0</v>
      </c>
      <c r="AJ31" s="236">
        <f t="shared" si="8"/>
        <v>0</v>
      </c>
      <c r="AK31" s="236">
        <f t="shared" si="8"/>
        <v>0</v>
      </c>
      <c r="AL31" s="236">
        <f t="shared" si="8"/>
        <v>0</v>
      </c>
      <c r="AM31" s="236">
        <f t="shared" si="8"/>
        <v>0</v>
      </c>
      <c r="AN31" s="236">
        <f t="shared" si="8"/>
        <v>0</v>
      </c>
      <c r="AO31" s="237">
        <f t="shared" si="8"/>
        <v>0</v>
      </c>
      <c r="AP31" s="238">
        <f t="shared" si="9"/>
        <v>0</v>
      </c>
      <c r="AQ31" s="239">
        <f t="shared" si="10"/>
        <v>0</v>
      </c>
      <c r="AR31" s="532"/>
      <c r="AS31" s="532"/>
      <c r="AT31" s="532"/>
    </row>
    <row r="32" spans="1:46" ht="40" customHeight="1">
      <c r="A32" s="110"/>
      <c r="B32" s="228"/>
      <c r="C32" s="538" t="s">
        <v>175</v>
      </c>
      <c r="D32" s="539"/>
      <c r="E32" s="539"/>
      <c r="F32" s="539"/>
      <c r="G32" s="539"/>
      <c r="H32" s="540" t="s">
        <v>175</v>
      </c>
      <c r="I32" s="234">
        <f t="shared" si="11"/>
        <v>13</v>
      </c>
      <c r="J32" s="234">
        <f t="shared" si="7"/>
        <v>14</v>
      </c>
      <c r="K32" s="235">
        <f t="shared" si="7"/>
        <v>0</v>
      </c>
      <c r="L32" s="236">
        <f t="shared" si="7"/>
        <v>1</v>
      </c>
      <c r="M32" s="236">
        <f t="shared" si="7"/>
        <v>0</v>
      </c>
      <c r="N32" s="236">
        <f t="shared" si="7"/>
        <v>1</v>
      </c>
      <c r="O32" s="236">
        <f t="shared" si="7"/>
        <v>0</v>
      </c>
      <c r="P32" s="236">
        <f t="shared" si="7"/>
        <v>0</v>
      </c>
      <c r="Q32" s="236">
        <f t="shared" si="7"/>
        <v>1</v>
      </c>
      <c r="R32" s="236">
        <f t="shared" si="7"/>
        <v>0</v>
      </c>
      <c r="S32" s="236">
        <f t="shared" si="7"/>
        <v>1</v>
      </c>
      <c r="T32" s="236">
        <f t="shared" si="7"/>
        <v>0</v>
      </c>
      <c r="U32" s="236">
        <f t="shared" si="7"/>
        <v>1</v>
      </c>
      <c r="V32" s="236">
        <f t="shared" si="7"/>
        <v>0</v>
      </c>
      <c r="W32" s="236">
        <f t="shared" si="7"/>
        <v>0</v>
      </c>
      <c r="X32" s="236">
        <f t="shared" si="7"/>
        <v>1</v>
      </c>
      <c r="Y32" s="236">
        <f t="shared" si="7"/>
        <v>0</v>
      </c>
      <c r="Z32" s="236">
        <f t="shared" si="8"/>
        <v>1</v>
      </c>
      <c r="AA32" s="236">
        <f t="shared" si="8"/>
        <v>0</v>
      </c>
      <c r="AB32" s="236">
        <f t="shared" si="8"/>
        <v>1</v>
      </c>
      <c r="AC32" s="236">
        <f t="shared" si="8"/>
        <v>0</v>
      </c>
      <c r="AD32" s="236">
        <f t="shared" si="8"/>
        <v>0</v>
      </c>
      <c r="AE32" s="236">
        <f t="shared" si="8"/>
        <v>1</v>
      </c>
      <c r="AF32" s="236">
        <f t="shared" si="8"/>
        <v>0</v>
      </c>
      <c r="AG32" s="236">
        <f t="shared" si="8"/>
        <v>1</v>
      </c>
      <c r="AH32" s="236">
        <f t="shared" si="8"/>
        <v>0</v>
      </c>
      <c r="AI32" s="236">
        <f t="shared" si="8"/>
        <v>1</v>
      </c>
      <c r="AJ32" s="236">
        <f t="shared" si="8"/>
        <v>0</v>
      </c>
      <c r="AK32" s="236">
        <f t="shared" si="8"/>
        <v>0</v>
      </c>
      <c r="AL32" s="236">
        <f t="shared" si="8"/>
        <v>1</v>
      </c>
      <c r="AM32" s="236">
        <f t="shared" si="8"/>
        <v>0</v>
      </c>
      <c r="AN32" s="236">
        <f t="shared" si="8"/>
        <v>1</v>
      </c>
      <c r="AO32" s="237">
        <f t="shared" si="8"/>
        <v>0</v>
      </c>
      <c r="AP32" s="238">
        <f t="shared" si="9"/>
        <v>13</v>
      </c>
      <c r="AQ32" s="239">
        <f t="shared" si="10"/>
        <v>40</v>
      </c>
      <c r="AR32" s="532"/>
      <c r="AS32" s="532"/>
      <c r="AT32" s="532"/>
    </row>
    <row r="33" spans="1:65" ht="40" customHeight="1" thickBot="1">
      <c r="A33" s="110"/>
      <c r="B33" s="229"/>
      <c r="C33" s="541" t="s">
        <v>178</v>
      </c>
      <c r="D33" s="542"/>
      <c r="E33" s="542"/>
      <c r="F33" s="542"/>
      <c r="G33" s="542"/>
      <c r="H33" s="543" t="s">
        <v>178</v>
      </c>
      <c r="I33" s="240">
        <f t="shared" si="11"/>
        <v>18</v>
      </c>
      <c r="J33" s="240">
        <f t="shared" si="7"/>
        <v>18</v>
      </c>
      <c r="K33" s="241">
        <f t="shared" si="7"/>
        <v>1</v>
      </c>
      <c r="L33" s="242">
        <f t="shared" si="7"/>
        <v>1</v>
      </c>
      <c r="M33" s="242">
        <f t="shared" si="7"/>
        <v>1</v>
      </c>
      <c r="N33" s="242">
        <f t="shared" si="7"/>
        <v>0</v>
      </c>
      <c r="O33" s="242">
        <f t="shared" si="7"/>
        <v>0</v>
      </c>
      <c r="P33" s="242">
        <f t="shared" si="7"/>
        <v>0</v>
      </c>
      <c r="Q33" s="242">
        <f t="shared" si="7"/>
        <v>1</v>
      </c>
      <c r="R33" s="242">
        <f t="shared" si="7"/>
        <v>1</v>
      </c>
      <c r="S33" s="242">
        <f t="shared" si="7"/>
        <v>1</v>
      </c>
      <c r="T33" s="242">
        <f t="shared" si="7"/>
        <v>1</v>
      </c>
      <c r="U33" s="242">
        <f t="shared" si="7"/>
        <v>0</v>
      </c>
      <c r="V33" s="242">
        <f t="shared" si="7"/>
        <v>0</v>
      </c>
      <c r="W33" s="242">
        <f t="shared" si="7"/>
        <v>0</v>
      </c>
      <c r="X33" s="242">
        <f t="shared" si="7"/>
        <v>1</v>
      </c>
      <c r="Y33" s="242">
        <f t="shared" si="7"/>
        <v>1</v>
      </c>
      <c r="Z33" s="242">
        <f t="shared" si="8"/>
        <v>1</v>
      </c>
      <c r="AA33" s="242">
        <f t="shared" si="8"/>
        <v>1</v>
      </c>
      <c r="AB33" s="242">
        <f t="shared" si="8"/>
        <v>0</v>
      </c>
      <c r="AC33" s="242">
        <f t="shared" si="8"/>
        <v>0</v>
      </c>
      <c r="AD33" s="242">
        <f t="shared" si="8"/>
        <v>0</v>
      </c>
      <c r="AE33" s="242">
        <f t="shared" si="8"/>
        <v>1</v>
      </c>
      <c r="AF33" s="242">
        <f t="shared" si="8"/>
        <v>1</v>
      </c>
      <c r="AG33" s="242">
        <f t="shared" si="8"/>
        <v>1</v>
      </c>
      <c r="AH33" s="242">
        <f t="shared" si="8"/>
        <v>1</v>
      </c>
      <c r="AI33" s="242">
        <f t="shared" si="8"/>
        <v>0</v>
      </c>
      <c r="AJ33" s="242">
        <f t="shared" si="8"/>
        <v>0</v>
      </c>
      <c r="AK33" s="242">
        <f t="shared" si="8"/>
        <v>0</v>
      </c>
      <c r="AL33" s="242">
        <f t="shared" si="8"/>
        <v>1</v>
      </c>
      <c r="AM33" s="242">
        <f t="shared" si="8"/>
        <v>1</v>
      </c>
      <c r="AN33" s="242">
        <f t="shared" si="8"/>
        <v>1</v>
      </c>
      <c r="AO33" s="243">
        <f t="shared" si="8"/>
        <v>0</v>
      </c>
      <c r="AP33" s="244">
        <f t="shared" si="9"/>
        <v>18</v>
      </c>
      <c r="AQ33" s="245">
        <f t="shared" si="10"/>
        <v>54</v>
      </c>
      <c r="AR33" s="532"/>
      <c r="AS33" s="532"/>
      <c r="AT33" s="532"/>
    </row>
    <row r="34" spans="1:65" ht="40" customHeight="1" thickBot="1">
      <c r="A34" s="110"/>
      <c r="B34" s="534" t="s">
        <v>355</v>
      </c>
      <c r="C34" s="553"/>
      <c r="D34" s="554"/>
      <c r="E34" s="554"/>
      <c r="F34" s="554"/>
      <c r="G34" s="555"/>
      <c r="H34" s="227"/>
      <c r="I34" s="139">
        <v>22</v>
      </c>
      <c r="J34" s="231">
        <v>22</v>
      </c>
      <c r="K34" s="96"/>
      <c r="L34" s="97">
        <v>1</v>
      </c>
      <c r="M34" s="97">
        <v>1</v>
      </c>
      <c r="N34" s="97">
        <v>1</v>
      </c>
      <c r="O34" s="97">
        <v>1</v>
      </c>
      <c r="P34" s="97">
        <v>1</v>
      </c>
      <c r="Q34" s="97"/>
      <c r="R34" s="97"/>
      <c r="S34" s="97">
        <v>1</v>
      </c>
      <c r="T34" s="97">
        <v>1</v>
      </c>
      <c r="U34" s="97">
        <v>1</v>
      </c>
      <c r="V34" s="97">
        <v>1</v>
      </c>
      <c r="W34" s="97">
        <v>1</v>
      </c>
      <c r="X34" s="97">
        <v>1</v>
      </c>
      <c r="Y34" s="97"/>
      <c r="Z34" s="97"/>
      <c r="AA34" s="97">
        <v>1</v>
      </c>
      <c r="AB34" s="97">
        <v>1</v>
      </c>
      <c r="AC34" s="97">
        <v>1</v>
      </c>
      <c r="AD34" s="97">
        <v>1</v>
      </c>
      <c r="AE34" s="97">
        <v>1</v>
      </c>
      <c r="AF34" s="97"/>
      <c r="AG34" s="97"/>
      <c r="AH34" s="97">
        <v>1</v>
      </c>
      <c r="AI34" s="97">
        <v>1</v>
      </c>
      <c r="AJ34" s="97">
        <v>1</v>
      </c>
      <c r="AK34" s="97">
        <v>1</v>
      </c>
      <c r="AL34" s="97"/>
      <c r="AM34" s="97"/>
      <c r="AN34" s="97"/>
      <c r="AO34" s="98"/>
      <c r="AP34" s="232">
        <f>SUM(K34:AO34)</f>
        <v>20</v>
      </c>
      <c r="AQ34" s="233">
        <f t="shared" si="1"/>
        <v>64</v>
      </c>
      <c r="AR34" s="532"/>
      <c r="AS34" s="532"/>
      <c r="AT34" s="532"/>
    </row>
    <row r="35" spans="1:65" ht="40" customHeight="1" thickBot="1">
      <c r="A35" s="114"/>
      <c r="B35" s="537" t="s">
        <v>72</v>
      </c>
      <c r="C35" s="536"/>
      <c r="D35" s="536"/>
      <c r="E35" s="536"/>
      <c r="F35" s="536"/>
      <c r="G35" s="556"/>
      <c r="H35" s="176"/>
      <c r="I35" s="141">
        <v>220</v>
      </c>
      <c r="J35" s="142">
        <v>220</v>
      </c>
      <c r="K35" s="143"/>
      <c r="L35" s="144">
        <v>10</v>
      </c>
      <c r="M35" s="144">
        <v>10</v>
      </c>
      <c r="N35" s="144">
        <v>10</v>
      </c>
      <c r="O35" s="144">
        <v>10</v>
      </c>
      <c r="P35" s="144">
        <v>10</v>
      </c>
      <c r="Q35" s="144"/>
      <c r="R35" s="144"/>
      <c r="S35" s="144">
        <v>10</v>
      </c>
      <c r="T35" s="144">
        <v>10</v>
      </c>
      <c r="U35" s="144">
        <v>10</v>
      </c>
      <c r="V35" s="144">
        <v>10</v>
      </c>
      <c r="W35" s="144">
        <v>10</v>
      </c>
      <c r="X35" s="144">
        <v>10</v>
      </c>
      <c r="Y35" s="144"/>
      <c r="Z35" s="144"/>
      <c r="AA35" s="144">
        <v>10</v>
      </c>
      <c r="AB35" s="144">
        <v>10</v>
      </c>
      <c r="AC35" s="144">
        <v>10</v>
      </c>
      <c r="AD35" s="144">
        <v>10</v>
      </c>
      <c r="AE35" s="144">
        <v>10</v>
      </c>
      <c r="AF35" s="144"/>
      <c r="AG35" s="144"/>
      <c r="AH35" s="144">
        <v>10</v>
      </c>
      <c r="AI35" s="144">
        <v>10</v>
      </c>
      <c r="AJ35" s="144">
        <v>10</v>
      </c>
      <c r="AK35" s="144">
        <v>10</v>
      </c>
      <c r="AL35" s="144"/>
      <c r="AM35" s="144"/>
      <c r="AN35" s="144"/>
      <c r="AO35" s="145"/>
      <c r="AP35" s="140">
        <f>SUM(K35:AO35)</f>
        <v>200</v>
      </c>
      <c r="AQ35" s="138">
        <f t="shared" si="1"/>
        <v>640</v>
      </c>
      <c r="AR35" s="533"/>
      <c r="AS35" s="533"/>
      <c r="AT35" s="533"/>
    </row>
    <row r="36" spans="1:65" ht="45.75" customHeight="1" thickBot="1">
      <c r="A36" s="119"/>
      <c r="B36" s="120"/>
      <c r="C36" s="120"/>
      <c r="D36" s="120"/>
      <c r="E36" s="120"/>
      <c r="F36" s="120"/>
      <c r="G36" s="120"/>
      <c r="H36" s="120"/>
      <c r="I36" s="120"/>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2"/>
      <c r="AQ36" s="123">
        <f>IF(SUM(AQ30:AQ31,AQ33)*AQ35=0,"-",SUM(AQ30:AQ31,AQ33)/AQ35)</f>
        <v>0.35</v>
      </c>
      <c r="AR36" s="550" t="str">
        <f>IF(AQ36="-","",IF(AQ36&gt;1.25,"定員超過減算対象の可能性あり",""))</f>
        <v/>
      </c>
      <c r="AS36" s="551"/>
      <c r="AT36" s="552"/>
    </row>
    <row r="37" spans="1:65" ht="6" customHeight="1">
      <c r="B37" s="124"/>
      <c r="C37" s="124"/>
      <c r="D37" s="124"/>
      <c r="E37" s="124"/>
      <c r="F37" s="124"/>
      <c r="G37" s="124"/>
      <c r="H37" s="124"/>
      <c r="I37" s="124"/>
      <c r="J37" s="124"/>
      <c r="K37" s="124"/>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row>
    <row r="38" spans="1:65" ht="23.5" customHeight="1">
      <c r="C38" s="146" t="s">
        <v>73</v>
      </c>
      <c r="D38" s="126"/>
      <c r="J38" s="126"/>
      <c r="K38" s="126"/>
      <c r="L38" s="127"/>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row>
    <row r="39" spans="1:65" s="129" customFormat="1" ht="72.75" customHeight="1">
      <c r="C39" s="130" t="s">
        <v>74</v>
      </c>
      <c r="D39" s="475" t="str">
        <f>"別途指定する障害福祉サービス事業所を【"&amp;TEXT(I6,"gggee年mm月")&amp;"～"&amp;TEXT(K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131"/>
      <c r="AV39" s="131"/>
      <c r="AW39" s="131"/>
      <c r="AX39" s="131"/>
      <c r="AY39" s="132"/>
      <c r="AZ39" s="132"/>
      <c r="BA39" s="132"/>
      <c r="BB39" s="132"/>
      <c r="BC39" s="132"/>
      <c r="BD39" s="132"/>
      <c r="BE39" s="132"/>
      <c r="BF39" s="132"/>
      <c r="BG39" s="132"/>
      <c r="BH39" s="132"/>
      <c r="BI39" s="132"/>
      <c r="BJ39" s="132"/>
    </row>
    <row r="40" spans="1:65" s="129" customFormat="1" ht="25.15" customHeight="1">
      <c r="C40" s="133" t="s">
        <v>75</v>
      </c>
      <c r="D40" s="476" t="s">
        <v>76</v>
      </c>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134"/>
      <c r="AV40" s="134"/>
      <c r="AW40" s="132"/>
      <c r="AX40" s="132"/>
      <c r="AY40" s="132"/>
      <c r="AZ40" s="132"/>
      <c r="BA40" s="132"/>
      <c r="BB40" s="132"/>
      <c r="BC40" s="132"/>
      <c r="BD40" s="132"/>
      <c r="BE40" s="132"/>
      <c r="BF40" s="132"/>
      <c r="BG40" s="132"/>
      <c r="BH40" s="132"/>
      <c r="BI40" s="132"/>
      <c r="BJ40" s="132"/>
    </row>
    <row r="41" spans="1:65" s="129" customFormat="1" ht="48" customHeight="1">
      <c r="C41" s="133" t="s">
        <v>77</v>
      </c>
      <c r="D41" s="476" t="s">
        <v>78</v>
      </c>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134"/>
      <c r="AV41" s="134"/>
      <c r="AW41" s="132"/>
      <c r="AX41" s="132"/>
      <c r="AY41" s="132"/>
      <c r="AZ41" s="132"/>
      <c r="BA41" s="132"/>
      <c r="BB41" s="132"/>
      <c r="BC41" s="132"/>
      <c r="BD41" s="132"/>
      <c r="BE41" s="132"/>
      <c r="BF41" s="132"/>
      <c r="BG41" s="132"/>
      <c r="BH41" s="132"/>
      <c r="BI41" s="132"/>
      <c r="BJ41" s="132"/>
    </row>
    <row r="42" spans="1:65" s="129" customFormat="1" ht="25.15" customHeight="1">
      <c r="C42" s="133" t="s">
        <v>79</v>
      </c>
      <c r="D42" s="477" t="s">
        <v>182</v>
      </c>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c r="AT42" s="477"/>
      <c r="AU42" s="134"/>
      <c r="AV42" s="134"/>
      <c r="AW42" s="132"/>
      <c r="AX42" s="132"/>
      <c r="AY42" s="132"/>
      <c r="AZ42" s="132"/>
      <c r="BA42" s="132"/>
      <c r="BB42" s="132"/>
      <c r="BC42" s="132"/>
      <c r="BD42" s="132"/>
      <c r="BE42" s="132"/>
      <c r="BF42" s="132"/>
      <c r="BG42" s="132"/>
      <c r="BH42" s="132"/>
      <c r="BI42" s="132"/>
      <c r="BJ42" s="132"/>
    </row>
    <row r="43" spans="1:65" ht="12.65" customHeight="1">
      <c r="B43" s="128"/>
      <c r="C43" s="128"/>
      <c r="D43" s="128"/>
      <c r="E43" s="128"/>
      <c r="F43" s="128"/>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row>
    <row r="44" spans="1:65" ht="16.5">
      <c r="B44" s="128"/>
      <c r="C44" s="128"/>
      <c r="D44" s="128"/>
      <c r="E44" s="128"/>
      <c r="F44" s="128"/>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row>
  </sheetData>
  <mergeCells count="39">
    <mergeCell ref="D40:AT40"/>
    <mergeCell ref="D41:AT41"/>
    <mergeCell ref="D42:AT42"/>
    <mergeCell ref="AS29:AS35"/>
    <mergeCell ref="B3:C3"/>
    <mergeCell ref="AH2:AJ3"/>
    <mergeCell ref="AK2:AO3"/>
    <mergeCell ref="AP2:AQ3"/>
    <mergeCell ref="AR2:AT3"/>
    <mergeCell ref="D3:E3"/>
    <mergeCell ref="K6:AP6"/>
    <mergeCell ref="AQ6:AQ8"/>
    <mergeCell ref="AP7:AP8"/>
    <mergeCell ref="B29:G29"/>
    <mergeCell ref="AR29:AR35"/>
    <mergeCell ref="AT29:AT35"/>
    <mergeCell ref="AR5:AR8"/>
    <mergeCell ref="AS5:AS8"/>
    <mergeCell ref="AT5:AT8"/>
    <mergeCell ref="AR36:AT36"/>
    <mergeCell ref="D39:AT39"/>
    <mergeCell ref="B34:G34"/>
    <mergeCell ref="B35:G35"/>
    <mergeCell ref="G5:G8"/>
    <mergeCell ref="C33:H33"/>
    <mergeCell ref="I5:AQ5"/>
    <mergeCell ref="H5:H8"/>
    <mergeCell ref="C30:H30"/>
    <mergeCell ref="C31:H31"/>
    <mergeCell ref="I6:I8"/>
    <mergeCell ref="J6:J8"/>
    <mergeCell ref="C32:H32"/>
    <mergeCell ref="F5:F8"/>
    <mergeCell ref="A1:E1"/>
    <mergeCell ref="A5:A8"/>
    <mergeCell ref="B5:B8"/>
    <mergeCell ref="C5:C8"/>
    <mergeCell ref="D5:D8"/>
    <mergeCell ref="E5:E8"/>
  </mergeCells>
  <phoneticPr fontId="6"/>
  <dataValidations count="3">
    <dataValidation type="list" allowBlank="1" showInputMessage="1" showErrorMessage="1" sqref="C9:C28">
      <formula1>",区分１,区分２,区分３,区分４,区分５,区分６"</formula1>
    </dataValidation>
    <dataValidation type="list" allowBlank="1" showInputMessage="1" showErrorMessage="1" sqref="H9:H28">
      <formula1>"本体施設,施設外支援,施設外就労,在宅利用"</formula1>
    </dataValidation>
    <dataValidation type="list" allowBlank="1" showInputMessage="1" showErrorMessage="1" sqref="E9:E28">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5"/>
  <sheetViews>
    <sheetView view="pageBreakPreview" zoomScaleNormal="115" zoomScaleSheetLayoutView="100" workbookViewId="0">
      <selection activeCell="E11" sqref="E11"/>
    </sheetView>
  </sheetViews>
  <sheetFormatPr defaultRowHeight="13"/>
  <cols>
    <col min="1" max="1" width="6.6328125" customWidth="1"/>
    <col min="2" max="2" width="18.26953125" style="183" customWidth="1"/>
    <col min="3" max="14" width="6.6328125" customWidth="1"/>
    <col min="15" max="15" width="7.6328125" style="184" customWidth="1"/>
    <col min="256" max="256" width="6.6328125" customWidth="1"/>
    <col min="257" max="257" width="5.6328125" customWidth="1"/>
    <col min="258" max="258" width="12.26953125" customWidth="1"/>
    <col min="259" max="270" width="6.6328125" customWidth="1"/>
    <col min="271" max="271" width="7.6328125" customWidth="1"/>
    <col min="512" max="512" width="6.6328125" customWidth="1"/>
    <col min="513" max="513" width="5.6328125" customWidth="1"/>
    <col min="514" max="514" width="12.26953125" customWidth="1"/>
    <col min="515" max="526" width="6.6328125" customWidth="1"/>
    <col min="527" max="527" width="7.6328125" customWidth="1"/>
    <col min="768" max="768" width="6.6328125" customWidth="1"/>
    <col min="769" max="769" width="5.6328125" customWidth="1"/>
    <col min="770" max="770" width="12.26953125" customWidth="1"/>
    <col min="771" max="782" width="6.6328125" customWidth="1"/>
    <col min="783" max="783" width="7.6328125" customWidth="1"/>
    <col min="1024" max="1024" width="6.6328125" customWidth="1"/>
    <col min="1025" max="1025" width="5.6328125" customWidth="1"/>
    <col min="1026" max="1026" width="12.26953125" customWidth="1"/>
    <col min="1027" max="1038" width="6.6328125" customWidth="1"/>
    <col min="1039" max="1039" width="7.6328125" customWidth="1"/>
    <col min="1280" max="1280" width="6.6328125" customWidth="1"/>
    <col min="1281" max="1281" width="5.6328125" customWidth="1"/>
    <col min="1282" max="1282" width="12.26953125" customWidth="1"/>
    <col min="1283" max="1294" width="6.6328125" customWidth="1"/>
    <col min="1295" max="1295" width="7.6328125" customWidth="1"/>
    <col min="1536" max="1536" width="6.6328125" customWidth="1"/>
    <col min="1537" max="1537" width="5.6328125" customWidth="1"/>
    <col min="1538" max="1538" width="12.26953125" customWidth="1"/>
    <col min="1539" max="1550" width="6.6328125" customWidth="1"/>
    <col min="1551" max="1551" width="7.6328125" customWidth="1"/>
    <col min="1792" max="1792" width="6.6328125" customWidth="1"/>
    <col min="1793" max="1793" width="5.6328125" customWidth="1"/>
    <col min="1794" max="1794" width="12.26953125" customWidth="1"/>
    <col min="1795" max="1806" width="6.6328125" customWidth="1"/>
    <col min="1807" max="1807" width="7.6328125" customWidth="1"/>
    <col min="2048" max="2048" width="6.6328125" customWidth="1"/>
    <col min="2049" max="2049" width="5.6328125" customWidth="1"/>
    <col min="2050" max="2050" width="12.26953125" customWidth="1"/>
    <col min="2051" max="2062" width="6.6328125" customWidth="1"/>
    <col min="2063" max="2063" width="7.6328125" customWidth="1"/>
    <col min="2304" max="2304" width="6.6328125" customWidth="1"/>
    <col min="2305" max="2305" width="5.6328125" customWidth="1"/>
    <col min="2306" max="2306" width="12.26953125" customWidth="1"/>
    <col min="2307" max="2318" width="6.6328125" customWidth="1"/>
    <col min="2319" max="2319" width="7.6328125" customWidth="1"/>
    <col min="2560" max="2560" width="6.6328125" customWidth="1"/>
    <col min="2561" max="2561" width="5.6328125" customWidth="1"/>
    <col min="2562" max="2562" width="12.26953125" customWidth="1"/>
    <col min="2563" max="2574" width="6.6328125" customWidth="1"/>
    <col min="2575" max="2575" width="7.6328125" customWidth="1"/>
    <col min="2816" max="2816" width="6.6328125" customWidth="1"/>
    <col min="2817" max="2817" width="5.6328125" customWidth="1"/>
    <col min="2818" max="2818" width="12.26953125" customWidth="1"/>
    <col min="2819" max="2830" width="6.6328125" customWidth="1"/>
    <col min="2831" max="2831" width="7.6328125" customWidth="1"/>
    <col min="3072" max="3072" width="6.6328125" customWidth="1"/>
    <col min="3073" max="3073" width="5.6328125" customWidth="1"/>
    <col min="3074" max="3074" width="12.26953125" customWidth="1"/>
    <col min="3075" max="3086" width="6.6328125" customWidth="1"/>
    <col min="3087" max="3087" width="7.6328125" customWidth="1"/>
    <col min="3328" max="3328" width="6.6328125" customWidth="1"/>
    <col min="3329" max="3329" width="5.6328125" customWidth="1"/>
    <col min="3330" max="3330" width="12.26953125" customWidth="1"/>
    <col min="3331" max="3342" width="6.6328125" customWidth="1"/>
    <col min="3343" max="3343" width="7.6328125" customWidth="1"/>
    <col min="3584" max="3584" width="6.6328125" customWidth="1"/>
    <col min="3585" max="3585" width="5.6328125" customWidth="1"/>
    <col min="3586" max="3586" width="12.26953125" customWidth="1"/>
    <col min="3587" max="3598" width="6.6328125" customWidth="1"/>
    <col min="3599" max="3599" width="7.6328125" customWidth="1"/>
    <col min="3840" max="3840" width="6.6328125" customWidth="1"/>
    <col min="3841" max="3841" width="5.6328125" customWidth="1"/>
    <col min="3842" max="3842" width="12.26953125" customWidth="1"/>
    <col min="3843" max="3854" width="6.6328125" customWidth="1"/>
    <col min="3855" max="3855" width="7.6328125" customWidth="1"/>
    <col min="4096" max="4096" width="6.6328125" customWidth="1"/>
    <col min="4097" max="4097" width="5.6328125" customWidth="1"/>
    <col min="4098" max="4098" width="12.26953125" customWidth="1"/>
    <col min="4099" max="4110" width="6.6328125" customWidth="1"/>
    <col min="4111" max="4111" width="7.6328125" customWidth="1"/>
    <col min="4352" max="4352" width="6.6328125" customWidth="1"/>
    <col min="4353" max="4353" width="5.6328125" customWidth="1"/>
    <col min="4354" max="4354" width="12.26953125" customWidth="1"/>
    <col min="4355" max="4366" width="6.6328125" customWidth="1"/>
    <col min="4367" max="4367" width="7.6328125" customWidth="1"/>
    <col min="4608" max="4608" width="6.6328125" customWidth="1"/>
    <col min="4609" max="4609" width="5.6328125" customWidth="1"/>
    <col min="4610" max="4610" width="12.26953125" customWidth="1"/>
    <col min="4611" max="4622" width="6.6328125" customWidth="1"/>
    <col min="4623" max="4623" width="7.6328125" customWidth="1"/>
    <col min="4864" max="4864" width="6.6328125" customWidth="1"/>
    <col min="4865" max="4865" width="5.6328125" customWidth="1"/>
    <col min="4866" max="4866" width="12.26953125" customWidth="1"/>
    <col min="4867" max="4878" width="6.6328125" customWidth="1"/>
    <col min="4879" max="4879" width="7.6328125" customWidth="1"/>
    <col min="5120" max="5120" width="6.6328125" customWidth="1"/>
    <col min="5121" max="5121" width="5.6328125" customWidth="1"/>
    <col min="5122" max="5122" width="12.26953125" customWidth="1"/>
    <col min="5123" max="5134" width="6.6328125" customWidth="1"/>
    <col min="5135" max="5135" width="7.6328125" customWidth="1"/>
    <col min="5376" max="5376" width="6.6328125" customWidth="1"/>
    <col min="5377" max="5377" width="5.6328125" customWidth="1"/>
    <col min="5378" max="5378" width="12.26953125" customWidth="1"/>
    <col min="5379" max="5390" width="6.6328125" customWidth="1"/>
    <col min="5391" max="5391" width="7.6328125" customWidth="1"/>
    <col min="5632" max="5632" width="6.6328125" customWidth="1"/>
    <col min="5633" max="5633" width="5.6328125" customWidth="1"/>
    <col min="5634" max="5634" width="12.26953125" customWidth="1"/>
    <col min="5635" max="5646" width="6.6328125" customWidth="1"/>
    <col min="5647" max="5647" width="7.6328125" customWidth="1"/>
    <col min="5888" max="5888" width="6.6328125" customWidth="1"/>
    <col min="5889" max="5889" width="5.6328125" customWidth="1"/>
    <col min="5890" max="5890" width="12.26953125" customWidth="1"/>
    <col min="5891" max="5902" width="6.6328125" customWidth="1"/>
    <col min="5903" max="5903" width="7.6328125" customWidth="1"/>
    <col min="6144" max="6144" width="6.6328125" customWidth="1"/>
    <col min="6145" max="6145" width="5.6328125" customWidth="1"/>
    <col min="6146" max="6146" width="12.26953125" customWidth="1"/>
    <col min="6147" max="6158" width="6.6328125" customWidth="1"/>
    <col min="6159" max="6159" width="7.6328125" customWidth="1"/>
    <col min="6400" max="6400" width="6.6328125" customWidth="1"/>
    <col min="6401" max="6401" width="5.6328125" customWidth="1"/>
    <col min="6402" max="6402" width="12.26953125" customWidth="1"/>
    <col min="6403" max="6414" width="6.6328125" customWidth="1"/>
    <col min="6415" max="6415" width="7.6328125" customWidth="1"/>
    <col min="6656" max="6656" width="6.6328125" customWidth="1"/>
    <col min="6657" max="6657" width="5.6328125" customWidth="1"/>
    <col min="6658" max="6658" width="12.26953125" customWidth="1"/>
    <col min="6659" max="6670" width="6.6328125" customWidth="1"/>
    <col min="6671" max="6671" width="7.6328125" customWidth="1"/>
    <col min="6912" max="6912" width="6.6328125" customWidth="1"/>
    <col min="6913" max="6913" width="5.6328125" customWidth="1"/>
    <col min="6914" max="6914" width="12.26953125" customWidth="1"/>
    <col min="6915" max="6926" width="6.6328125" customWidth="1"/>
    <col min="6927" max="6927" width="7.6328125" customWidth="1"/>
    <col min="7168" max="7168" width="6.6328125" customWidth="1"/>
    <col min="7169" max="7169" width="5.6328125" customWidth="1"/>
    <col min="7170" max="7170" width="12.26953125" customWidth="1"/>
    <col min="7171" max="7182" width="6.6328125" customWidth="1"/>
    <col min="7183" max="7183" width="7.6328125" customWidth="1"/>
    <col min="7424" max="7424" width="6.6328125" customWidth="1"/>
    <col min="7425" max="7425" width="5.6328125" customWidth="1"/>
    <col min="7426" max="7426" width="12.26953125" customWidth="1"/>
    <col min="7427" max="7438" width="6.6328125" customWidth="1"/>
    <col min="7439" max="7439" width="7.6328125" customWidth="1"/>
    <col min="7680" max="7680" width="6.6328125" customWidth="1"/>
    <col min="7681" max="7681" width="5.6328125" customWidth="1"/>
    <col min="7682" max="7682" width="12.26953125" customWidth="1"/>
    <col min="7683" max="7694" width="6.6328125" customWidth="1"/>
    <col min="7695" max="7695" width="7.6328125" customWidth="1"/>
    <col min="7936" max="7936" width="6.6328125" customWidth="1"/>
    <col min="7937" max="7937" width="5.6328125" customWidth="1"/>
    <col min="7938" max="7938" width="12.26953125" customWidth="1"/>
    <col min="7939" max="7950" width="6.6328125" customWidth="1"/>
    <col min="7951" max="7951" width="7.6328125" customWidth="1"/>
    <col min="8192" max="8192" width="6.6328125" customWidth="1"/>
    <col min="8193" max="8193" width="5.6328125" customWidth="1"/>
    <col min="8194" max="8194" width="12.26953125" customWidth="1"/>
    <col min="8195" max="8206" width="6.6328125" customWidth="1"/>
    <col min="8207" max="8207" width="7.6328125" customWidth="1"/>
    <col min="8448" max="8448" width="6.6328125" customWidth="1"/>
    <col min="8449" max="8449" width="5.6328125" customWidth="1"/>
    <col min="8450" max="8450" width="12.26953125" customWidth="1"/>
    <col min="8451" max="8462" width="6.6328125" customWidth="1"/>
    <col min="8463" max="8463" width="7.6328125" customWidth="1"/>
    <col min="8704" max="8704" width="6.6328125" customWidth="1"/>
    <col min="8705" max="8705" width="5.6328125" customWidth="1"/>
    <col min="8706" max="8706" width="12.26953125" customWidth="1"/>
    <col min="8707" max="8718" width="6.6328125" customWidth="1"/>
    <col min="8719" max="8719" width="7.6328125" customWidth="1"/>
    <col min="8960" max="8960" width="6.6328125" customWidth="1"/>
    <col min="8961" max="8961" width="5.6328125" customWidth="1"/>
    <col min="8962" max="8962" width="12.26953125" customWidth="1"/>
    <col min="8963" max="8974" width="6.6328125" customWidth="1"/>
    <col min="8975" max="8975" width="7.6328125" customWidth="1"/>
    <col min="9216" max="9216" width="6.6328125" customWidth="1"/>
    <col min="9217" max="9217" width="5.6328125" customWidth="1"/>
    <col min="9218" max="9218" width="12.26953125" customWidth="1"/>
    <col min="9219" max="9230" width="6.6328125" customWidth="1"/>
    <col min="9231" max="9231" width="7.6328125" customWidth="1"/>
    <col min="9472" max="9472" width="6.6328125" customWidth="1"/>
    <col min="9473" max="9473" width="5.6328125" customWidth="1"/>
    <col min="9474" max="9474" width="12.26953125" customWidth="1"/>
    <col min="9475" max="9486" width="6.6328125" customWidth="1"/>
    <col min="9487" max="9487" width="7.6328125" customWidth="1"/>
    <col min="9728" max="9728" width="6.6328125" customWidth="1"/>
    <col min="9729" max="9729" width="5.6328125" customWidth="1"/>
    <col min="9730" max="9730" width="12.26953125" customWidth="1"/>
    <col min="9731" max="9742" width="6.6328125" customWidth="1"/>
    <col min="9743" max="9743" width="7.6328125" customWidth="1"/>
    <col min="9984" max="9984" width="6.6328125" customWidth="1"/>
    <col min="9985" max="9985" width="5.6328125" customWidth="1"/>
    <col min="9986" max="9986" width="12.26953125" customWidth="1"/>
    <col min="9987" max="9998" width="6.6328125" customWidth="1"/>
    <col min="9999" max="9999" width="7.6328125" customWidth="1"/>
    <col min="10240" max="10240" width="6.6328125" customWidth="1"/>
    <col min="10241" max="10241" width="5.6328125" customWidth="1"/>
    <col min="10242" max="10242" width="12.26953125" customWidth="1"/>
    <col min="10243" max="10254" width="6.6328125" customWidth="1"/>
    <col min="10255" max="10255" width="7.6328125" customWidth="1"/>
    <col min="10496" max="10496" width="6.6328125" customWidth="1"/>
    <col min="10497" max="10497" width="5.6328125" customWidth="1"/>
    <col min="10498" max="10498" width="12.26953125" customWidth="1"/>
    <col min="10499" max="10510" width="6.6328125" customWidth="1"/>
    <col min="10511" max="10511" width="7.6328125" customWidth="1"/>
    <col min="10752" max="10752" width="6.6328125" customWidth="1"/>
    <col min="10753" max="10753" width="5.6328125" customWidth="1"/>
    <col min="10754" max="10754" width="12.26953125" customWidth="1"/>
    <col min="10755" max="10766" width="6.6328125" customWidth="1"/>
    <col min="10767" max="10767" width="7.6328125" customWidth="1"/>
    <col min="11008" max="11008" width="6.6328125" customWidth="1"/>
    <col min="11009" max="11009" width="5.6328125" customWidth="1"/>
    <col min="11010" max="11010" width="12.26953125" customWidth="1"/>
    <col min="11011" max="11022" width="6.6328125" customWidth="1"/>
    <col min="11023" max="11023" width="7.6328125" customWidth="1"/>
    <col min="11264" max="11264" width="6.6328125" customWidth="1"/>
    <col min="11265" max="11265" width="5.6328125" customWidth="1"/>
    <col min="11266" max="11266" width="12.26953125" customWidth="1"/>
    <col min="11267" max="11278" width="6.6328125" customWidth="1"/>
    <col min="11279" max="11279" width="7.6328125" customWidth="1"/>
    <col min="11520" max="11520" width="6.6328125" customWidth="1"/>
    <col min="11521" max="11521" width="5.6328125" customWidth="1"/>
    <col min="11522" max="11522" width="12.26953125" customWidth="1"/>
    <col min="11523" max="11534" width="6.6328125" customWidth="1"/>
    <col min="11535" max="11535" width="7.6328125" customWidth="1"/>
    <col min="11776" max="11776" width="6.6328125" customWidth="1"/>
    <col min="11777" max="11777" width="5.6328125" customWidth="1"/>
    <col min="11778" max="11778" width="12.26953125" customWidth="1"/>
    <col min="11779" max="11790" width="6.6328125" customWidth="1"/>
    <col min="11791" max="11791" width="7.6328125" customWidth="1"/>
    <col min="12032" max="12032" width="6.6328125" customWidth="1"/>
    <col min="12033" max="12033" width="5.6328125" customWidth="1"/>
    <col min="12034" max="12034" width="12.26953125" customWidth="1"/>
    <col min="12035" max="12046" width="6.6328125" customWidth="1"/>
    <col min="12047" max="12047" width="7.6328125" customWidth="1"/>
    <col min="12288" max="12288" width="6.6328125" customWidth="1"/>
    <col min="12289" max="12289" width="5.6328125" customWidth="1"/>
    <col min="12290" max="12290" width="12.26953125" customWidth="1"/>
    <col min="12291" max="12302" width="6.6328125" customWidth="1"/>
    <col min="12303" max="12303" width="7.6328125" customWidth="1"/>
    <col min="12544" max="12544" width="6.6328125" customWidth="1"/>
    <col min="12545" max="12545" width="5.6328125" customWidth="1"/>
    <col min="12546" max="12546" width="12.26953125" customWidth="1"/>
    <col min="12547" max="12558" width="6.6328125" customWidth="1"/>
    <col min="12559" max="12559" width="7.6328125" customWidth="1"/>
    <col min="12800" max="12800" width="6.6328125" customWidth="1"/>
    <col min="12801" max="12801" width="5.6328125" customWidth="1"/>
    <col min="12802" max="12802" width="12.26953125" customWidth="1"/>
    <col min="12803" max="12814" width="6.6328125" customWidth="1"/>
    <col min="12815" max="12815" width="7.6328125" customWidth="1"/>
    <col min="13056" max="13056" width="6.6328125" customWidth="1"/>
    <col min="13057" max="13057" width="5.6328125" customWidth="1"/>
    <col min="13058" max="13058" width="12.26953125" customWidth="1"/>
    <col min="13059" max="13070" width="6.6328125" customWidth="1"/>
    <col min="13071" max="13071" width="7.6328125" customWidth="1"/>
    <col min="13312" max="13312" width="6.6328125" customWidth="1"/>
    <col min="13313" max="13313" width="5.6328125" customWidth="1"/>
    <col min="13314" max="13314" width="12.26953125" customWidth="1"/>
    <col min="13315" max="13326" width="6.6328125" customWidth="1"/>
    <col min="13327" max="13327" width="7.6328125" customWidth="1"/>
    <col min="13568" max="13568" width="6.6328125" customWidth="1"/>
    <col min="13569" max="13569" width="5.6328125" customWidth="1"/>
    <col min="13570" max="13570" width="12.26953125" customWidth="1"/>
    <col min="13571" max="13582" width="6.6328125" customWidth="1"/>
    <col min="13583" max="13583" width="7.6328125" customWidth="1"/>
    <col min="13824" max="13824" width="6.6328125" customWidth="1"/>
    <col min="13825" max="13825" width="5.6328125" customWidth="1"/>
    <col min="13826" max="13826" width="12.26953125" customWidth="1"/>
    <col min="13827" max="13838" width="6.6328125" customWidth="1"/>
    <col min="13839" max="13839" width="7.6328125" customWidth="1"/>
    <col min="14080" max="14080" width="6.6328125" customWidth="1"/>
    <col min="14081" max="14081" width="5.6328125" customWidth="1"/>
    <col min="14082" max="14082" width="12.26953125" customWidth="1"/>
    <col min="14083" max="14094" width="6.6328125" customWidth="1"/>
    <col min="14095" max="14095" width="7.6328125" customWidth="1"/>
    <col min="14336" max="14336" width="6.6328125" customWidth="1"/>
    <col min="14337" max="14337" width="5.6328125" customWidth="1"/>
    <col min="14338" max="14338" width="12.26953125" customWidth="1"/>
    <col min="14339" max="14350" width="6.6328125" customWidth="1"/>
    <col min="14351" max="14351" width="7.6328125" customWidth="1"/>
    <col min="14592" max="14592" width="6.6328125" customWidth="1"/>
    <col min="14593" max="14593" width="5.6328125" customWidth="1"/>
    <col min="14594" max="14594" width="12.26953125" customWidth="1"/>
    <col min="14595" max="14606" width="6.6328125" customWidth="1"/>
    <col min="14607" max="14607" width="7.6328125" customWidth="1"/>
    <col min="14848" max="14848" width="6.6328125" customWidth="1"/>
    <col min="14849" max="14849" width="5.6328125" customWidth="1"/>
    <col min="14850" max="14850" width="12.26953125" customWidth="1"/>
    <col min="14851" max="14862" width="6.6328125" customWidth="1"/>
    <col min="14863" max="14863" width="7.6328125" customWidth="1"/>
    <col min="15104" max="15104" width="6.6328125" customWidth="1"/>
    <col min="15105" max="15105" width="5.6328125" customWidth="1"/>
    <col min="15106" max="15106" width="12.26953125" customWidth="1"/>
    <col min="15107" max="15118" width="6.6328125" customWidth="1"/>
    <col min="15119" max="15119" width="7.6328125" customWidth="1"/>
    <col min="15360" max="15360" width="6.6328125" customWidth="1"/>
    <col min="15361" max="15361" width="5.6328125" customWidth="1"/>
    <col min="15362" max="15362" width="12.26953125" customWidth="1"/>
    <col min="15363" max="15374" width="6.6328125" customWidth="1"/>
    <col min="15375" max="15375" width="7.6328125" customWidth="1"/>
    <col min="15616" max="15616" width="6.6328125" customWidth="1"/>
    <col min="15617" max="15617" width="5.6328125" customWidth="1"/>
    <col min="15618" max="15618" width="12.26953125" customWidth="1"/>
    <col min="15619" max="15630" width="6.6328125" customWidth="1"/>
    <col min="15631" max="15631" width="7.6328125" customWidth="1"/>
    <col min="15872" max="15872" width="6.6328125" customWidth="1"/>
    <col min="15873" max="15873" width="5.6328125" customWidth="1"/>
    <col min="15874" max="15874" width="12.26953125" customWidth="1"/>
    <col min="15875" max="15886" width="6.6328125" customWidth="1"/>
    <col min="15887" max="15887" width="7.6328125" customWidth="1"/>
    <col min="16128" max="16128" width="6.6328125" customWidth="1"/>
    <col min="16129" max="16129" width="5.6328125" customWidth="1"/>
    <col min="16130" max="16130" width="12.26953125" customWidth="1"/>
    <col min="16131" max="16142" width="6.6328125" customWidth="1"/>
    <col min="16143" max="16143" width="7.6328125" customWidth="1"/>
  </cols>
  <sheetData>
    <row r="1" spans="1:15" ht="16.5">
      <c r="A1" s="224" t="s">
        <v>190</v>
      </c>
      <c r="F1" s="563" t="str">
        <f>IF($N$1="","支援の場所を選択してください。⇒",IF($N$1&lt;&gt;"施設外就労","■"&amp;N1&amp;"で作業した日数を記入すること。",IF($N$1="施設外就労","■施設外就労をした日数を記入すること。","支援の場所を選択してください。⇒")))</f>
        <v>支援の場所を選択してください。⇒</v>
      </c>
      <c r="G1" s="563"/>
      <c r="H1" s="563"/>
      <c r="I1" s="563"/>
      <c r="J1" s="563"/>
      <c r="K1" s="563"/>
      <c r="L1" s="563"/>
      <c r="M1" s="564"/>
      <c r="N1" s="565"/>
      <c r="O1" s="566"/>
    </row>
    <row r="2" spans="1:15" ht="16.5">
      <c r="A2" s="225" t="s">
        <v>169</v>
      </c>
      <c r="F2" s="563" t="str">
        <f>IF($N$1="","",IF($N$1="本体施設","※施設外就労は含まない。",IF($N$1="施設外就労","","")))</f>
        <v/>
      </c>
      <c r="G2" s="563"/>
      <c r="H2" s="563"/>
      <c r="I2" s="563"/>
      <c r="J2" s="563"/>
      <c r="K2" s="563"/>
      <c r="L2" s="563"/>
      <c r="M2" s="564"/>
      <c r="N2" s="567"/>
      <c r="O2" s="568"/>
    </row>
    <row r="3" spans="1:15" ht="14.5" thickBot="1">
      <c r="A3" s="226" t="s">
        <v>185</v>
      </c>
      <c r="N3" s="569"/>
      <c r="O3" s="570"/>
    </row>
    <row r="4" spans="1:15" ht="15" customHeight="1">
      <c r="A4" s="226" t="s">
        <v>215</v>
      </c>
      <c r="N4" s="274"/>
      <c r="O4" s="274"/>
    </row>
    <row r="5" spans="1:15" ht="14">
      <c r="A5" s="574" t="s">
        <v>152</v>
      </c>
      <c r="B5" s="575"/>
      <c r="C5" s="571" t="str">
        <f>'調書1-1'!AK1&amp;" "&amp;'調書1-1'!AR1</f>
        <v xml:space="preserve"> </v>
      </c>
      <c r="D5" s="572"/>
      <c r="E5" s="572"/>
      <c r="F5" s="572"/>
      <c r="G5" s="572"/>
      <c r="H5" s="572"/>
      <c r="I5" s="572"/>
      <c r="J5" s="572"/>
      <c r="K5" s="572"/>
      <c r="L5" s="573"/>
      <c r="O5" s="186"/>
    </row>
    <row r="6" spans="1:15" s="187" customFormat="1" ht="16.5">
      <c r="A6" s="559" t="s">
        <v>123</v>
      </c>
      <c r="B6" s="559"/>
      <c r="C6" s="576"/>
      <c r="D6" s="576"/>
      <c r="E6" s="577"/>
      <c r="F6" s="577"/>
      <c r="G6" s="577"/>
      <c r="I6" s="192"/>
      <c r="J6" s="192"/>
      <c r="K6" s="192"/>
      <c r="L6" s="192"/>
      <c r="M6" s="192"/>
      <c r="N6" s="189"/>
      <c r="O6" s="189"/>
    </row>
    <row r="7" spans="1:15" s="190" customFormat="1" ht="16.5">
      <c r="A7" s="559" t="s">
        <v>124</v>
      </c>
      <c r="B7" s="559"/>
      <c r="C7" s="559"/>
      <c r="D7" s="559"/>
      <c r="E7" s="560" t="str">
        <f>IF(O41=0,"",ROUNDUP(O39/O41,2))</f>
        <v/>
      </c>
      <c r="F7" s="561"/>
      <c r="G7" s="562"/>
      <c r="I7" s="192"/>
      <c r="J7" s="192"/>
      <c r="K7" s="192"/>
      <c r="L7" s="192"/>
      <c r="M7" s="192"/>
      <c r="N7" s="191"/>
      <c r="O7" s="191"/>
    </row>
    <row r="8" spans="1:15" s="190" customFormat="1" ht="16.5">
      <c r="A8" s="185" t="s">
        <v>168</v>
      </c>
      <c r="B8" s="193"/>
      <c r="C8" s="193"/>
      <c r="D8" s="193"/>
      <c r="E8" s="194"/>
      <c r="F8" s="194"/>
      <c r="G8" s="194"/>
      <c r="I8" s="192"/>
      <c r="J8" s="192"/>
      <c r="K8" s="192"/>
      <c r="L8" s="192"/>
      <c r="M8" s="192"/>
      <c r="N8" s="191"/>
      <c r="O8" s="186"/>
    </row>
    <row r="9" spans="1:15" ht="13.5" customHeight="1">
      <c r="O9" s="186"/>
    </row>
    <row r="10" spans="1:15" s="197" customFormat="1" ht="22.5" customHeight="1">
      <c r="A10" s="195"/>
      <c r="B10" s="196"/>
      <c r="C10" s="579" t="s">
        <v>125</v>
      </c>
      <c r="D10" s="580"/>
      <c r="E10" s="580"/>
      <c r="F10" s="580"/>
      <c r="G10" s="580"/>
      <c r="H10" s="580"/>
      <c r="I10" s="580"/>
      <c r="J10" s="580"/>
      <c r="K10" s="580"/>
      <c r="L10" s="580"/>
      <c r="M10" s="580"/>
      <c r="N10" s="580"/>
      <c r="O10" s="581"/>
    </row>
    <row r="11" spans="1:15" s="201" customFormat="1" ht="29.25" customHeight="1">
      <c r="A11" s="198" t="s">
        <v>126</v>
      </c>
      <c r="B11" s="198" t="s">
        <v>170</v>
      </c>
      <c r="C11" s="221">
        <f>DATE(TEXT('調書1-1'!$D$2,"yyyy")-IF(TEXT('調書1-1'!$D$2,"mm")&lt;"04",2,1),4,1)</f>
        <v>693323</v>
      </c>
      <c r="D11" s="221">
        <f>DATE(TEXT('調書1-1'!$D$2,"yyyy")-IF(TEXT('調書1-1'!$D$2,"mm")&lt;"04",2,1),5,1)</f>
        <v>693353</v>
      </c>
      <c r="E11" s="221">
        <f>DATE(TEXT('調書1-1'!$D$2,"yyyy")-IF(TEXT('調書1-1'!$D$2,"mm")&lt;"04",2,1),6,1)</f>
        <v>693384</v>
      </c>
      <c r="F11" s="221">
        <f>DATE(TEXT('調書1-1'!$D$2,"yyyy")-IF(TEXT('調書1-1'!$D$2,"mm")&lt;"04",2,1),7,1)</f>
        <v>693414</v>
      </c>
      <c r="G11" s="221">
        <f>DATE(TEXT('調書1-1'!$D$2,"yyyy")-IF(TEXT('調書1-1'!$D$2,"mm")&lt;"04",2,1),8,1)</f>
        <v>693445</v>
      </c>
      <c r="H11" s="221">
        <f>DATE(TEXT('調書1-1'!$D$2,"yyyy")-IF(TEXT('調書1-1'!$D$2,"mm")&lt;"04",2,1),9,1)</f>
        <v>693476</v>
      </c>
      <c r="I11" s="221">
        <f>DATE(TEXT('調書1-1'!$D$2,"yyyy")-IF(TEXT('調書1-1'!$D$2,"mm")&lt;"04",2,1),10,1)</f>
        <v>693506</v>
      </c>
      <c r="J11" s="221">
        <f>DATE(TEXT('調書1-1'!$D$2,"yyyy")-IF(TEXT('調書1-1'!$D$2,"mm")&lt;"04",2,1),11,1)</f>
        <v>693537</v>
      </c>
      <c r="K11" s="221">
        <f>DATE(TEXT('調書1-1'!$D$2,"yyyy")-IF(TEXT('調書1-1'!$D$2,"mm")&lt;"04",2,1),12,1)</f>
        <v>693567</v>
      </c>
      <c r="L11" s="221">
        <f>DATE(TEXT('調書1-1'!$D$2,"yyyy")-IF(TEXT('調書1-1'!$D$2,"mm")&lt;"04",2,1),13,1)</f>
        <v>693598</v>
      </c>
      <c r="M11" s="221">
        <f>DATE(TEXT('調書1-1'!$D$2,"yyyy")-IF(TEXT('調書1-1'!$D$2,"mm")&lt;"04",2,1),14,1)</f>
        <v>693629</v>
      </c>
      <c r="N11" s="221">
        <f>DATE(TEXT('調書1-1'!$D$2,"yyyy")-IF(TEXT('調書1-1'!$D$2,"mm")&lt;"04",2,1),15,1)</f>
        <v>693657</v>
      </c>
      <c r="O11" s="200" t="s">
        <v>139</v>
      </c>
    </row>
    <row r="12" spans="1:15" s="197" customFormat="1" ht="17.25" customHeight="1">
      <c r="A12" s="202">
        <f>ROW()-11</f>
        <v>1</v>
      </c>
      <c r="B12" s="203"/>
      <c r="C12" s="218"/>
      <c r="D12" s="218"/>
      <c r="E12" s="218"/>
      <c r="F12" s="218"/>
      <c r="G12" s="218"/>
      <c r="H12" s="218"/>
      <c r="I12" s="218"/>
      <c r="J12" s="218"/>
      <c r="K12" s="218"/>
      <c r="L12" s="218"/>
      <c r="M12" s="218"/>
      <c r="N12" s="218"/>
      <c r="O12" s="219">
        <f t="shared" ref="O12:O36" si="0">SUM(C12:N12)</f>
        <v>0</v>
      </c>
    </row>
    <row r="13" spans="1:15" s="197" customFormat="1" ht="17.25" customHeight="1">
      <c r="A13" s="202">
        <f t="shared" ref="A13:A36" si="1">ROW()-11</f>
        <v>2</v>
      </c>
      <c r="B13" s="203"/>
      <c r="C13" s="218"/>
      <c r="D13" s="218"/>
      <c r="E13" s="218"/>
      <c r="F13" s="218"/>
      <c r="G13" s="218"/>
      <c r="H13" s="218"/>
      <c r="I13" s="218"/>
      <c r="J13" s="218"/>
      <c r="K13" s="218"/>
      <c r="L13" s="218"/>
      <c r="M13" s="218"/>
      <c r="N13" s="218"/>
      <c r="O13" s="219">
        <f t="shared" si="0"/>
        <v>0</v>
      </c>
    </row>
    <row r="14" spans="1:15" s="197" customFormat="1" ht="17.25" customHeight="1">
      <c r="A14" s="202">
        <f t="shared" si="1"/>
        <v>3</v>
      </c>
      <c r="B14" s="203"/>
      <c r="C14" s="218"/>
      <c r="D14" s="218"/>
      <c r="E14" s="218"/>
      <c r="F14" s="218"/>
      <c r="G14" s="218"/>
      <c r="H14" s="218"/>
      <c r="I14" s="218"/>
      <c r="J14" s="218"/>
      <c r="K14" s="218"/>
      <c r="L14" s="218"/>
      <c r="M14" s="218"/>
      <c r="N14" s="218"/>
      <c r="O14" s="219">
        <f t="shared" si="0"/>
        <v>0</v>
      </c>
    </row>
    <row r="15" spans="1:15" s="197" customFormat="1" ht="17.25" customHeight="1">
      <c r="A15" s="202">
        <f t="shared" si="1"/>
        <v>4</v>
      </c>
      <c r="B15" s="203"/>
      <c r="C15" s="218"/>
      <c r="D15" s="218"/>
      <c r="E15" s="218"/>
      <c r="F15" s="218"/>
      <c r="G15" s="218"/>
      <c r="H15" s="218"/>
      <c r="I15" s="218"/>
      <c r="J15" s="218"/>
      <c r="K15" s="218"/>
      <c r="L15" s="218"/>
      <c r="M15" s="218"/>
      <c r="N15" s="218"/>
      <c r="O15" s="219">
        <f t="shared" si="0"/>
        <v>0</v>
      </c>
    </row>
    <row r="16" spans="1:15" s="197" customFormat="1" ht="17.25" customHeight="1">
      <c r="A16" s="202">
        <f t="shared" si="1"/>
        <v>5</v>
      </c>
      <c r="B16" s="203"/>
      <c r="C16" s="218"/>
      <c r="D16" s="218"/>
      <c r="E16" s="218"/>
      <c r="F16" s="218"/>
      <c r="G16" s="218"/>
      <c r="H16" s="218"/>
      <c r="I16" s="218"/>
      <c r="J16" s="218"/>
      <c r="K16" s="218"/>
      <c r="L16" s="218"/>
      <c r="M16" s="218"/>
      <c r="N16" s="218"/>
      <c r="O16" s="219">
        <f t="shared" si="0"/>
        <v>0</v>
      </c>
    </row>
    <row r="17" spans="1:15" s="197" customFormat="1" ht="17.25" customHeight="1">
      <c r="A17" s="202">
        <f t="shared" si="1"/>
        <v>6</v>
      </c>
      <c r="B17" s="203"/>
      <c r="C17" s="218"/>
      <c r="D17" s="218"/>
      <c r="E17" s="218"/>
      <c r="F17" s="218"/>
      <c r="G17" s="218"/>
      <c r="H17" s="218"/>
      <c r="I17" s="218"/>
      <c r="J17" s="218"/>
      <c r="K17" s="218"/>
      <c r="L17" s="218"/>
      <c r="M17" s="218"/>
      <c r="N17" s="218"/>
      <c r="O17" s="219">
        <f t="shared" si="0"/>
        <v>0</v>
      </c>
    </row>
    <row r="18" spans="1:15" s="197" customFormat="1" ht="17.25" customHeight="1">
      <c r="A18" s="202">
        <f t="shared" si="1"/>
        <v>7</v>
      </c>
      <c r="B18" s="203"/>
      <c r="C18" s="218"/>
      <c r="D18" s="218"/>
      <c r="E18" s="218"/>
      <c r="F18" s="218"/>
      <c r="G18" s="218"/>
      <c r="H18" s="218"/>
      <c r="I18" s="218"/>
      <c r="J18" s="218"/>
      <c r="K18" s="218"/>
      <c r="L18" s="218"/>
      <c r="M18" s="218"/>
      <c r="N18" s="218"/>
      <c r="O18" s="219">
        <f t="shared" si="0"/>
        <v>0</v>
      </c>
    </row>
    <row r="19" spans="1:15" s="197" customFormat="1" ht="17.25" customHeight="1">
      <c r="A19" s="202">
        <f t="shared" si="1"/>
        <v>8</v>
      </c>
      <c r="B19" s="203"/>
      <c r="C19" s="218"/>
      <c r="D19" s="218"/>
      <c r="E19" s="218"/>
      <c r="F19" s="218"/>
      <c r="G19" s="218"/>
      <c r="H19" s="218"/>
      <c r="I19" s="218"/>
      <c r="J19" s="218"/>
      <c r="K19" s="218"/>
      <c r="L19" s="218"/>
      <c r="M19" s="218"/>
      <c r="N19" s="218"/>
      <c r="O19" s="219">
        <f t="shared" si="0"/>
        <v>0</v>
      </c>
    </row>
    <row r="20" spans="1:15" s="197" customFormat="1" ht="17.25" customHeight="1">
      <c r="A20" s="202">
        <f t="shared" si="1"/>
        <v>9</v>
      </c>
      <c r="B20" s="203"/>
      <c r="C20" s="218"/>
      <c r="D20" s="218"/>
      <c r="E20" s="218"/>
      <c r="F20" s="218"/>
      <c r="G20" s="218"/>
      <c r="H20" s="218"/>
      <c r="I20" s="218"/>
      <c r="J20" s="218"/>
      <c r="K20" s="218"/>
      <c r="L20" s="218"/>
      <c r="M20" s="218"/>
      <c r="N20" s="218"/>
      <c r="O20" s="219">
        <f t="shared" si="0"/>
        <v>0</v>
      </c>
    </row>
    <row r="21" spans="1:15" s="197" customFormat="1" ht="17.25" customHeight="1">
      <c r="A21" s="202">
        <f t="shared" si="1"/>
        <v>10</v>
      </c>
      <c r="B21" s="203"/>
      <c r="C21" s="218"/>
      <c r="D21" s="218"/>
      <c r="E21" s="218"/>
      <c r="F21" s="218"/>
      <c r="G21" s="218"/>
      <c r="H21" s="218"/>
      <c r="I21" s="218"/>
      <c r="J21" s="218"/>
      <c r="K21" s="218"/>
      <c r="L21" s="218"/>
      <c r="M21" s="218"/>
      <c r="N21" s="218"/>
      <c r="O21" s="219">
        <f t="shared" si="0"/>
        <v>0</v>
      </c>
    </row>
    <row r="22" spans="1:15" s="197" customFormat="1" ht="17.25" customHeight="1">
      <c r="A22" s="202">
        <f t="shared" si="1"/>
        <v>11</v>
      </c>
      <c r="B22" s="203"/>
      <c r="C22" s="218"/>
      <c r="D22" s="218"/>
      <c r="E22" s="218"/>
      <c r="F22" s="218"/>
      <c r="G22" s="218"/>
      <c r="H22" s="218"/>
      <c r="I22" s="218"/>
      <c r="J22" s="218"/>
      <c r="K22" s="218"/>
      <c r="L22" s="218"/>
      <c r="M22" s="218"/>
      <c r="N22" s="218"/>
      <c r="O22" s="219">
        <f t="shared" si="0"/>
        <v>0</v>
      </c>
    </row>
    <row r="23" spans="1:15" s="197" customFormat="1" ht="17.25" customHeight="1">
      <c r="A23" s="202">
        <f t="shared" si="1"/>
        <v>12</v>
      </c>
      <c r="B23" s="203"/>
      <c r="C23" s="218"/>
      <c r="D23" s="218"/>
      <c r="E23" s="218"/>
      <c r="F23" s="218"/>
      <c r="G23" s="218"/>
      <c r="H23" s="218"/>
      <c r="I23" s="218"/>
      <c r="J23" s="218"/>
      <c r="K23" s="218"/>
      <c r="L23" s="218"/>
      <c r="M23" s="218"/>
      <c r="N23" s="218"/>
      <c r="O23" s="219">
        <f t="shared" si="0"/>
        <v>0</v>
      </c>
    </row>
    <row r="24" spans="1:15" s="197" customFormat="1" ht="17.25" customHeight="1">
      <c r="A24" s="202">
        <f t="shared" si="1"/>
        <v>13</v>
      </c>
      <c r="B24" s="203"/>
      <c r="C24" s="218"/>
      <c r="D24" s="218"/>
      <c r="E24" s="218"/>
      <c r="F24" s="218"/>
      <c r="G24" s="218"/>
      <c r="H24" s="218"/>
      <c r="I24" s="218"/>
      <c r="J24" s="218"/>
      <c r="K24" s="218"/>
      <c r="L24" s="218"/>
      <c r="M24" s="218"/>
      <c r="N24" s="218"/>
      <c r="O24" s="219">
        <f t="shared" si="0"/>
        <v>0</v>
      </c>
    </row>
    <row r="25" spans="1:15" s="197" customFormat="1" ht="17.25" customHeight="1">
      <c r="A25" s="202">
        <f t="shared" si="1"/>
        <v>14</v>
      </c>
      <c r="B25" s="203"/>
      <c r="C25" s="218"/>
      <c r="D25" s="218"/>
      <c r="E25" s="218"/>
      <c r="F25" s="218"/>
      <c r="G25" s="218"/>
      <c r="H25" s="218"/>
      <c r="I25" s="218"/>
      <c r="J25" s="218"/>
      <c r="K25" s="218"/>
      <c r="L25" s="218"/>
      <c r="M25" s="218"/>
      <c r="N25" s="218"/>
      <c r="O25" s="219">
        <f t="shared" si="0"/>
        <v>0</v>
      </c>
    </row>
    <row r="26" spans="1:15" s="197" customFormat="1" ht="17.25" customHeight="1">
      <c r="A26" s="202">
        <f t="shared" si="1"/>
        <v>15</v>
      </c>
      <c r="B26" s="203"/>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3"/>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3"/>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3"/>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3"/>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3"/>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3"/>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3"/>
      <c r="C33" s="218"/>
      <c r="D33" s="218"/>
      <c r="E33" s="218"/>
      <c r="F33" s="218"/>
      <c r="G33" s="218"/>
      <c r="H33" s="218"/>
      <c r="I33" s="218"/>
      <c r="J33" s="218"/>
      <c r="K33" s="218"/>
      <c r="L33" s="218"/>
      <c r="M33" s="218"/>
      <c r="N33" s="218"/>
      <c r="O33" s="219">
        <f>SUM(C33:N33)</f>
        <v>0</v>
      </c>
    </row>
    <row r="34" spans="1:16" s="197" customFormat="1" ht="17.25" customHeight="1">
      <c r="A34" s="202">
        <f t="shared" si="1"/>
        <v>23</v>
      </c>
      <c r="B34" s="203"/>
      <c r="C34" s="218"/>
      <c r="D34" s="218"/>
      <c r="E34" s="218"/>
      <c r="F34" s="218"/>
      <c r="G34" s="218"/>
      <c r="H34" s="218"/>
      <c r="I34" s="218"/>
      <c r="J34" s="218"/>
      <c r="K34" s="218"/>
      <c r="L34" s="218"/>
      <c r="M34" s="218"/>
      <c r="N34" s="218"/>
      <c r="O34" s="219">
        <f>SUM(C34:N34)</f>
        <v>0</v>
      </c>
    </row>
    <row r="35" spans="1:16" s="197" customFormat="1" ht="17.25" customHeight="1">
      <c r="A35" s="202">
        <f t="shared" si="1"/>
        <v>24</v>
      </c>
      <c r="B35" s="203"/>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3"/>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82" t="s">
        <v>10</v>
      </c>
      <c r="B39" s="583"/>
      <c r="C39" s="219">
        <f t="shared" ref="C39:O39" si="2">SUM(C12:C36)</f>
        <v>0</v>
      </c>
      <c r="D39" s="219">
        <f t="shared" si="2"/>
        <v>0</v>
      </c>
      <c r="E39" s="219">
        <f t="shared" si="2"/>
        <v>0</v>
      </c>
      <c r="F39" s="219">
        <f t="shared" si="2"/>
        <v>0</v>
      </c>
      <c r="G39" s="219">
        <f t="shared" si="2"/>
        <v>0</v>
      </c>
      <c r="H39" s="219">
        <f t="shared" si="2"/>
        <v>0</v>
      </c>
      <c r="I39" s="219">
        <f t="shared" si="2"/>
        <v>0</v>
      </c>
      <c r="J39" s="219">
        <f t="shared" si="2"/>
        <v>0</v>
      </c>
      <c r="K39" s="219">
        <f t="shared" si="2"/>
        <v>0</v>
      </c>
      <c r="L39" s="219">
        <f t="shared" si="2"/>
        <v>0</v>
      </c>
      <c r="M39" s="219">
        <f t="shared" si="2"/>
        <v>0</v>
      </c>
      <c r="N39" s="219">
        <f t="shared" si="2"/>
        <v>0</v>
      </c>
      <c r="O39" s="220">
        <f t="shared" si="2"/>
        <v>0</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84" t="s">
        <v>147</v>
      </c>
      <c r="B41" s="585"/>
      <c r="C41" s="218"/>
      <c r="D41" s="218"/>
      <c r="E41" s="218"/>
      <c r="F41" s="218"/>
      <c r="G41" s="218"/>
      <c r="H41" s="218"/>
      <c r="I41" s="218"/>
      <c r="J41" s="218"/>
      <c r="K41" s="218"/>
      <c r="L41" s="218"/>
      <c r="M41" s="218"/>
      <c r="N41" s="218"/>
      <c r="O41" s="219">
        <f>SUM(C41:N41)</f>
        <v>0</v>
      </c>
    </row>
    <row r="42" spans="1:16" s="197" customFormat="1">
      <c r="A42" s="214"/>
      <c r="B42" s="214"/>
      <c r="C42" s="215"/>
      <c r="D42" s="215"/>
      <c r="E42" s="215"/>
      <c r="F42" s="215"/>
      <c r="G42" s="215"/>
      <c r="H42" s="215"/>
      <c r="I42" s="215"/>
      <c r="J42" s="215"/>
      <c r="K42" s="215"/>
      <c r="L42" s="215"/>
      <c r="M42" s="215"/>
      <c r="N42" s="215"/>
      <c r="O42" s="215"/>
    </row>
    <row r="43" spans="1:16" ht="13.5" customHeight="1">
      <c r="A43" s="578" t="s">
        <v>148</v>
      </c>
      <c r="B43" s="578"/>
      <c r="C43" s="578"/>
      <c r="D43" s="578"/>
      <c r="E43" s="578"/>
      <c r="F43" s="578"/>
      <c r="G43" s="578"/>
      <c r="H43" s="578"/>
      <c r="I43" s="578"/>
      <c r="J43" s="578"/>
      <c r="K43" s="578"/>
      <c r="L43" s="578"/>
      <c r="M43" s="578"/>
      <c r="N43" s="578"/>
      <c r="O43" s="578"/>
    </row>
    <row r="44" spans="1:16">
      <c r="A44" s="578" t="s">
        <v>149</v>
      </c>
      <c r="B44" s="578"/>
      <c r="C44" s="578"/>
      <c r="D44" s="578"/>
      <c r="E44" s="578"/>
      <c r="F44" s="578"/>
      <c r="G44" s="578"/>
      <c r="H44" s="578"/>
      <c r="I44" s="578"/>
      <c r="J44" s="578"/>
      <c r="K44" s="578"/>
      <c r="L44" s="578"/>
      <c r="M44" s="578"/>
      <c r="N44" s="578"/>
      <c r="O44" s="578"/>
    </row>
    <row r="45" spans="1:16">
      <c r="A45" s="578" t="s">
        <v>235</v>
      </c>
      <c r="B45" s="578"/>
      <c r="C45" s="578"/>
      <c r="D45" s="578"/>
      <c r="E45" s="578"/>
      <c r="F45" s="578"/>
      <c r="G45" s="578"/>
      <c r="H45" s="578"/>
      <c r="I45" s="578"/>
      <c r="J45" s="578"/>
      <c r="K45" s="578"/>
      <c r="L45" s="578"/>
      <c r="M45" s="578"/>
      <c r="N45" s="578"/>
      <c r="O45" s="578"/>
    </row>
  </sheetData>
  <mergeCells count="15">
    <mergeCell ref="A45:O45"/>
    <mergeCell ref="A44:O44"/>
    <mergeCell ref="A43:O43"/>
    <mergeCell ref="C10:O10"/>
    <mergeCell ref="A39:B39"/>
    <mergeCell ref="A41:B41"/>
    <mergeCell ref="A7:D7"/>
    <mergeCell ref="E7:G7"/>
    <mergeCell ref="F1:M1"/>
    <mergeCell ref="F2:M2"/>
    <mergeCell ref="N1:O3"/>
    <mergeCell ref="C5:L5"/>
    <mergeCell ref="A5:B5"/>
    <mergeCell ref="A6:D6"/>
    <mergeCell ref="E6:G6"/>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view="pageBreakPreview" zoomScaleNormal="115" zoomScaleSheetLayoutView="100" workbookViewId="0">
      <selection activeCell="C13" sqref="C13"/>
    </sheetView>
  </sheetViews>
  <sheetFormatPr defaultRowHeight="13"/>
  <cols>
    <col min="1" max="1" width="6.6328125" customWidth="1"/>
    <col min="2" max="2" width="18.26953125" style="183" customWidth="1"/>
    <col min="3" max="14" width="6.6328125" customWidth="1"/>
    <col min="15" max="15" width="7.6328125" style="184" customWidth="1"/>
    <col min="256" max="256" width="6.6328125" customWidth="1"/>
    <col min="257" max="257" width="5.6328125" customWidth="1"/>
    <col min="258" max="258" width="12.26953125" customWidth="1"/>
    <col min="259" max="270" width="6.6328125" customWidth="1"/>
    <col min="271" max="271" width="7.6328125" customWidth="1"/>
    <col min="512" max="512" width="6.6328125" customWidth="1"/>
    <col min="513" max="513" width="5.6328125" customWidth="1"/>
    <col min="514" max="514" width="12.26953125" customWidth="1"/>
    <col min="515" max="526" width="6.6328125" customWidth="1"/>
    <col min="527" max="527" width="7.6328125" customWidth="1"/>
    <col min="768" max="768" width="6.6328125" customWidth="1"/>
    <col min="769" max="769" width="5.6328125" customWidth="1"/>
    <col min="770" max="770" width="12.26953125" customWidth="1"/>
    <col min="771" max="782" width="6.6328125" customWidth="1"/>
    <col min="783" max="783" width="7.6328125" customWidth="1"/>
    <col min="1024" max="1024" width="6.6328125" customWidth="1"/>
    <col min="1025" max="1025" width="5.6328125" customWidth="1"/>
    <col min="1026" max="1026" width="12.26953125" customWidth="1"/>
    <col min="1027" max="1038" width="6.6328125" customWidth="1"/>
    <col min="1039" max="1039" width="7.6328125" customWidth="1"/>
    <col min="1280" max="1280" width="6.6328125" customWidth="1"/>
    <col min="1281" max="1281" width="5.6328125" customWidth="1"/>
    <col min="1282" max="1282" width="12.26953125" customWidth="1"/>
    <col min="1283" max="1294" width="6.6328125" customWidth="1"/>
    <col min="1295" max="1295" width="7.6328125" customWidth="1"/>
    <col min="1536" max="1536" width="6.6328125" customWidth="1"/>
    <col min="1537" max="1537" width="5.6328125" customWidth="1"/>
    <col min="1538" max="1538" width="12.26953125" customWidth="1"/>
    <col min="1539" max="1550" width="6.6328125" customWidth="1"/>
    <col min="1551" max="1551" width="7.6328125" customWidth="1"/>
    <col min="1792" max="1792" width="6.6328125" customWidth="1"/>
    <col min="1793" max="1793" width="5.6328125" customWidth="1"/>
    <col min="1794" max="1794" width="12.26953125" customWidth="1"/>
    <col min="1795" max="1806" width="6.6328125" customWidth="1"/>
    <col min="1807" max="1807" width="7.6328125" customWidth="1"/>
    <col min="2048" max="2048" width="6.6328125" customWidth="1"/>
    <col min="2049" max="2049" width="5.6328125" customWidth="1"/>
    <col min="2050" max="2050" width="12.26953125" customWidth="1"/>
    <col min="2051" max="2062" width="6.6328125" customWidth="1"/>
    <col min="2063" max="2063" width="7.6328125" customWidth="1"/>
    <col min="2304" max="2304" width="6.6328125" customWidth="1"/>
    <col min="2305" max="2305" width="5.6328125" customWidth="1"/>
    <col min="2306" max="2306" width="12.26953125" customWidth="1"/>
    <col min="2307" max="2318" width="6.6328125" customWidth="1"/>
    <col min="2319" max="2319" width="7.6328125" customWidth="1"/>
    <col min="2560" max="2560" width="6.6328125" customWidth="1"/>
    <col min="2561" max="2561" width="5.6328125" customWidth="1"/>
    <col min="2562" max="2562" width="12.26953125" customWidth="1"/>
    <col min="2563" max="2574" width="6.6328125" customWidth="1"/>
    <col min="2575" max="2575" width="7.6328125" customWidth="1"/>
    <col min="2816" max="2816" width="6.6328125" customWidth="1"/>
    <col min="2817" max="2817" width="5.6328125" customWidth="1"/>
    <col min="2818" max="2818" width="12.26953125" customWidth="1"/>
    <col min="2819" max="2830" width="6.6328125" customWidth="1"/>
    <col min="2831" max="2831" width="7.6328125" customWidth="1"/>
    <col min="3072" max="3072" width="6.6328125" customWidth="1"/>
    <col min="3073" max="3073" width="5.6328125" customWidth="1"/>
    <col min="3074" max="3074" width="12.26953125" customWidth="1"/>
    <col min="3075" max="3086" width="6.6328125" customWidth="1"/>
    <col min="3087" max="3087" width="7.6328125" customWidth="1"/>
    <col min="3328" max="3328" width="6.6328125" customWidth="1"/>
    <col min="3329" max="3329" width="5.6328125" customWidth="1"/>
    <col min="3330" max="3330" width="12.26953125" customWidth="1"/>
    <col min="3331" max="3342" width="6.6328125" customWidth="1"/>
    <col min="3343" max="3343" width="7.6328125" customWidth="1"/>
    <col min="3584" max="3584" width="6.6328125" customWidth="1"/>
    <col min="3585" max="3585" width="5.6328125" customWidth="1"/>
    <col min="3586" max="3586" width="12.26953125" customWidth="1"/>
    <col min="3587" max="3598" width="6.6328125" customWidth="1"/>
    <col min="3599" max="3599" width="7.6328125" customWidth="1"/>
    <col min="3840" max="3840" width="6.6328125" customWidth="1"/>
    <col min="3841" max="3841" width="5.6328125" customWidth="1"/>
    <col min="3842" max="3842" width="12.26953125" customWidth="1"/>
    <col min="3843" max="3854" width="6.6328125" customWidth="1"/>
    <col min="3855" max="3855" width="7.6328125" customWidth="1"/>
    <col min="4096" max="4096" width="6.6328125" customWidth="1"/>
    <col min="4097" max="4097" width="5.6328125" customWidth="1"/>
    <col min="4098" max="4098" width="12.26953125" customWidth="1"/>
    <col min="4099" max="4110" width="6.6328125" customWidth="1"/>
    <col min="4111" max="4111" width="7.6328125" customWidth="1"/>
    <col min="4352" max="4352" width="6.6328125" customWidth="1"/>
    <col min="4353" max="4353" width="5.6328125" customWidth="1"/>
    <col min="4354" max="4354" width="12.26953125" customWidth="1"/>
    <col min="4355" max="4366" width="6.6328125" customWidth="1"/>
    <col min="4367" max="4367" width="7.6328125" customWidth="1"/>
    <col min="4608" max="4608" width="6.6328125" customWidth="1"/>
    <col min="4609" max="4609" width="5.6328125" customWidth="1"/>
    <col min="4610" max="4610" width="12.26953125" customWidth="1"/>
    <col min="4611" max="4622" width="6.6328125" customWidth="1"/>
    <col min="4623" max="4623" width="7.6328125" customWidth="1"/>
    <col min="4864" max="4864" width="6.6328125" customWidth="1"/>
    <col min="4865" max="4865" width="5.6328125" customWidth="1"/>
    <col min="4866" max="4866" width="12.26953125" customWidth="1"/>
    <col min="4867" max="4878" width="6.6328125" customWidth="1"/>
    <col min="4879" max="4879" width="7.6328125" customWidth="1"/>
    <col min="5120" max="5120" width="6.6328125" customWidth="1"/>
    <col min="5121" max="5121" width="5.6328125" customWidth="1"/>
    <col min="5122" max="5122" width="12.26953125" customWidth="1"/>
    <col min="5123" max="5134" width="6.6328125" customWidth="1"/>
    <col min="5135" max="5135" width="7.6328125" customWidth="1"/>
    <col min="5376" max="5376" width="6.6328125" customWidth="1"/>
    <col min="5377" max="5377" width="5.6328125" customWidth="1"/>
    <col min="5378" max="5378" width="12.26953125" customWidth="1"/>
    <col min="5379" max="5390" width="6.6328125" customWidth="1"/>
    <col min="5391" max="5391" width="7.6328125" customWidth="1"/>
    <col min="5632" max="5632" width="6.6328125" customWidth="1"/>
    <col min="5633" max="5633" width="5.6328125" customWidth="1"/>
    <col min="5634" max="5634" width="12.26953125" customWidth="1"/>
    <col min="5635" max="5646" width="6.6328125" customWidth="1"/>
    <col min="5647" max="5647" width="7.6328125" customWidth="1"/>
    <col min="5888" max="5888" width="6.6328125" customWidth="1"/>
    <col min="5889" max="5889" width="5.6328125" customWidth="1"/>
    <col min="5890" max="5890" width="12.26953125" customWidth="1"/>
    <col min="5891" max="5902" width="6.6328125" customWidth="1"/>
    <col min="5903" max="5903" width="7.6328125" customWidth="1"/>
    <col min="6144" max="6144" width="6.6328125" customWidth="1"/>
    <col min="6145" max="6145" width="5.6328125" customWidth="1"/>
    <col min="6146" max="6146" width="12.26953125" customWidth="1"/>
    <col min="6147" max="6158" width="6.6328125" customWidth="1"/>
    <col min="6159" max="6159" width="7.6328125" customWidth="1"/>
    <col min="6400" max="6400" width="6.6328125" customWidth="1"/>
    <col min="6401" max="6401" width="5.6328125" customWidth="1"/>
    <col min="6402" max="6402" width="12.26953125" customWidth="1"/>
    <col min="6403" max="6414" width="6.6328125" customWidth="1"/>
    <col min="6415" max="6415" width="7.6328125" customWidth="1"/>
    <col min="6656" max="6656" width="6.6328125" customWidth="1"/>
    <col min="6657" max="6657" width="5.6328125" customWidth="1"/>
    <col min="6658" max="6658" width="12.26953125" customWidth="1"/>
    <col min="6659" max="6670" width="6.6328125" customWidth="1"/>
    <col min="6671" max="6671" width="7.6328125" customWidth="1"/>
    <col min="6912" max="6912" width="6.6328125" customWidth="1"/>
    <col min="6913" max="6913" width="5.6328125" customWidth="1"/>
    <col min="6914" max="6914" width="12.26953125" customWidth="1"/>
    <col min="6915" max="6926" width="6.6328125" customWidth="1"/>
    <col min="6927" max="6927" width="7.6328125" customWidth="1"/>
    <col min="7168" max="7168" width="6.6328125" customWidth="1"/>
    <col min="7169" max="7169" width="5.6328125" customWidth="1"/>
    <col min="7170" max="7170" width="12.26953125" customWidth="1"/>
    <col min="7171" max="7182" width="6.6328125" customWidth="1"/>
    <col min="7183" max="7183" width="7.6328125" customWidth="1"/>
    <col min="7424" max="7424" width="6.6328125" customWidth="1"/>
    <col min="7425" max="7425" width="5.6328125" customWidth="1"/>
    <col min="7426" max="7426" width="12.26953125" customWidth="1"/>
    <col min="7427" max="7438" width="6.6328125" customWidth="1"/>
    <col min="7439" max="7439" width="7.6328125" customWidth="1"/>
    <col min="7680" max="7680" width="6.6328125" customWidth="1"/>
    <col min="7681" max="7681" width="5.6328125" customWidth="1"/>
    <col min="7682" max="7682" width="12.26953125" customWidth="1"/>
    <col min="7683" max="7694" width="6.6328125" customWidth="1"/>
    <col min="7695" max="7695" width="7.6328125" customWidth="1"/>
    <col min="7936" max="7936" width="6.6328125" customWidth="1"/>
    <col min="7937" max="7937" width="5.6328125" customWidth="1"/>
    <col min="7938" max="7938" width="12.26953125" customWidth="1"/>
    <col min="7939" max="7950" width="6.6328125" customWidth="1"/>
    <col min="7951" max="7951" width="7.6328125" customWidth="1"/>
    <col min="8192" max="8192" width="6.6328125" customWidth="1"/>
    <col min="8193" max="8193" width="5.6328125" customWidth="1"/>
    <col min="8194" max="8194" width="12.26953125" customWidth="1"/>
    <col min="8195" max="8206" width="6.6328125" customWidth="1"/>
    <col min="8207" max="8207" width="7.6328125" customWidth="1"/>
    <col min="8448" max="8448" width="6.6328125" customWidth="1"/>
    <col min="8449" max="8449" width="5.6328125" customWidth="1"/>
    <col min="8450" max="8450" width="12.26953125" customWidth="1"/>
    <col min="8451" max="8462" width="6.6328125" customWidth="1"/>
    <col min="8463" max="8463" width="7.6328125" customWidth="1"/>
    <col min="8704" max="8704" width="6.6328125" customWidth="1"/>
    <col min="8705" max="8705" width="5.6328125" customWidth="1"/>
    <col min="8706" max="8706" width="12.26953125" customWidth="1"/>
    <col min="8707" max="8718" width="6.6328125" customWidth="1"/>
    <col min="8719" max="8719" width="7.6328125" customWidth="1"/>
    <col min="8960" max="8960" width="6.6328125" customWidth="1"/>
    <col min="8961" max="8961" width="5.6328125" customWidth="1"/>
    <col min="8962" max="8962" width="12.26953125" customWidth="1"/>
    <col min="8963" max="8974" width="6.6328125" customWidth="1"/>
    <col min="8975" max="8975" width="7.6328125" customWidth="1"/>
    <col min="9216" max="9216" width="6.6328125" customWidth="1"/>
    <col min="9217" max="9217" width="5.6328125" customWidth="1"/>
    <col min="9218" max="9218" width="12.26953125" customWidth="1"/>
    <col min="9219" max="9230" width="6.6328125" customWidth="1"/>
    <col min="9231" max="9231" width="7.6328125" customWidth="1"/>
    <col min="9472" max="9472" width="6.6328125" customWidth="1"/>
    <col min="9473" max="9473" width="5.6328125" customWidth="1"/>
    <col min="9474" max="9474" width="12.26953125" customWidth="1"/>
    <col min="9475" max="9486" width="6.6328125" customWidth="1"/>
    <col min="9487" max="9487" width="7.6328125" customWidth="1"/>
    <col min="9728" max="9728" width="6.6328125" customWidth="1"/>
    <col min="9729" max="9729" width="5.6328125" customWidth="1"/>
    <col min="9730" max="9730" width="12.26953125" customWidth="1"/>
    <col min="9731" max="9742" width="6.6328125" customWidth="1"/>
    <col min="9743" max="9743" width="7.6328125" customWidth="1"/>
    <col min="9984" max="9984" width="6.6328125" customWidth="1"/>
    <col min="9985" max="9985" width="5.6328125" customWidth="1"/>
    <col min="9986" max="9986" width="12.26953125" customWidth="1"/>
    <col min="9987" max="9998" width="6.6328125" customWidth="1"/>
    <col min="9999" max="9999" width="7.6328125" customWidth="1"/>
    <col min="10240" max="10240" width="6.6328125" customWidth="1"/>
    <col min="10241" max="10241" width="5.6328125" customWidth="1"/>
    <col min="10242" max="10242" width="12.26953125" customWidth="1"/>
    <col min="10243" max="10254" width="6.6328125" customWidth="1"/>
    <col min="10255" max="10255" width="7.6328125" customWidth="1"/>
    <col min="10496" max="10496" width="6.6328125" customWidth="1"/>
    <col min="10497" max="10497" width="5.6328125" customWidth="1"/>
    <col min="10498" max="10498" width="12.26953125" customWidth="1"/>
    <col min="10499" max="10510" width="6.6328125" customWidth="1"/>
    <col min="10511" max="10511" width="7.6328125" customWidth="1"/>
    <col min="10752" max="10752" width="6.6328125" customWidth="1"/>
    <col min="10753" max="10753" width="5.6328125" customWidth="1"/>
    <col min="10754" max="10754" width="12.26953125" customWidth="1"/>
    <col min="10755" max="10766" width="6.6328125" customWidth="1"/>
    <col min="10767" max="10767" width="7.6328125" customWidth="1"/>
    <col min="11008" max="11008" width="6.6328125" customWidth="1"/>
    <col min="11009" max="11009" width="5.6328125" customWidth="1"/>
    <col min="11010" max="11010" width="12.26953125" customWidth="1"/>
    <col min="11011" max="11022" width="6.6328125" customWidth="1"/>
    <col min="11023" max="11023" width="7.6328125" customWidth="1"/>
    <col min="11264" max="11264" width="6.6328125" customWidth="1"/>
    <col min="11265" max="11265" width="5.6328125" customWidth="1"/>
    <col min="11266" max="11266" width="12.26953125" customWidth="1"/>
    <col min="11267" max="11278" width="6.6328125" customWidth="1"/>
    <col min="11279" max="11279" width="7.6328125" customWidth="1"/>
    <col min="11520" max="11520" width="6.6328125" customWidth="1"/>
    <col min="11521" max="11521" width="5.6328125" customWidth="1"/>
    <col min="11522" max="11522" width="12.26953125" customWidth="1"/>
    <col min="11523" max="11534" width="6.6328125" customWidth="1"/>
    <col min="11535" max="11535" width="7.6328125" customWidth="1"/>
    <col min="11776" max="11776" width="6.6328125" customWidth="1"/>
    <col min="11777" max="11777" width="5.6328125" customWidth="1"/>
    <col min="11778" max="11778" width="12.26953125" customWidth="1"/>
    <col min="11779" max="11790" width="6.6328125" customWidth="1"/>
    <col min="11791" max="11791" width="7.6328125" customWidth="1"/>
    <col min="12032" max="12032" width="6.6328125" customWidth="1"/>
    <col min="12033" max="12033" width="5.6328125" customWidth="1"/>
    <col min="12034" max="12034" width="12.26953125" customWidth="1"/>
    <col min="12035" max="12046" width="6.6328125" customWidth="1"/>
    <col min="12047" max="12047" width="7.6328125" customWidth="1"/>
    <col min="12288" max="12288" width="6.6328125" customWidth="1"/>
    <col min="12289" max="12289" width="5.6328125" customWidth="1"/>
    <col min="12290" max="12290" width="12.26953125" customWidth="1"/>
    <col min="12291" max="12302" width="6.6328125" customWidth="1"/>
    <col min="12303" max="12303" width="7.6328125" customWidth="1"/>
    <col min="12544" max="12544" width="6.6328125" customWidth="1"/>
    <col min="12545" max="12545" width="5.6328125" customWidth="1"/>
    <col min="12546" max="12546" width="12.26953125" customWidth="1"/>
    <col min="12547" max="12558" width="6.6328125" customWidth="1"/>
    <col min="12559" max="12559" width="7.6328125" customWidth="1"/>
    <col min="12800" max="12800" width="6.6328125" customWidth="1"/>
    <col min="12801" max="12801" width="5.6328125" customWidth="1"/>
    <col min="12802" max="12802" width="12.26953125" customWidth="1"/>
    <col min="12803" max="12814" width="6.6328125" customWidth="1"/>
    <col min="12815" max="12815" width="7.6328125" customWidth="1"/>
    <col min="13056" max="13056" width="6.6328125" customWidth="1"/>
    <col min="13057" max="13057" width="5.6328125" customWidth="1"/>
    <col min="13058" max="13058" width="12.26953125" customWidth="1"/>
    <col min="13059" max="13070" width="6.6328125" customWidth="1"/>
    <col min="13071" max="13071" width="7.6328125" customWidth="1"/>
    <col min="13312" max="13312" width="6.6328125" customWidth="1"/>
    <col min="13313" max="13313" width="5.6328125" customWidth="1"/>
    <col min="13314" max="13314" width="12.26953125" customWidth="1"/>
    <col min="13315" max="13326" width="6.6328125" customWidth="1"/>
    <col min="13327" max="13327" width="7.6328125" customWidth="1"/>
    <col min="13568" max="13568" width="6.6328125" customWidth="1"/>
    <col min="13569" max="13569" width="5.6328125" customWidth="1"/>
    <col min="13570" max="13570" width="12.26953125" customWidth="1"/>
    <col min="13571" max="13582" width="6.6328125" customWidth="1"/>
    <col min="13583" max="13583" width="7.6328125" customWidth="1"/>
    <col min="13824" max="13824" width="6.6328125" customWidth="1"/>
    <col min="13825" max="13825" width="5.6328125" customWidth="1"/>
    <col min="13826" max="13826" width="12.26953125" customWidth="1"/>
    <col min="13827" max="13838" width="6.6328125" customWidth="1"/>
    <col min="13839" max="13839" width="7.6328125" customWidth="1"/>
    <col min="14080" max="14080" width="6.6328125" customWidth="1"/>
    <col min="14081" max="14081" width="5.6328125" customWidth="1"/>
    <col min="14082" max="14082" width="12.26953125" customWidth="1"/>
    <col min="14083" max="14094" width="6.6328125" customWidth="1"/>
    <col min="14095" max="14095" width="7.6328125" customWidth="1"/>
    <col min="14336" max="14336" width="6.6328125" customWidth="1"/>
    <col min="14337" max="14337" width="5.6328125" customWidth="1"/>
    <col min="14338" max="14338" width="12.26953125" customWidth="1"/>
    <col min="14339" max="14350" width="6.6328125" customWidth="1"/>
    <col min="14351" max="14351" width="7.6328125" customWidth="1"/>
    <col min="14592" max="14592" width="6.6328125" customWidth="1"/>
    <col min="14593" max="14593" width="5.6328125" customWidth="1"/>
    <col min="14594" max="14594" width="12.26953125" customWidth="1"/>
    <col min="14595" max="14606" width="6.6328125" customWidth="1"/>
    <col min="14607" max="14607" width="7.6328125" customWidth="1"/>
    <col min="14848" max="14848" width="6.6328125" customWidth="1"/>
    <col min="14849" max="14849" width="5.6328125" customWidth="1"/>
    <col min="14850" max="14850" width="12.26953125" customWidth="1"/>
    <col min="14851" max="14862" width="6.6328125" customWidth="1"/>
    <col min="14863" max="14863" width="7.6328125" customWidth="1"/>
    <col min="15104" max="15104" width="6.6328125" customWidth="1"/>
    <col min="15105" max="15105" width="5.6328125" customWidth="1"/>
    <col min="15106" max="15106" width="12.26953125" customWidth="1"/>
    <col min="15107" max="15118" width="6.6328125" customWidth="1"/>
    <col min="15119" max="15119" width="7.6328125" customWidth="1"/>
    <col min="15360" max="15360" width="6.6328125" customWidth="1"/>
    <col min="15361" max="15361" width="5.6328125" customWidth="1"/>
    <col min="15362" max="15362" width="12.26953125" customWidth="1"/>
    <col min="15363" max="15374" width="6.6328125" customWidth="1"/>
    <col min="15375" max="15375" width="7.6328125" customWidth="1"/>
    <col min="15616" max="15616" width="6.6328125" customWidth="1"/>
    <col min="15617" max="15617" width="5.6328125" customWidth="1"/>
    <col min="15618" max="15618" width="12.26953125" customWidth="1"/>
    <col min="15619" max="15630" width="6.6328125" customWidth="1"/>
    <col min="15631" max="15631" width="7.6328125" customWidth="1"/>
    <col min="15872" max="15872" width="6.6328125" customWidth="1"/>
    <col min="15873" max="15873" width="5.6328125" customWidth="1"/>
    <col min="15874" max="15874" width="12.26953125" customWidth="1"/>
    <col min="15875" max="15886" width="6.6328125" customWidth="1"/>
    <col min="15887" max="15887" width="7.6328125" customWidth="1"/>
    <col min="16128" max="16128" width="6.6328125" customWidth="1"/>
    <col min="16129" max="16129" width="5.6328125" customWidth="1"/>
    <col min="16130" max="16130" width="12.26953125" customWidth="1"/>
    <col min="16131" max="16142" width="6.6328125" customWidth="1"/>
    <col min="16143" max="16143" width="7.6328125" customWidth="1"/>
  </cols>
  <sheetData>
    <row r="1" spans="1:15" ht="17.25" customHeight="1">
      <c r="A1" s="224" t="s">
        <v>190</v>
      </c>
      <c r="F1" s="188" t="s">
        <v>183</v>
      </c>
      <c r="N1" s="565" t="s">
        <v>151</v>
      </c>
      <c r="O1" s="566"/>
    </row>
    <row r="2" spans="1:15" ht="14.25" customHeight="1">
      <c r="A2" s="225" t="s">
        <v>169</v>
      </c>
      <c r="E2" s="188"/>
      <c r="N2" s="567"/>
      <c r="O2" s="568"/>
    </row>
    <row r="3" spans="1:15" ht="15" customHeight="1" thickBot="1">
      <c r="A3" s="226" t="s">
        <v>185</v>
      </c>
      <c r="N3" s="569"/>
      <c r="O3" s="570"/>
    </row>
    <row r="4" spans="1:15" ht="15" customHeight="1">
      <c r="A4" s="226" t="s">
        <v>215</v>
      </c>
      <c r="N4" s="274"/>
      <c r="O4" s="274"/>
    </row>
    <row r="5" spans="1:15" ht="14.5" thickBot="1">
      <c r="A5" s="574" t="s">
        <v>152</v>
      </c>
      <c r="B5" s="575"/>
      <c r="C5" s="571" t="s">
        <v>186</v>
      </c>
      <c r="D5" s="572"/>
      <c r="E5" s="572"/>
      <c r="F5" s="572"/>
      <c r="G5" s="572"/>
      <c r="H5" s="572"/>
      <c r="I5" s="572"/>
      <c r="J5" s="572"/>
      <c r="K5" s="572"/>
      <c r="L5" s="573"/>
      <c r="O5" s="186"/>
    </row>
    <row r="6" spans="1:15" s="187" customFormat="1" ht="17.25" customHeight="1" thickTop="1">
      <c r="A6" s="559" t="s">
        <v>123</v>
      </c>
      <c r="B6" s="559"/>
      <c r="C6" s="576"/>
      <c r="D6" s="576"/>
      <c r="E6" s="577">
        <v>20</v>
      </c>
      <c r="F6" s="577"/>
      <c r="G6" s="577"/>
      <c r="I6" s="192"/>
      <c r="J6" s="192"/>
      <c r="K6" s="192"/>
      <c r="L6" s="192"/>
      <c r="M6" s="593" t="s">
        <v>207</v>
      </c>
      <c r="N6" s="594"/>
      <c r="O6" s="595"/>
    </row>
    <row r="7" spans="1:15" s="190" customFormat="1" ht="16.5">
      <c r="A7" s="559" t="s">
        <v>124</v>
      </c>
      <c r="B7" s="559"/>
      <c r="C7" s="559"/>
      <c r="D7" s="559"/>
      <c r="E7" s="560">
        <f>IF(O41=0,"",ROUNDUP(O39/O41,2))</f>
        <v>9.2899999999999991</v>
      </c>
      <c r="F7" s="561"/>
      <c r="G7" s="562"/>
      <c r="I7" s="192"/>
      <c r="J7" s="192"/>
      <c r="K7" s="192"/>
      <c r="L7" s="192"/>
      <c r="M7" s="596"/>
      <c r="N7" s="597"/>
      <c r="O7" s="598"/>
    </row>
    <row r="8" spans="1:15" s="190" customFormat="1" ht="17" thickBot="1">
      <c r="A8" s="185" t="s">
        <v>168</v>
      </c>
      <c r="B8" s="193"/>
      <c r="C8" s="193"/>
      <c r="D8" s="193"/>
      <c r="E8" s="194"/>
      <c r="F8" s="194"/>
      <c r="G8" s="194"/>
      <c r="I8" s="192"/>
      <c r="J8" s="192"/>
      <c r="K8" s="192"/>
      <c r="L8" s="192"/>
      <c r="M8" s="599"/>
      <c r="N8" s="600"/>
      <c r="O8" s="601"/>
    </row>
    <row r="9" spans="1:15" ht="13.5" customHeight="1" thickTop="1">
      <c r="O9" s="186"/>
    </row>
    <row r="10" spans="1:15" s="197" customFormat="1" ht="22.5" customHeight="1">
      <c r="A10" s="195"/>
      <c r="B10" s="196"/>
      <c r="C10" s="582" t="s">
        <v>125</v>
      </c>
      <c r="D10" s="586"/>
      <c r="E10" s="586"/>
      <c r="F10" s="586"/>
      <c r="G10" s="586"/>
      <c r="H10" s="586"/>
      <c r="I10" s="586"/>
      <c r="J10" s="586"/>
      <c r="K10" s="586"/>
      <c r="L10" s="586"/>
      <c r="M10" s="586"/>
      <c r="N10" s="586"/>
      <c r="O10" s="583"/>
    </row>
    <row r="11" spans="1:15" s="201" customFormat="1" ht="29.25" customHeight="1">
      <c r="A11" s="198" t="s">
        <v>126</v>
      </c>
      <c r="B11" s="198" t="s">
        <v>63</v>
      </c>
      <c r="C11" s="199" t="s">
        <v>127</v>
      </c>
      <c r="D11" s="199" t="s">
        <v>128</v>
      </c>
      <c r="E11" s="199" t="s">
        <v>129</v>
      </c>
      <c r="F11" s="199" t="s">
        <v>130</v>
      </c>
      <c r="G11" s="199" t="s">
        <v>131</v>
      </c>
      <c r="H11" s="199" t="s">
        <v>132</v>
      </c>
      <c r="I11" s="199" t="s">
        <v>133</v>
      </c>
      <c r="J11" s="199" t="s">
        <v>134</v>
      </c>
      <c r="K11" s="199" t="s">
        <v>135</v>
      </c>
      <c r="L11" s="199" t="s">
        <v>136</v>
      </c>
      <c r="M11" s="199" t="s">
        <v>137</v>
      </c>
      <c r="N11" s="199" t="s">
        <v>138</v>
      </c>
      <c r="O11" s="200" t="s">
        <v>139</v>
      </c>
    </row>
    <row r="12" spans="1:15" s="197" customFormat="1" ht="17.25" customHeight="1">
      <c r="A12" s="202">
        <f>ROW()-11</f>
        <v>1</v>
      </c>
      <c r="B12" s="204">
        <v>1322111323</v>
      </c>
      <c r="C12" s="218">
        <v>5</v>
      </c>
      <c r="D12" s="218">
        <v>2</v>
      </c>
      <c r="E12" s="218">
        <v>3</v>
      </c>
      <c r="F12" s="218">
        <v>3</v>
      </c>
      <c r="G12" s="218">
        <v>4</v>
      </c>
      <c r="H12" s="218">
        <v>5</v>
      </c>
      <c r="I12" s="218">
        <v>5</v>
      </c>
      <c r="J12" s="218">
        <v>4</v>
      </c>
      <c r="K12" s="218">
        <v>3</v>
      </c>
      <c r="L12" s="218">
        <v>2</v>
      </c>
      <c r="M12" s="218">
        <v>2</v>
      </c>
      <c r="N12" s="218">
        <v>3</v>
      </c>
      <c r="O12" s="219">
        <f t="shared" ref="O12:O36" si="0">SUM(C12:N12)</f>
        <v>41</v>
      </c>
    </row>
    <row r="13" spans="1:15" s="197" customFormat="1" ht="17.25" customHeight="1">
      <c r="A13" s="202">
        <f t="shared" ref="A13:A36" si="1">ROW()-11</f>
        <v>2</v>
      </c>
      <c r="B13" s="204">
        <v>1322111323</v>
      </c>
      <c r="C13" s="218">
        <v>4</v>
      </c>
      <c r="D13" s="218">
        <v>3</v>
      </c>
      <c r="E13" s="218">
        <v>4</v>
      </c>
      <c r="F13" s="218">
        <v>4</v>
      </c>
      <c r="G13" s="218">
        <v>5</v>
      </c>
      <c r="H13" s="218">
        <v>3</v>
      </c>
      <c r="I13" s="218">
        <v>3</v>
      </c>
      <c r="J13" s="218">
        <v>3</v>
      </c>
      <c r="K13" s="218">
        <v>4</v>
      </c>
      <c r="L13" s="218">
        <v>4</v>
      </c>
      <c r="M13" s="218">
        <v>4</v>
      </c>
      <c r="N13" s="218">
        <v>4</v>
      </c>
      <c r="O13" s="219">
        <f t="shared" si="0"/>
        <v>45</v>
      </c>
    </row>
    <row r="14" spans="1:15" s="197" customFormat="1" ht="17.25" customHeight="1">
      <c r="A14" s="202">
        <f t="shared" si="1"/>
        <v>3</v>
      </c>
      <c r="B14" s="204">
        <v>1322111323</v>
      </c>
      <c r="C14" s="218">
        <v>2</v>
      </c>
      <c r="D14" s="218">
        <v>2</v>
      </c>
      <c r="E14" s="218">
        <v>3</v>
      </c>
      <c r="F14" s="218">
        <v>3</v>
      </c>
      <c r="G14" s="218">
        <v>4</v>
      </c>
      <c r="H14" s="218">
        <v>4</v>
      </c>
      <c r="I14" s="218">
        <v>4</v>
      </c>
      <c r="J14" s="218">
        <v>3</v>
      </c>
      <c r="K14" s="218">
        <v>3</v>
      </c>
      <c r="L14" s="218">
        <v>3</v>
      </c>
      <c r="M14" s="218">
        <v>3</v>
      </c>
      <c r="N14" s="218">
        <v>2</v>
      </c>
      <c r="O14" s="219">
        <f t="shared" si="0"/>
        <v>36</v>
      </c>
    </row>
    <row r="15" spans="1:15" s="197" customFormat="1" ht="17.25" customHeight="1">
      <c r="A15" s="202">
        <f t="shared" si="1"/>
        <v>4</v>
      </c>
      <c r="B15" s="204">
        <v>1322111323</v>
      </c>
      <c r="C15" s="218">
        <v>4</v>
      </c>
      <c r="D15" s="218">
        <v>3</v>
      </c>
      <c r="E15" s="218">
        <v>4</v>
      </c>
      <c r="F15" s="218">
        <v>4</v>
      </c>
      <c r="G15" s="218">
        <v>5</v>
      </c>
      <c r="H15" s="218">
        <v>3</v>
      </c>
      <c r="I15" s="218">
        <v>3</v>
      </c>
      <c r="J15" s="218">
        <v>3</v>
      </c>
      <c r="K15" s="218">
        <v>4</v>
      </c>
      <c r="L15" s="218">
        <v>4</v>
      </c>
      <c r="M15" s="218">
        <v>4</v>
      </c>
      <c r="N15" s="218">
        <v>4</v>
      </c>
      <c r="O15" s="219">
        <f t="shared" si="0"/>
        <v>45</v>
      </c>
    </row>
    <row r="16" spans="1:15" s="197" customFormat="1" ht="17.25" customHeight="1">
      <c r="A16" s="202">
        <f t="shared" si="1"/>
        <v>5</v>
      </c>
      <c r="B16" s="204">
        <v>1322111323</v>
      </c>
      <c r="C16" s="218">
        <v>2</v>
      </c>
      <c r="D16" s="218">
        <v>2</v>
      </c>
      <c r="E16" s="218">
        <v>3</v>
      </c>
      <c r="F16" s="218">
        <v>3</v>
      </c>
      <c r="G16" s="218">
        <v>3</v>
      </c>
      <c r="H16" s="218">
        <v>3</v>
      </c>
      <c r="I16" s="218">
        <v>5</v>
      </c>
      <c r="J16" s="218">
        <v>5</v>
      </c>
      <c r="K16" s="218">
        <v>5</v>
      </c>
      <c r="L16" s="218">
        <v>5</v>
      </c>
      <c r="M16" s="218">
        <v>5</v>
      </c>
      <c r="N16" s="218">
        <v>5</v>
      </c>
      <c r="O16" s="219">
        <f t="shared" si="0"/>
        <v>46</v>
      </c>
    </row>
    <row r="17" spans="1:15" s="197" customFormat="1" ht="17.25" customHeight="1">
      <c r="A17" s="202">
        <f t="shared" si="1"/>
        <v>6</v>
      </c>
      <c r="B17" s="204">
        <v>1322111323</v>
      </c>
      <c r="C17" s="218">
        <v>20</v>
      </c>
      <c r="D17" s="218">
        <v>19</v>
      </c>
      <c r="E17" s="218">
        <v>19</v>
      </c>
      <c r="F17" s="218">
        <v>20</v>
      </c>
      <c r="G17" s="218">
        <v>20</v>
      </c>
      <c r="H17" s="218">
        <v>20</v>
      </c>
      <c r="I17" s="218">
        <v>18</v>
      </c>
      <c r="J17" s="218">
        <v>18</v>
      </c>
      <c r="K17" s="218">
        <v>19</v>
      </c>
      <c r="L17" s="218">
        <v>18</v>
      </c>
      <c r="M17" s="218">
        <v>18</v>
      </c>
      <c r="N17" s="218">
        <v>20</v>
      </c>
      <c r="O17" s="219">
        <f t="shared" si="0"/>
        <v>229</v>
      </c>
    </row>
    <row r="18" spans="1:15" s="197" customFormat="1" ht="17.25" customHeight="1">
      <c r="A18" s="202">
        <f t="shared" si="1"/>
        <v>7</v>
      </c>
      <c r="B18" s="204">
        <v>1322111323</v>
      </c>
      <c r="C18" s="218">
        <v>19</v>
      </c>
      <c r="D18" s="218">
        <v>19</v>
      </c>
      <c r="E18" s="218">
        <v>20</v>
      </c>
      <c r="F18" s="218">
        <v>20</v>
      </c>
      <c r="G18" s="218">
        <v>20</v>
      </c>
      <c r="H18" s="218">
        <v>18</v>
      </c>
      <c r="I18" s="218">
        <v>18</v>
      </c>
      <c r="J18" s="218">
        <v>19</v>
      </c>
      <c r="K18" s="218">
        <v>18</v>
      </c>
      <c r="L18" s="218">
        <v>18</v>
      </c>
      <c r="M18" s="218">
        <v>17</v>
      </c>
      <c r="N18" s="218">
        <v>15</v>
      </c>
      <c r="O18" s="219">
        <f t="shared" si="0"/>
        <v>221</v>
      </c>
    </row>
    <row r="19" spans="1:15" s="197" customFormat="1" ht="17.25" customHeight="1">
      <c r="A19" s="202">
        <f t="shared" si="1"/>
        <v>8</v>
      </c>
      <c r="B19" s="204">
        <v>1322111323</v>
      </c>
      <c r="C19" s="218">
        <v>20</v>
      </c>
      <c r="D19" s="218">
        <v>19</v>
      </c>
      <c r="E19" s="218">
        <v>19</v>
      </c>
      <c r="F19" s="218">
        <v>20</v>
      </c>
      <c r="G19" s="218">
        <v>20</v>
      </c>
      <c r="H19" s="218">
        <v>20</v>
      </c>
      <c r="I19" s="218">
        <v>18</v>
      </c>
      <c r="J19" s="218">
        <v>18</v>
      </c>
      <c r="K19" s="218">
        <v>19</v>
      </c>
      <c r="L19" s="218">
        <v>18</v>
      </c>
      <c r="M19" s="218">
        <v>18</v>
      </c>
      <c r="N19" s="218">
        <v>20</v>
      </c>
      <c r="O19" s="219">
        <f t="shared" si="0"/>
        <v>229</v>
      </c>
    </row>
    <row r="20" spans="1:15" s="197" customFormat="1" ht="17.25" customHeight="1">
      <c r="A20" s="202">
        <f t="shared" si="1"/>
        <v>9</v>
      </c>
      <c r="B20" s="204">
        <v>1322111323</v>
      </c>
      <c r="C20" s="218">
        <v>15</v>
      </c>
      <c r="D20" s="218">
        <v>20</v>
      </c>
      <c r="E20" s="218">
        <v>18</v>
      </c>
      <c r="F20" s="218">
        <v>18</v>
      </c>
      <c r="G20" s="218">
        <v>19</v>
      </c>
      <c r="H20" s="218">
        <v>18</v>
      </c>
      <c r="I20" s="218">
        <v>18</v>
      </c>
      <c r="J20" s="218">
        <v>17</v>
      </c>
      <c r="K20" s="218">
        <v>15</v>
      </c>
      <c r="L20" s="218">
        <v>14</v>
      </c>
      <c r="M20" s="218">
        <v>18</v>
      </c>
      <c r="N20" s="218">
        <v>15</v>
      </c>
      <c r="O20" s="219">
        <f t="shared" si="0"/>
        <v>205</v>
      </c>
    </row>
    <row r="21" spans="1:15" s="197" customFormat="1" ht="17.25" customHeight="1">
      <c r="A21" s="202">
        <f t="shared" si="1"/>
        <v>10</v>
      </c>
      <c r="B21" s="204">
        <v>1322111323</v>
      </c>
      <c r="C21" s="218">
        <v>15</v>
      </c>
      <c r="D21" s="218">
        <v>12</v>
      </c>
      <c r="E21" s="218">
        <v>10</v>
      </c>
      <c r="F21" s="218">
        <v>10</v>
      </c>
      <c r="G21" s="218">
        <v>15</v>
      </c>
      <c r="H21" s="218">
        <v>14</v>
      </c>
      <c r="I21" s="218">
        <v>12</v>
      </c>
      <c r="J21" s="218">
        <v>15</v>
      </c>
      <c r="K21" s="218">
        <v>18</v>
      </c>
      <c r="L21" s="218">
        <v>18</v>
      </c>
      <c r="M21" s="218">
        <v>19</v>
      </c>
      <c r="N21" s="218">
        <v>18</v>
      </c>
      <c r="O21" s="219">
        <f t="shared" si="0"/>
        <v>176</v>
      </c>
    </row>
    <row r="22" spans="1:15" s="197" customFormat="1" ht="17.25" customHeight="1">
      <c r="A22" s="202">
        <f t="shared" si="1"/>
        <v>11</v>
      </c>
      <c r="B22" s="204">
        <v>1322111323</v>
      </c>
      <c r="C22" s="218">
        <v>20</v>
      </c>
      <c r="D22" s="218">
        <v>19</v>
      </c>
      <c r="E22" s="218">
        <v>19</v>
      </c>
      <c r="F22" s="218">
        <v>20</v>
      </c>
      <c r="G22" s="218">
        <v>20</v>
      </c>
      <c r="H22" s="218">
        <v>20</v>
      </c>
      <c r="I22" s="218">
        <v>18</v>
      </c>
      <c r="J22" s="218">
        <v>18</v>
      </c>
      <c r="K22" s="218">
        <v>19</v>
      </c>
      <c r="L22" s="218">
        <v>18</v>
      </c>
      <c r="M22" s="218">
        <v>18</v>
      </c>
      <c r="N22" s="218">
        <v>20</v>
      </c>
      <c r="O22" s="219">
        <f t="shared" si="0"/>
        <v>229</v>
      </c>
    </row>
    <row r="23" spans="1:15" s="197" customFormat="1" ht="17.25" customHeight="1">
      <c r="A23" s="202">
        <f t="shared" si="1"/>
        <v>12</v>
      </c>
      <c r="B23" s="204">
        <v>1322111323</v>
      </c>
      <c r="C23" s="218">
        <v>20</v>
      </c>
      <c r="D23" s="218">
        <v>20</v>
      </c>
      <c r="E23" s="218">
        <v>20</v>
      </c>
      <c r="F23" s="218">
        <v>18</v>
      </c>
      <c r="G23" s="218">
        <v>18</v>
      </c>
      <c r="H23" s="218">
        <v>19</v>
      </c>
      <c r="I23" s="218">
        <v>18</v>
      </c>
      <c r="J23" s="218">
        <v>18</v>
      </c>
      <c r="K23" s="218">
        <v>20</v>
      </c>
      <c r="L23" s="218">
        <v>18</v>
      </c>
      <c r="M23" s="218">
        <v>18</v>
      </c>
      <c r="N23" s="218">
        <v>19</v>
      </c>
      <c r="O23" s="219">
        <f t="shared" si="0"/>
        <v>226</v>
      </c>
    </row>
    <row r="24" spans="1:15" s="197" customFormat="1" ht="17.25" customHeight="1">
      <c r="A24" s="202">
        <f t="shared" si="1"/>
        <v>13</v>
      </c>
      <c r="B24" s="204">
        <v>1322111323</v>
      </c>
      <c r="C24" s="218">
        <v>19</v>
      </c>
      <c r="D24" s="218">
        <v>19</v>
      </c>
      <c r="E24" s="218">
        <v>20</v>
      </c>
      <c r="F24" s="218">
        <v>20</v>
      </c>
      <c r="G24" s="218">
        <v>20</v>
      </c>
      <c r="H24" s="218">
        <v>18</v>
      </c>
      <c r="I24" s="218">
        <v>18</v>
      </c>
      <c r="J24" s="218">
        <v>18</v>
      </c>
      <c r="K24" s="218">
        <v>18</v>
      </c>
      <c r="L24" s="218">
        <v>19</v>
      </c>
      <c r="M24" s="218">
        <v>18</v>
      </c>
      <c r="N24" s="218">
        <v>18</v>
      </c>
      <c r="O24" s="219">
        <f t="shared" si="0"/>
        <v>225</v>
      </c>
    </row>
    <row r="25" spans="1:15" s="197" customFormat="1" ht="17.25" customHeight="1">
      <c r="A25" s="202">
        <f t="shared" si="1"/>
        <v>14</v>
      </c>
      <c r="B25" s="204">
        <v>1322111323</v>
      </c>
      <c r="C25" s="218">
        <v>20</v>
      </c>
      <c r="D25" s="218">
        <v>19</v>
      </c>
      <c r="E25" s="218">
        <v>19</v>
      </c>
      <c r="F25" s="218">
        <v>20</v>
      </c>
      <c r="G25" s="218">
        <v>20</v>
      </c>
      <c r="H25" s="218">
        <v>20</v>
      </c>
      <c r="I25" s="218">
        <v>18</v>
      </c>
      <c r="J25" s="218">
        <v>18</v>
      </c>
      <c r="K25" s="218">
        <v>19</v>
      </c>
      <c r="L25" s="218">
        <v>18</v>
      </c>
      <c r="M25" s="218">
        <v>18</v>
      </c>
      <c r="N25" s="218">
        <v>20</v>
      </c>
      <c r="O25" s="219">
        <f t="shared" si="0"/>
        <v>229</v>
      </c>
    </row>
    <row r="26" spans="1:15" s="197" customFormat="1" ht="17.25" customHeight="1">
      <c r="A26" s="202">
        <f t="shared" si="1"/>
        <v>15</v>
      </c>
      <c r="B26" s="204"/>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4"/>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4"/>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4"/>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4"/>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4"/>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4"/>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4"/>
      <c r="C33" s="218"/>
      <c r="D33" s="218"/>
      <c r="E33" s="218"/>
      <c r="F33" s="218"/>
      <c r="G33" s="218"/>
      <c r="H33" s="218"/>
      <c r="I33" s="218"/>
      <c r="J33" s="218"/>
      <c r="K33" s="218"/>
      <c r="L33" s="218"/>
      <c r="M33" s="218"/>
      <c r="N33" s="218"/>
      <c r="O33" s="219">
        <f>SUM(C33:N33)</f>
        <v>0</v>
      </c>
    </row>
    <row r="34" spans="1:16" s="197" customFormat="1" ht="17.25" customHeight="1">
      <c r="A34" s="202">
        <f t="shared" si="1"/>
        <v>23</v>
      </c>
      <c r="B34" s="204"/>
      <c r="C34" s="218"/>
      <c r="D34" s="218"/>
      <c r="E34" s="218"/>
      <c r="F34" s="218"/>
      <c r="G34" s="218"/>
      <c r="H34" s="218"/>
      <c r="I34" s="218"/>
      <c r="J34" s="218"/>
      <c r="K34" s="218"/>
      <c r="L34" s="218"/>
      <c r="M34" s="218"/>
      <c r="N34" s="218"/>
      <c r="O34" s="219">
        <f>SUM(C34:N34)</f>
        <v>0</v>
      </c>
    </row>
    <row r="35" spans="1:16" s="197" customFormat="1" ht="17.25" customHeight="1">
      <c r="A35" s="202">
        <f t="shared" si="1"/>
        <v>24</v>
      </c>
      <c r="B35" s="204"/>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4"/>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82" t="s">
        <v>10</v>
      </c>
      <c r="B39" s="583"/>
      <c r="C39" s="219">
        <f t="shared" ref="C39:O39" si="2">SUM(C12:C36)</f>
        <v>185</v>
      </c>
      <c r="D39" s="219">
        <f t="shared" si="2"/>
        <v>178</v>
      </c>
      <c r="E39" s="219">
        <f t="shared" si="2"/>
        <v>181</v>
      </c>
      <c r="F39" s="219">
        <f t="shared" si="2"/>
        <v>183</v>
      </c>
      <c r="G39" s="219">
        <f t="shared" si="2"/>
        <v>193</v>
      </c>
      <c r="H39" s="219">
        <f t="shared" si="2"/>
        <v>185</v>
      </c>
      <c r="I39" s="219">
        <f t="shared" si="2"/>
        <v>176</v>
      </c>
      <c r="J39" s="219">
        <f t="shared" si="2"/>
        <v>177</v>
      </c>
      <c r="K39" s="219">
        <f t="shared" si="2"/>
        <v>184</v>
      </c>
      <c r="L39" s="219">
        <f t="shared" si="2"/>
        <v>177</v>
      </c>
      <c r="M39" s="219">
        <f t="shared" si="2"/>
        <v>180</v>
      </c>
      <c r="N39" s="219">
        <f t="shared" si="2"/>
        <v>183</v>
      </c>
      <c r="O39" s="220">
        <f t="shared" si="2"/>
        <v>2182</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84" t="s">
        <v>147</v>
      </c>
      <c r="B41" s="585"/>
      <c r="C41" s="218">
        <v>20</v>
      </c>
      <c r="D41" s="218">
        <v>20</v>
      </c>
      <c r="E41" s="218">
        <v>20</v>
      </c>
      <c r="F41" s="218">
        <v>20</v>
      </c>
      <c r="G41" s="218">
        <v>20</v>
      </c>
      <c r="H41" s="218">
        <v>20</v>
      </c>
      <c r="I41" s="218">
        <v>18</v>
      </c>
      <c r="J41" s="218">
        <v>19</v>
      </c>
      <c r="K41" s="218">
        <v>20</v>
      </c>
      <c r="L41" s="218">
        <v>19</v>
      </c>
      <c r="M41" s="218">
        <v>19</v>
      </c>
      <c r="N41" s="218">
        <v>20</v>
      </c>
      <c r="O41" s="219">
        <f>SUM(C41:N41)</f>
        <v>235</v>
      </c>
    </row>
    <row r="42" spans="1:16" s="197" customFormat="1">
      <c r="A42" s="214"/>
      <c r="B42" s="214"/>
      <c r="C42" s="215"/>
      <c r="D42" s="215"/>
      <c r="E42" s="215"/>
      <c r="F42" s="215"/>
      <c r="G42" s="215"/>
      <c r="H42" s="215"/>
      <c r="I42" s="215"/>
      <c r="J42" s="215"/>
      <c r="K42" s="215"/>
      <c r="L42" s="215"/>
      <c r="M42" s="215"/>
      <c r="N42" s="215"/>
      <c r="O42" s="215"/>
    </row>
    <row r="43" spans="1:16" ht="13.5" customHeight="1">
      <c r="A43" s="216" t="s">
        <v>148</v>
      </c>
      <c r="B43" s="217"/>
      <c r="C43" s="217"/>
      <c r="D43" s="217"/>
      <c r="E43" s="217"/>
      <c r="F43" s="217"/>
      <c r="G43" s="217"/>
      <c r="H43" s="217"/>
      <c r="I43" s="217"/>
      <c r="J43" s="217"/>
      <c r="K43" s="217"/>
      <c r="L43" s="217"/>
      <c r="M43" s="217"/>
      <c r="N43" s="217"/>
      <c r="O43" s="217"/>
    </row>
    <row r="44" spans="1:16">
      <c r="A44" s="216" t="s">
        <v>149</v>
      </c>
      <c r="B44" s="217"/>
      <c r="C44" s="217"/>
      <c r="D44" s="217"/>
      <c r="E44" s="217"/>
      <c r="F44" s="217"/>
      <c r="G44" s="217"/>
      <c r="H44" s="217"/>
      <c r="I44" s="217"/>
      <c r="J44" s="217"/>
      <c r="K44" s="217"/>
      <c r="L44" s="217"/>
      <c r="M44" s="217"/>
      <c r="N44" s="217"/>
      <c r="O44" s="217"/>
    </row>
    <row r="45" spans="1:16" ht="13.5" thickBot="1">
      <c r="A45" s="216" t="s">
        <v>235</v>
      </c>
      <c r="B45" s="217"/>
      <c r="C45" s="217"/>
      <c r="D45" s="217"/>
      <c r="E45" s="217"/>
      <c r="F45" s="217"/>
      <c r="G45" s="217"/>
      <c r="H45" s="217"/>
      <c r="I45" s="217"/>
      <c r="J45" s="217"/>
      <c r="K45" s="217"/>
      <c r="L45" s="217"/>
      <c r="M45" s="217"/>
      <c r="N45" s="217"/>
      <c r="O45" s="217"/>
    </row>
    <row r="46" spans="1:16" ht="21" customHeight="1">
      <c r="A46" s="224" t="s">
        <v>171</v>
      </c>
      <c r="F46" s="225" t="s">
        <v>150</v>
      </c>
      <c r="N46" s="587" t="s">
        <v>174</v>
      </c>
      <c r="O46" s="588"/>
    </row>
    <row r="47" spans="1:16" ht="14.25" customHeight="1">
      <c r="E47" s="188"/>
      <c r="N47" s="589"/>
      <c r="O47" s="590"/>
    </row>
    <row r="48" spans="1:16" ht="15" customHeight="1" thickBot="1">
      <c r="A48" s="225" t="s">
        <v>169</v>
      </c>
      <c r="N48" s="591"/>
      <c r="O48" s="592"/>
    </row>
    <row r="49" spans="1:15" ht="14">
      <c r="A49" s="574" t="s">
        <v>152</v>
      </c>
      <c r="B49" s="575"/>
      <c r="C49" s="571"/>
      <c r="D49" s="572"/>
      <c r="E49" s="572"/>
      <c r="F49" s="572"/>
      <c r="G49" s="572"/>
      <c r="H49" s="572"/>
      <c r="I49" s="572"/>
      <c r="J49" s="572"/>
      <c r="K49" s="572"/>
      <c r="L49" s="573"/>
      <c r="O49" s="186"/>
    </row>
    <row r="50" spans="1:15" s="187" customFormat="1" ht="16.5">
      <c r="A50" s="559" t="s">
        <v>123</v>
      </c>
      <c r="B50" s="559"/>
      <c r="C50" s="576"/>
      <c r="D50" s="576"/>
      <c r="E50" s="577"/>
      <c r="F50" s="577"/>
      <c r="G50" s="577"/>
      <c r="I50" s="192"/>
      <c r="J50" s="192"/>
      <c r="K50" s="192"/>
      <c r="L50" s="192"/>
      <c r="M50" s="192"/>
      <c r="N50" s="189"/>
      <c r="O50" s="189"/>
    </row>
    <row r="51" spans="1:15" s="190" customFormat="1" ht="16.5">
      <c r="A51" s="559" t="s">
        <v>124</v>
      </c>
      <c r="B51" s="559"/>
      <c r="C51" s="559"/>
      <c r="D51" s="559"/>
      <c r="E51" s="560">
        <f>IF(O85=0,"",ROUNDUP(O83/O85,2))</f>
        <v>3.8</v>
      </c>
      <c r="F51" s="561"/>
      <c r="G51" s="562"/>
      <c r="I51" s="192"/>
      <c r="J51" s="192"/>
      <c r="K51" s="192"/>
      <c r="L51" s="192"/>
      <c r="M51" s="192"/>
      <c r="N51" s="191"/>
      <c r="O51" s="191"/>
    </row>
    <row r="52" spans="1:15" s="190" customFormat="1" ht="16.5">
      <c r="A52" s="185" t="s">
        <v>168</v>
      </c>
      <c r="B52" s="193"/>
      <c r="C52" s="193"/>
      <c r="D52" s="193"/>
      <c r="E52" s="194"/>
      <c r="F52" s="194"/>
      <c r="G52" s="194"/>
      <c r="I52" s="192"/>
      <c r="J52" s="192"/>
      <c r="K52" s="192"/>
      <c r="L52" s="192"/>
      <c r="M52" s="192"/>
      <c r="N52" s="191"/>
      <c r="O52" s="186"/>
    </row>
    <row r="53" spans="1:15" ht="13.5" customHeight="1">
      <c r="O53" s="186"/>
    </row>
    <row r="54" spans="1:15" s="197" customFormat="1" ht="22.5" customHeight="1">
      <c r="A54" s="195"/>
      <c r="B54" s="208"/>
      <c r="C54" s="582" t="s">
        <v>125</v>
      </c>
      <c r="D54" s="586"/>
      <c r="E54" s="586"/>
      <c r="F54" s="586"/>
      <c r="G54" s="586"/>
      <c r="H54" s="586"/>
      <c r="I54" s="586"/>
      <c r="J54" s="586"/>
      <c r="K54" s="586"/>
      <c r="L54" s="586"/>
      <c r="M54" s="586"/>
      <c r="N54" s="586"/>
      <c r="O54" s="583"/>
    </row>
    <row r="55" spans="1:15" s="201" customFormat="1" ht="29.25" customHeight="1">
      <c r="A55" s="198" t="s">
        <v>126</v>
      </c>
      <c r="B55" s="198" t="s">
        <v>63</v>
      </c>
      <c r="C55" s="199" t="s">
        <v>127</v>
      </c>
      <c r="D55" s="199" t="s">
        <v>128</v>
      </c>
      <c r="E55" s="199" t="s">
        <v>129</v>
      </c>
      <c r="F55" s="199" t="s">
        <v>130</v>
      </c>
      <c r="G55" s="199" t="s">
        <v>131</v>
      </c>
      <c r="H55" s="199" t="s">
        <v>132</v>
      </c>
      <c r="I55" s="199" t="s">
        <v>133</v>
      </c>
      <c r="J55" s="199" t="s">
        <v>134</v>
      </c>
      <c r="K55" s="199" t="s">
        <v>135</v>
      </c>
      <c r="L55" s="199" t="s">
        <v>136</v>
      </c>
      <c r="M55" s="199" t="s">
        <v>137</v>
      </c>
      <c r="N55" s="199" t="s">
        <v>138</v>
      </c>
      <c r="O55" s="200" t="s">
        <v>139</v>
      </c>
    </row>
    <row r="56" spans="1:15" s="197" customFormat="1" ht="17.25" customHeight="1">
      <c r="A56" s="202">
        <v>1</v>
      </c>
      <c r="B56" s="204" t="s">
        <v>107</v>
      </c>
      <c r="C56" s="218">
        <v>15</v>
      </c>
      <c r="D56" s="218">
        <v>17</v>
      </c>
      <c r="E56" s="218">
        <v>17</v>
      </c>
      <c r="F56" s="218">
        <v>15</v>
      </c>
      <c r="G56" s="218">
        <v>15</v>
      </c>
      <c r="H56" s="218">
        <v>15</v>
      </c>
      <c r="I56" s="218">
        <v>15</v>
      </c>
      <c r="J56" s="218">
        <v>15</v>
      </c>
      <c r="K56" s="218">
        <v>15</v>
      </c>
      <c r="L56" s="218">
        <v>15</v>
      </c>
      <c r="M56" s="218">
        <v>24</v>
      </c>
      <c r="N56" s="218">
        <v>15</v>
      </c>
      <c r="O56" s="219">
        <f t="shared" ref="O56:O76" si="3">SUM(C56:N56)</f>
        <v>193</v>
      </c>
    </row>
    <row r="57" spans="1:15" s="197" customFormat="1" ht="17.25" customHeight="1">
      <c r="A57" s="202">
        <v>2</v>
      </c>
      <c r="B57" s="204" t="s">
        <v>108</v>
      </c>
      <c r="C57" s="218">
        <v>15</v>
      </c>
      <c r="D57" s="218">
        <v>17</v>
      </c>
      <c r="E57" s="218">
        <v>15</v>
      </c>
      <c r="F57" s="218">
        <v>15</v>
      </c>
      <c r="G57" s="218">
        <v>12</v>
      </c>
      <c r="H57" s="218">
        <v>15</v>
      </c>
      <c r="I57" s="218">
        <v>13</v>
      </c>
      <c r="J57" s="218">
        <v>15</v>
      </c>
      <c r="K57" s="218">
        <v>15</v>
      </c>
      <c r="L57" s="218">
        <v>15</v>
      </c>
      <c r="M57" s="218">
        <v>15</v>
      </c>
      <c r="N57" s="218">
        <v>15</v>
      </c>
      <c r="O57" s="219">
        <f t="shared" si="3"/>
        <v>177</v>
      </c>
    </row>
    <row r="58" spans="1:15" s="197" customFormat="1" ht="17.25" customHeight="1">
      <c r="A58" s="202">
        <v>3</v>
      </c>
      <c r="B58" s="204" t="s">
        <v>110</v>
      </c>
      <c r="C58" s="218">
        <v>17</v>
      </c>
      <c r="D58" s="218">
        <v>17</v>
      </c>
      <c r="E58" s="218">
        <v>15</v>
      </c>
      <c r="F58" s="218">
        <v>15</v>
      </c>
      <c r="G58" s="218">
        <v>15</v>
      </c>
      <c r="H58" s="218">
        <v>12</v>
      </c>
      <c r="I58" s="218">
        <v>15</v>
      </c>
      <c r="J58" s="218">
        <v>15</v>
      </c>
      <c r="K58" s="218">
        <v>14</v>
      </c>
      <c r="L58" s="218">
        <v>15</v>
      </c>
      <c r="M58" s="218">
        <v>15</v>
      </c>
      <c r="N58" s="218">
        <v>17</v>
      </c>
      <c r="O58" s="219">
        <f t="shared" si="3"/>
        <v>182</v>
      </c>
    </row>
    <row r="59" spans="1:15" s="197" customFormat="1" ht="17.25" customHeight="1">
      <c r="A59" s="202">
        <v>4</v>
      </c>
      <c r="B59" s="204" t="s">
        <v>113</v>
      </c>
      <c r="C59" s="218">
        <v>15</v>
      </c>
      <c r="D59" s="218">
        <v>15</v>
      </c>
      <c r="E59" s="218">
        <v>15</v>
      </c>
      <c r="F59" s="218">
        <v>14</v>
      </c>
      <c r="G59" s="218">
        <v>14</v>
      </c>
      <c r="H59" s="218">
        <v>15</v>
      </c>
      <c r="I59" s="218">
        <v>15</v>
      </c>
      <c r="J59" s="218">
        <v>15</v>
      </c>
      <c r="K59" s="218">
        <v>12</v>
      </c>
      <c r="L59" s="218">
        <v>12</v>
      </c>
      <c r="M59" s="218">
        <v>12</v>
      </c>
      <c r="N59" s="218">
        <v>15</v>
      </c>
      <c r="O59" s="219">
        <f t="shared" si="3"/>
        <v>169</v>
      </c>
    </row>
    <row r="60" spans="1:15" s="197" customFormat="1" ht="17.25" customHeight="1">
      <c r="A60" s="202">
        <v>5</v>
      </c>
      <c r="B60" s="204" t="s">
        <v>116</v>
      </c>
      <c r="C60" s="218">
        <v>15</v>
      </c>
      <c r="D60" s="218">
        <v>15</v>
      </c>
      <c r="E60" s="218">
        <v>17</v>
      </c>
      <c r="F60" s="218">
        <v>15</v>
      </c>
      <c r="G60" s="218">
        <v>15</v>
      </c>
      <c r="H60" s="218">
        <v>15</v>
      </c>
      <c r="I60" s="218">
        <v>12</v>
      </c>
      <c r="J60" s="218">
        <v>12</v>
      </c>
      <c r="K60" s="218">
        <v>13</v>
      </c>
      <c r="L60" s="218">
        <v>14</v>
      </c>
      <c r="M60" s="218">
        <v>13</v>
      </c>
      <c r="N60" s="218">
        <v>14</v>
      </c>
      <c r="O60" s="219">
        <f t="shared" si="3"/>
        <v>170</v>
      </c>
    </row>
    <row r="61" spans="1:15" s="197" customFormat="1" ht="17.25" customHeight="1">
      <c r="A61" s="202">
        <v>6</v>
      </c>
      <c r="B61" s="204" t="s">
        <v>119</v>
      </c>
      <c r="C61" s="218"/>
      <c r="D61" s="218"/>
      <c r="E61" s="218"/>
      <c r="F61" s="218"/>
      <c r="G61" s="218"/>
      <c r="H61" s="218"/>
      <c r="I61" s="218"/>
      <c r="J61" s="218"/>
      <c r="K61" s="218"/>
      <c r="L61" s="218"/>
      <c r="M61" s="218"/>
      <c r="N61" s="218"/>
      <c r="O61" s="219">
        <f t="shared" si="3"/>
        <v>0</v>
      </c>
    </row>
    <row r="62" spans="1:15" s="197" customFormat="1" ht="17.25" customHeight="1">
      <c r="A62" s="202">
        <v>7</v>
      </c>
      <c r="B62" s="204" t="s">
        <v>121</v>
      </c>
      <c r="C62" s="218"/>
      <c r="D62" s="218"/>
      <c r="E62" s="218"/>
      <c r="F62" s="218"/>
      <c r="G62" s="218"/>
      <c r="H62" s="218"/>
      <c r="I62" s="218"/>
      <c r="J62" s="218"/>
      <c r="K62" s="218"/>
      <c r="L62" s="218"/>
      <c r="M62" s="218"/>
      <c r="N62" s="218"/>
      <c r="O62" s="219">
        <f t="shared" si="3"/>
        <v>0</v>
      </c>
    </row>
    <row r="63" spans="1:15" s="197" customFormat="1" ht="17.25" customHeight="1">
      <c r="A63" s="202">
        <v>8</v>
      </c>
      <c r="B63" s="204" t="s">
        <v>140</v>
      </c>
      <c r="C63" s="218"/>
      <c r="D63" s="218"/>
      <c r="E63" s="218"/>
      <c r="F63" s="218"/>
      <c r="G63" s="218"/>
      <c r="H63" s="218"/>
      <c r="I63" s="218"/>
      <c r="J63" s="218"/>
      <c r="K63" s="218"/>
      <c r="L63" s="218"/>
      <c r="M63" s="218"/>
      <c r="N63" s="218"/>
      <c r="O63" s="219">
        <f t="shared" si="3"/>
        <v>0</v>
      </c>
    </row>
    <row r="64" spans="1:15" s="197" customFormat="1" ht="17.25" customHeight="1">
      <c r="A64" s="202">
        <v>9</v>
      </c>
      <c r="B64" s="204" t="s">
        <v>141</v>
      </c>
      <c r="C64" s="218"/>
      <c r="D64" s="218"/>
      <c r="E64" s="218"/>
      <c r="F64" s="218"/>
      <c r="G64" s="218"/>
      <c r="H64" s="218"/>
      <c r="I64" s="218"/>
      <c r="J64" s="218"/>
      <c r="K64" s="218"/>
      <c r="L64" s="218"/>
      <c r="M64" s="218"/>
      <c r="N64" s="218"/>
      <c r="O64" s="219">
        <f t="shared" si="3"/>
        <v>0</v>
      </c>
    </row>
    <row r="65" spans="1:15" s="197" customFormat="1" ht="17.25" customHeight="1">
      <c r="A65" s="202">
        <v>10</v>
      </c>
      <c r="B65" s="204" t="s">
        <v>142</v>
      </c>
      <c r="C65" s="218"/>
      <c r="D65" s="218"/>
      <c r="E65" s="218"/>
      <c r="F65" s="218"/>
      <c r="G65" s="218"/>
      <c r="H65" s="218"/>
      <c r="I65" s="218"/>
      <c r="J65" s="218"/>
      <c r="K65" s="218"/>
      <c r="L65" s="218"/>
      <c r="M65" s="218"/>
      <c r="N65" s="218"/>
      <c r="O65" s="219">
        <f t="shared" si="3"/>
        <v>0</v>
      </c>
    </row>
    <row r="66" spans="1:15" s="197" customFormat="1" ht="17.25" customHeight="1">
      <c r="A66" s="202">
        <v>11</v>
      </c>
      <c r="B66" s="204" t="s">
        <v>143</v>
      </c>
      <c r="C66" s="218"/>
      <c r="D66" s="218"/>
      <c r="E66" s="218"/>
      <c r="F66" s="218"/>
      <c r="G66" s="218"/>
      <c r="H66" s="218"/>
      <c r="I66" s="218"/>
      <c r="J66" s="218"/>
      <c r="K66" s="218"/>
      <c r="L66" s="218"/>
      <c r="M66" s="218"/>
      <c r="N66" s="218"/>
      <c r="O66" s="219">
        <f t="shared" si="3"/>
        <v>0</v>
      </c>
    </row>
    <row r="67" spans="1:15" s="197" customFormat="1" ht="17.25" customHeight="1">
      <c r="A67" s="202">
        <v>12</v>
      </c>
      <c r="B67" s="204" t="s">
        <v>144</v>
      </c>
      <c r="C67" s="218"/>
      <c r="D67" s="218"/>
      <c r="E67" s="218"/>
      <c r="F67" s="218"/>
      <c r="G67" s="218"/>
      <c r="H67" s="218"/>
      <c r="I67" s="218"/>
      <c r="J67" s="218"/>
      <c r="K67" s="218"/>
      <c r="L67" s="218"/>
      <c r="M67" s="218"/>
      <c r="N67" s="218"/>
      <c r="O67" s="219">
        <f t="shared" si="3"/>
        <v>0</v>
      </c>
    </row>
    <row r="68" spans="1:15" s="197" customFormat="1" ht="17.25" customHeight="1">
      <c r="A68" s="202">
        <v>13</v>
      </c>
      <c r="B68" s="204" t="s">
        <v>145</v>
      </c>
      <c r="C68" s="218"/>
      <c r="D68" s="218"/>
      <c r="E68" s="218"/>
      <c r="F68" s="218"/>
      <c r="G68" s="218"/>
      <c r="H68" s="218"/>
      <c r="I68" s="218"/>
      <c r="J68" s="218"/>
      <c r="K68" s="218"/>
      <c r="L68" s="218"/>
      <c r="M68" s="218"/>
      <c r="N68" s="218"/>
      <c r="O68" s="219">
        <f t="shared" si="3"/>
        <v>0</v>
      </c>
    </row>
    <row r="69" spans="1:15" s="197" customFormat="1" ht="17.25" customHeight="1">
      <c r="A69" s="202">
        <v>14</v>
      </c>
      <c r="B69" s="204" t="s">
        <v>146</v>
      </c>
      <c r="C69" s="218"/>
      <c r="D69" s="218"/>
      <c r="E69" s="218"/>
      <c r="F69" s="218"/>
      <c r="G69" s="218"/>
      <c r="H69" s="218"/>
      <c r="I69" s="218"/>
      <c r="J69" s="218"/>
      <c r="K69" s="218"/>
      <c r="L69" s="218"/>
      <c r="M69" s="218"/>
      <c r="N69" s="218"/>
      <c r="O69" s="219">
        <f t="shared" si="3"/>
        <v>0</v>
      </c>
    </row>
    <row r="70" spans="1:15" s="197" customFormat="1" ht="17.25" customHeight="1">
      <c r="A70" s="202">
        <v>15</v>
      </c>
      <c r="B70" s="204"/>
      <c r="C70" s="218"/>
      <c r="D70" s="218"/>
      <c r="E70" s="218"/>
      <c r="F70" s="218"/>
      <c r="G70" s="218"/>
      <c r="H70" s="218"/>
      <c r="I70" s="218"/>
      <c r="J70" s="218"/>
      <c r="K70" s="218"/>
      <c r="L70" s="218"/>
      <c r="M70" s="218"/>
      <c r="N70" s="218"/>
      <c r="O70" s="219">
        <f t="shared" si="3"/>
        <v>0</v>
      </c>
    </row>
    <row r="71" spans="1:15" s="197" customFormat="1" ht="17.25" customHeight="1">
      <c r="A71" s="202">
        <v>16</v>
      </c>
      <c r="B71" s="204"/>
      <c r="C71" s="218"/>
      <c r="D71" s="218"/>
      <c r="E71" s="218"/>
      <c r="F71" s="218"/>
      <c r="G71" s="218"/>
      <c r="H71" s="218"/>
      <c r="I71" s="218"/>
      <c r="J71" s="218"/>
      <c r="K71" s="218"/>
      <c r="L71" s="218"/>
      <c r="M71" s="218"/>
      <c r="N71" s="218"/>
      <c r="O71" s="219">
        <f t="shared" si="3"/>
        <v>0</v>
      </c>
    </row>
    <row r="72" spans="1:15" s="197" customFormat="1" ht="17.25" customHeight="1">
      <c r="A72" s="202">
        <v>17</v>
      </c>
      <c r="B72" s="204"/>
      <c r="C72" s="218"/>
      <c r="D72" s="218"/>
      <c r="E72" s="218"/>
      <c r="F72" s="218"/>
      <c r="G72" s="218"/>
      <c r="H72" s="218"/>
      <c r="I72" s="218"/>
      <c r="J72" s="218"/>
      <c r="K72" s="218"/>
      <c r="L72" s="218"/>
      <c r="M72" s="218"/>
      <c r="N72" s="218"/>
      <c r="O72" s="219">
        <f t="shared" si="3"/>
        <v>0</v>
      </c>
    </row>
    <row r="73" spans="1:15" s="197" customFormat="1" ht="17.25" customHeight="1">
      <c r="A73" s="202">
        <v>18</v>
      </c>
      <c r="B73" s="204"/>
      <c r="C73" s="218"/>
      <c r="D73" s="218"/>
      <c r="E73" s="218"/>
      <c r="F73" s="218"/>
      <c r="G73" s="218"/>
      <c r="H73" s="218"/>
      <c r="I73" s="218"/>
      <c r="J73" s="218"/>
      <c r="K73" s="218"/>
      <c r="L73" s="218"/>
      <c r="M73" s="218"/>
      <c r="N73" s="218"/>
      <c r="O73" s="219">
        <f t="shared" si="3"/>
        <v>0</v>
      </c>
    </row>
    <row r="74" spans="1:15" s="197" customFormat="1" ht="17.25" customHeight="1">
      <c r="A74" s="202">
        <v>19</v>
      </c>
      <c r="B74" s="204"/>
      <c r="C74" s="218"/>
      <c r="D74" s="218"/>
      <c r="E74" s="218"/>
      <c r="F74" s="218"/>
      <c r="G74" s="218"/>
      <c r="H74" s="218"/>
      <c r="I74" s="218"/>
      <c r="J74" s="218"/>
      <c r="K74" s="218"/>
      <c r="L74" s="218"/>
      <c r="M74" s="218"/>
      <c r="N74" s="218"/>
      <c r="O74" s="219">
        <f t="shared" si="3"/>
        <v>0</v>
      </c>
    </row>
    <row r="75" spans="1:15" s="197" customFormat="1" ht="17.25" customHeight="1">
      <c r="A75" s="202">
        <v>20</v>
      </c>
      <c r="B75" s="204"/>
      <c r="C75" s="218"/>
      <c r="D75" s="218"/>
      <c r="E75" s="218"/>
      <c r="F75" s="218"/>
      <c r="G75" s="218"/>
      <c r="H75" s="218"/>
      <c r="I75" s="218"/>
      <c r="J75" s="218"/>
      <c r="K75" s="218"/>
      <c r="L75" s="218"/>
      <c r="M75" s="218"/>
      <c r="N75" s="218"/>
      <c r="O75" s="219">
        <f t="shared" si="3"/>
        <v>0</v>
      </c>
    </row>
    <row r="76" spans="1:15" s="197" customFormat="1" ht="17.25" customHeight="1">
      <c r="A76" s="202">
        <v>21</v>
      </c>
      <c r="B76" s="204"/>
      <c r="C76" s="218"/>
      <c r="D76" s="218"/>
      <c r="E76" s="218"/>
      <c r="F76" s="218"/>
      <c r="G76" s="218"/>
      <c r="H76" s="218"/>
      <c r="I76" s="218"/>
      <c r="J76" s="218"/>
      <c r="K76" s="218"/>
      <c r="L76" s="218"/>
      <c r="M76" s="218"/>
      <c r="N76" s="218"/>
      <c r="O76" s="219">
        <f t="shared" si="3"/>
        <v>0</v>
      </c>
    </row>
    <row r="77" spans="1:15" s="197" customFormat="1" ht="17.25" customHeight="1">
      <c r="A77" s="202">
        <v>22</v>
      </c>
      <c r="B77" s="204"/>
      <c r="C77" s="218"/>
      <c r="D77" s="218"/>
      <c r="E77" s="218"/>
      <c r="F77" s="218"/>
      <c r="G77" s="218"/>
      <c r="H77" s="218"/>
      <c r="I77" s="218"/>
      <c r="J77" s="218"/>
      <c r="K77" s="218"/>
      <c r="L77" s="218"/>
      <c r="M77" s="218"/>
      <c r="N77" s="218"/>
      <c r="O77" s="219">
        <f>SUM(C77:N77)</f>
        <v>0</v>
      </c>
    </row>
    <row r="78" spans="1:15" s="197" customFormat="1" ht="17.25" customHeight="1">
      <c r="A78" s="202">
        <v>23</v>
      </c>
      <c r="B78" s="204"/>
      <c r="C78" s="218"/>
      <c r="D78" s="218"/>
      <c r="E78" s="218"/>
      <c r="F78" s="218"/>
      <c r="G78" s="218"/>
      <c r="H78" s="218"/>
      <c r="I78" s="218"/>
      <c r="J78" s="218"/>
      <c r="K78" s="218"/>
      <c r="L78" s="218"/>
      <c r="M78" s="218"/>
      <c r="N78" s="218"/>
      <c r="O78" s="219">
        <f>SUM(C78:N78)</f>
        <v>0</v>
      </c>
    </row>
    <row r="79" spans="1:15" s="197" customFormat="1" ht="17.25" customHeight="1">
      <c r="A79" s="202">
        <v>24</v>
      </c>
      <c r="B79" s="204"/>
      <c r="C79" s="218"/>
      <c r="D79" s="218"/>
      <c r="E79" s="218"/>
      <c r="F79" s="218"/>
      <c r="G79" s="218"/>
      <c r="H79" s="218"/>
      <c r="I79" s="218"/>
      <c r="J79" s="218"/>
      <c r="K79" s="218"/>
      <c r="L79" s="218"/>
      <c r="M79" s="218"/>
      <c r="N79" s="218"/>
      <c r="O79" s="219">
        <f t="shared" ref="O79:O80" si="4">SUM(C79:N79)</f>
        <v>0</v>
      </c>
    </row>
    <row r="80" spans="1:15" s="197" customFormat="1" ht="17.25" customHeight="1">
      <c r="A80" s="202">
        <v>25</v>
      </c>
      <c r="B80" s="204"/>
      <c r="C80" s="218"/>
      <c r="D80" s="218"/>
      <c r="E80" s="218"/>
      <c r="F80" s="218"/>
      <c r="G80" s="218"/>
      <c r="H80" s="218"/>
      <c r="I80" s="218"/>
      <c r="J80" s="218"/>
      <c r="K80" s="218"/>
      <c r="L80" s="218"/>
      <c r="M80" s="218"/>
      <c r="N80" s="218"/>
      <c r="O80" s="219">
        <f t="shared" si="4"/>
        <v>0</v>
      </c>
    </row>
    <row r="81" spans="1:16" s="197" customFormat="1">
      <c r="B81" s="205"/>
      <c r="O81" s="206"/>
    </row>
    <row r="82" spans="1:16" s="197" customFormat="1">
      <c r="B82" s="205"/>
      <c r="O82" s="207"/>
    </row>
    <row r="83" spans="1:16" s="197" customFormat="1" ht="18.75" customHeight="1">
      <c r="A83" s="582" t="s">
        <v>10</v>
      </c>
      <c r="B83" s="583"/>
      <c r="C83" s="219">
        <f t="shared" ref="C83:O83" si="5">SUM(C56:C80)</f>
        <v>77</v>
      </c>
      <c r="D83" s="219">
        <f t="shared" si="5"/>
        <v>81</v>
      </c>
      <c r="E83" s="219">
        <f t="shared" si="5"/>
        <v>79</v>
      </c>
      <c r="F83" s="219">
        <f t="shared" si="5"/>
        <v>74</v>
      </c>
      <c r="G83" s="219">
        <f t="shared" si="5"/>
        <v>71</v>
      </c>
      <c r="H83" s="219">
        <f t="shared" si="5"/>
        <v>72</v>
      </c>
      <c r="I83" s="219">
        <f t="shared" si="5"/>
        <v>70</v>
      </c>
      <c r="J83" s="219">
        <f t="shared" si="5"/>
        <v>72</v>
      </c>
      <c r="K83" s="219">
        <f t="shared" si="5"/>
        <v>69</v>
      </c>
      <c r="L83" s="219">
        <f t="shared" si="5"/>
        <v>71</v>
      </c>
      <c r="M83" s="219">
        <f t="shared" si="5"/>
        <v>79</v>
      </c>
      <c r="N83" s="219">
        <f t="shared" si="5"/>
        <v>76</v>
      </c>
      <c r="O83" s="220">
        <f t="shared" si="5"/>
        <v>891</v>
      </c>
    </row>
    <row r="84" spans="1:16" s="197" customFormat="1" ht="7.5" customHeight="1">
      <c r="A84" s="209"/>
      <c r="B84" s="209"/>
      <c r="C84" s="210"/>
      <c r="D84" s="210"/>
      <c r="E84" s="210"/>
      <c r="F84" s="210"/>
      <c r="G84" s="210"/>
      <c r="H84" s="210"/>
      <c r="I84" s="210"/>
      <c r="J84" s="210"/>
      <c r="K84" s="211"/>
      <c r="L84" s="211"/>
      <c r="M84" s="211"/>
      <c r="N84" s="211"/>
      <c r="O84" s="212"/>
      <c r="P84" s="213"/>
    </row>
    <row r="85" spans="1:16" s="197" customFormat="1" ht="18.75" customHeight="1">
      <c r="A85" s="584" t="s">
        <v>147</v>
      </c>
      <c r="B85" s="585"/>
      <c r="C85" s="218">
        <v>20</v>
      </c>
      <c r="D85" s="218">
        <v>20</v>
      </c>
      <c r="E85" s="218">
        <v>20</v>
      </c>
      <c r="F85" s="218">
        <v>20</v>
      </c>
      <c r="G85" s="218">
        <v>20</v>
      </c>
      <c r="H85" s="218">
        <v>20</v>
      </c>
      <c r="I85" s="218">
        <v>18</v>
      </c>
      <c r="J85" s="218">
        <v>19</v>
      </c>
      <c r="K85" s="218">
        <v>20</v>
      </c>
      <c r="L85" s="218">
        <v>19</v>
      </c>
      <c r="M85" s="218">
        <v>19</v>
      </c>
      <c r="N85" s="218">
        <v>20</v>
      </c>
      <c r="O85" s="219">
        <f>SUM(C85:N85)</f>
        <v>235</v>
      </c>
    </row>
    <row r="86" spans="1:16" s="197" customFormat="1">
      <c r="A86" s="214"/>
      <c r="B86" s="214"/>
      <c r="C86" s="215"/>
      <c r="D86" s="215"/>
      <c r="E86" s="215"/>
      <c r="F86" s="215"/>
      <c r="G86" s="215"/>
      <c r="H86" s="215"/>
      <c r="I86" s="215"/>
      <c r="J86" s="215"/>
      <c r="K86" s="215"/>
      <c r="L86" s="215"/>
      <c r="M86" s="215"/>
      <c r="N86" s="215"/>
      <c r="O86" s="215"/>
    </row>
    <row r="87" spans="1:16" ht="13.5" customHeight="1">
      <c r="A87" s="216" t="s">
        <v>148</v>
      </c>
      <c r="B87" s="217"/>
      <c r="C87" s="217"/>
      <c r="D87" s="217"/>
      <c r="E87" s="217"/>
      <c r="F87" s="217"/>
      <c r="G87" s="217"/>
      <c r="H87" s="217"/>
      <c r="I87" s="217"/>
      <c r="J87" s="217"/>
      <c r="K87" s="217"/>
      <c r="L87" s="217"/>
      <c r="M87" s="217"/>
      <c r="N87" s="217"/>
      <c r="O87" s="217"/>
    </row>
    <row r="88" spans="1:16">
      <c r="A88" s="216" t="s">
        <v>149</v>
      </c>
      <c r="B88" s="217"/>
      <c r="C88" s="217"/>
      <c r="D88" s="217"/>
      <c r="E88" s="217"/>
      <c r="F88" s="217"/>
      <c r="G88" s="217"/>
      <c r="H88" s="217"/>
      <c r="I88" s="217"/>
      <c r="J88" s="217"/>
      <c r="K88" s="217"/>
      <c r="L88" s="217"/>
      <c r="M88" s="217"/>
      <c r="N88" s="217"/>
      <c r="O88" s="217"/>
    </row>
    <row r="89" spans="1:16">
      <c r="A89" s="216" t="s">
        <v>235</v>
      </c>
    </row>
  </sheetData>
  <mergeCells count="21">
    <mergeCell ref="A7:D7"/>
    <mergeCell ref="E7:G7"/>
    <mergeCell ref="N1:O3"/>
    <mergeCell ref="A5:B5"/>
    <mergeCell ref="C5:L5"/>
    <mergeCell ref="A6:D6"/>
    <mergeCell ref="E6:G6"/>
    <mergeCell ref="M6:O8"/>
    <mergeCell ref="C10:O10"/>
    <mergeCell ref="A39:B39"/>
    <mergeCell ref="A41:B41"/>
    <mergeCell ref="N46:O48"/>
    <mergeCell ref="A49:B49"/>
    <mergeCell ref="C49:L49"/>
    <mergeCell ref="A85:B85"/>
    <mergeCell ref="A50:D50"/>
    <mergeCell ref="E50:G50"/>
    <mergeCell ref="A51:D51"/>
    <mergeCell ref="E51:G51"/>
    <mergeCell ref="C54:O54"/>
    <mergeCell ref="A83:B83"/>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WVU85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WLY85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formula1>29</formula1>
    </dataValidation>
    <dataValidation type="list" allowBlank="1" showInputMessage="1" showErrorMessage="1" sqref="N46:O48 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fitToHeight="0" orientation="portrait" useFirstPageNumber="1" r:id="rId1"/>
  <headerFooter alignWithMargins="0"/>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3"/>
  <sheetViews>
    <sheetView showGridLines="0" view="pageBreakPreview" zoomScale="85" zoomScaleNormal="100" zoomScaleSheetLayoutView="85" workbookViewId="0">
      <selection activeCell="AP11" sqref="AP11:AR11"/>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c r="A1" s="147" t="s">
        <v>337</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7" t="s">
        <v>94</v>
      </c>
      <c r="AN1" s="678"/>
      <c r="AO1" s="678"/>
      <c r="AP1" s="678"/>
      <c r="AQ1" s="678"/>
      <c r="AR1" s="678"/>
      <c r="AS1" s="679"/>
      <c r="AT1" s="147"/>
      <c r="AU1" s="147"/>
      <c r="AV1" s="147"/>
      <c r="AW1" s="147"/>
      <c r="AX1" s="147"/>
      <c r="AY1" s="147"/>
      <c r="AZ1" s="147"/>
      <c r="BA1" s="147"/>
      <c r="BB1" s="147"/>
      <c r="BC1" s="147"/>
      <c r="BD1" s="147"/>
      <c r="BE1" s="147"/>
      <c r="BF1" s="147"/>
      <c r="BG1" s="147"/>
    </row>
    <row r="2" spans="1:59" s="8" customFormat="1" ht="18.75" customHeight="1" thickBot="1">
      <c r="A2" s="692" t="str">
        <f>IFERROR("（"&amp;TEXT(DATE(TEXT('調書1-1'!$K$5,"yyyy"),TEXT('調書1-1'!$K$5,"mm"),1),"gggee年mm月")&amp;"分）","エラー！調書1-1のセル「D2」(運営指導日)入力！")</f>
        <v>エラー！調書1-1のセル「D2」(運営指導日)入力！</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3"/>
      <c r="AM2" s="680"/>
      <c r="AN2" s="681"/>
      <c r="AO2" s="681"/>
      <c r="AP2" s="681"/>
      <c r="AQ2" s="681"/>
      <c r="AR2" s="681"/>
      <c r="AS2" s="682"/>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602" t="s">
        <v>27</v>
      </c>
      <c r="B4" s="603"/>
      <c r="C4" s="603"/>
      <c r="D4" s="603"/>
      <c r="E4" s="667" t="s">
        <v>153</v>
      </c>
      <c r="F4" s="663"/>
      <c r="G4" s="663"/>
      <c r="H4" s="663"/>
      <c r="I4" s="663"/>
      <c r="J4" s="663"/>
      <c r="K4" s="663"/>
      <c r="L4" s="663"/>
      <c r="M4" s="663"/>
      <c r="N4" s="663"/>
      <c r="O4" s="663"/>
      <c r="P4" s="602" t="s">
        <v>87</v>
      </c>
      <c r="Q4" s="603"/>
      <c r="R4" s="603"/>
      <c r="S4" s="603"/>
      <c r="T4" s="603"/>
      <c r="U4" s="603"/>
      <c r="V4" s="603"/>
      <c r="W4" s="603"/>
      <c r="X4" s="603"/>
      <c r="Y4" s="607"/>
      <c r="Z4" s="635" t="str">
        <f>'調書1-1'!$AK$1&amp;"　"&amp;'調書1-1'!$AR$1</f>
        <v>　</v>
      </c>
      <c r="AA4" s="636"/>
      <c r="AB4" s="636"/>
      <c r="AC4" s="636"/>
      <c r="AD4" s="636"/>
      <c r="AE4" s="636"/>
      <c r="AF4" s="636"/>
      <c r="AG4" s="636"/>
      <c r="AH4" s="636"/>
      <c r="AI4" s="636"/>
      <c r="AJ4" s="636"/>
      <c r="AK4" s="636"/>
      <c r="AL4" s="636"/>
      <c r="AM4" s="636"/>
      <c r="AN4" s="636"/>
      <c r="AO4" s="636"/>
      <c r="AP4" s="636"/>
      <c r="AQ4" s="636"/>
      <c r="AR4" s="636"/>
      <c r="AS4" s="637"/>
    </row>
    <row r="5" spans="1:59" s="8" customFormat="1" ht="21.75" customHeight="1" thickBot="1">
      <c r="A5" s="665"/>
      <c r="B5" s="666"/>
      <c r="C5" s="666"/>
      <c r="D5" s="666"/>
      <c r="E5" s="686" t="s">
        <v>26</v>
      </c>
      <c r="F5" s="605"/>
      <c r="G5" s="605"/>
      <c r="H5" s="605"/>
      <c r="I5" s="605"/>
      <c r="J5" s="605"/>
      <c r="K5" s="605"/>
      <c r="L5" s="605"/>
      <c r="M5" s="605"/>
      <c r="N5" s="605"/>
      <c r="O5" s="605"/>
      <c r="P5" s="605"/>
      <c r="Q5" s="605"/>
      <c r="R5" s="605"/>
      <c r="S5" s="605"/>
      <c r="T5" s="605"/>
      <c r="U5" s="605"/>
      <c r="V5" s="605"/>
      <c r="W5" s="605"/>
      <c r="X5" s="605"/>
      <c r="Y5" s="605"/>
      <c r="Z5" s="605"/>
      <c r="AA5" s="606"/>
      <c r="AB5" s="667" t="s">
        <v>20</v>
      </c>
      <c r="AC5" s="663"/>
      <c r="AD5" s="663"/>
      <c r="AE5" s="663"/>
      <c r="AF5" s="663"/>
      <c r="AG5" s="663"/>
      <c r="AH5" s="663"/>
      <c r="AI5" s="663"/>
      <c r="AJ5" s="663"/>
      <c r="AK5" s="663"/>
      <c r="AL5" s="663"/>
      <c r="AM5" s="663"/>
      <c r="AN5" s="663"/>
      <c r="AO5" s="663"/>
      <c r="AP5" s="663"/>
      <c r="AQ5" s="663"/>
      <c r="AR5" s="663"/>
      <c r="AS5" s="664"/>
    </row>
    <row r="6" spans="1:59" s="8" customFormat="1" ht="21.75" customHeight="1" thickBot="1">
      <c r="A6" s="602" t="s">
        <v>25</v>
      </c>
      <c r="B6" s="603"/>
      <c r="C6" s="603"/>
      <c r="D6" s="56"/>
      <c r="E6" s="604" t="s">
        <v>24</v>
      </c>
      <c r="F6" s="605"/>
      <c r="G6" s="605"/>
      <c r="H6" s="605"/>
      <c r="I6" s="605"/>
      <c r="J6" s="605"/>
      <c r="K6" s="605"/>
      <c r="L6" s="606"/>
      <c r="M6" s="638"/>
      <c r="N6" s="639"/>
      <c r="O6" s="639"/>
      <c r="P6" s="639"/>
      <c r="Q6" s="639"/>
      <c r="R6" s="639"/>
      <c r="S6" s="639"/>
      <c r="T6" s="639"/>
      <c r="U6" s="639"/>
      <c r="V6" s="640"/>
      <c r="W6" s="604" t="s">
        <v>23</v>
      </c>
      <c r="X6" s="605"/>
      <c r="Y6" s="605"/>
      <c r="Z6" s="605"/>
      <c r="AA6" s="605"/>
      <c r="AB6" s="605"/>
      <c r="AC6" s="605"/>
      <c r="AD6" s="605"/>
      <c r="AE6" s="606"/>
      <c r="AF6" s="683"/>
      <c r="AG6" s="684"/>
      <c r="AH6" s="684"/>
      <c r="AI6" s="684"/>
      <c r="AJ6" s="684"/>
      <c r="AK6" s="684"/>
      <c r="AL6" s="684"/>
      <c r="AM6" s="684"/>
      <c r="AN6" s="684"/>
      <c r="AO6" s="684"/>
      <c r="AP6" s="684"/>
      <c r="AQ6" s="684"/>
      <c r="AR6" s="684"/>
      <c r="AS6" s="685"/>
    </row>
    <row r="7" spans="1:59" s="8" customFormat="1" ht="21.75" customHeight="1" thickBot="1">
      <c r="A7" s="602" t="s">
        <v>22</v>
      </c>
      <c r="B7" s="603"/>
      <c r="C7" s="603"/>
      <c r="D7" s="603"/>
      <c r="E7" s="603"/>
      <c r="F7" s="603"/>
      <c r="G7" s="603"/>
      <c r="H7" s="603"/>
      <c r="I7" s="603"/>
      <c r="J7" s="603"/>
      <c r="K7" s="603"/>
      <c r="L7" s="607"/>
      <c r="M7" s="638" t="s">
        <v>20</v>
      </c>
      <c r="N7" s="639"/>
      <c r="O7" s="639"/>
      <c r="P7" s="639"/>
      <c r="Q7" s="639"/>
      <c r="R7" s="639"/>
      <c r="S7" s="639"/>
      <c r="T7" s="639"/>
      <c r="U7" s="639"/>
      <c r="V7" s="640"/>
      <c r="W7" s="604" t="s">
        <v>21</v>
      </c>
      <c r="X7" s="605"/>
      <c r="Y7" s="605"/>
      <c r="Z7" s="605"/>
      <c r="AA7" s="605"/>
      <c r="AB7" s="605"/>
      <c r="AC7" s="605"/>
      <c r="AD7" s="605"/>
      <c r="AE7" s="606"/>
      <c r="AF7" s="632"/>
      <c r="AG7" s="633"/>
      <c r="AH7" s="633"/>
      <c r="AI7" s="633"/>
      <c r="AJ7" s="633"/>
      <c r="AK7" s="633"/>
      <c r="AL7" s="633"/>
      <c r="AM7" s="633"/>
      <c r="AN7" s="633"/>
      <c r="AO7" s="633"/>
      <c r="AP7" s="633"/>
      <c r="AQ7" s="633"/>
      <c r="AR7" s="633"/>
      <c r="AS7" s="634"/>
    </row>
    <row r="8" spans="1:59" s="8" customFormat="1" ht="21.75" customHeight="1">
      <c r="A8" s="644" t="s">
        <v>19</v>
      </c>
      <c r="B8" s="647" t="s">
        <v>18</v>
      </c>
      <c r="C8" s="668" t="s">
        <v>17</v>
      </c>
      <c r="D8" s="656" t="s">
        <v>16</v>
      </c>
      <c r="E8" s="647" t="s">
        <v>15</v>
      </c>
      <c r="F8" s="656"/>
      <c r="G8" s="656"/>
      <c r="H8" s="656"/>
      <c r="I8" s="656"/>
      <c r="J8" s="656"/>
      <c r="K8" s="657"/>
      <c r="L8" s="647" t="s">
        <v>14</v>
      </c>
      <c r="M8" s="656"/>
      <c r="N8" s="656"/>
      <c r="O8" s="656"/>
      <c r="P8" s="656"/>
      <c r="Q8" s="656"/>
      <c r="R8" s="657"/>
      <c r="S8" s="647" t="s">
        <v>13</v>
      </c>
      <c r="T8" s="656"/>
      <c r="U8" s="656"/>
      <c r="V8" s="656"/>
      <c r="W8" s="656"/>
      <c r="X8" s="656"/>
      <c r="Y8" s="657"/>
      <c r="Z8" s="670" t="s">
        <v>12</v>
      </c>
      <c r="AA8" s="656"/>
      <c r="AB8" s="656"/>
      <c r="AC8" s="656"/>
      <c r="AD8" s="656"/>
      <c r="AE8" s="656"/>
      <c r="AF8" s="671"/>
      <c r="AG8" s="641"/>
      <c r="AH8" s="642"/>
      <c r="AI8" s="643"/>
      <c r="AJ8" s="673" t="s">
        <v>193</v>
      </c>
      <c r="AK8" s="668"/>
      <c r="AL8" s="668"/>
      <c r="AM8" s="675" t="s">
        <v>192</v>
      </c>
      <c r="AN8" s="675"/>
      <c r="AO8" s="675"/>
      <c r="AP8" s="668" t="s">
        <v>213</v>
      </c>
      <c r="AQ8" s="668"/>
      <c r="AR8" s="668"/>
      <c r="AS8" s="651" t="s">
        <v>11</v>
      </c>
    </row>
    <row r="9" spans="1:59" s="8" customFormat="1" ht="21.75" customHeight="1">
      <c r="A9" s="645"/>
      <c r="B9" s="648"/>
      <c r="C9" s="669"/>
      <c r="D9" s="672"/>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4"/>
      <c r="AK9" s="669"/>
      <c r="AL9" s="669"/>
      <c r="AM9" s="676"/>
      <c r="AN9" s="676"/>
      <c r="AO9" s="676"/>
      <c r="AP9" s="669"/>
      <c r="AQ9" s="669"/>
      <c r="AR9" s="669"/>
      <c r="AS9" s="652"/>
    </row>
    <row r="10" spans="1:59" s="8" customFormat="1" ht="21.75" customHeight="1">
      <c r="A10" s="645"/>
      <c r="B10" s="648"/>
      <c r="C10" s="669"/>
      <c r="D10" s="672"/>
      <c r="E10" s="295" t="e">
        <f>IF(DAY(EOMONTH('調書1-1'!$K$5,0))&lt;E$9,"-",DATE(YEAR('調書1-1'!$K$5),MONTH('調書1-1'!$K$5),E$9))</f>
        <v>#NUM!</v>
      </c>
      <c r="F10" s="296" t="e">
        <f>IF(DAY(EOMONTH('調書1-1'!$K$5,0))&lt;F$9,"-",DATE(YEAR('調書1-1'!$K$5),MONTH('調書1-1'!$K$5),F$9))</f>
        <v>#NUM!</v>
      </c>
      <c r="G10" s="297" t="e">
        <f>IF(DAY(EOMONTH('調書1-1'!$K$5,0))&lt;G$9,"-",DATE(YEAR('調書1-1'!$K$5),MONTH('調書1-1'!$K$5),G$9))</f>
        <v>#NUM!</v>
      </c>
      <c r="H10" s="296" t="e">
        <f>IF(DAY(EOMONTH('調書1-1'!$K$5,0))&lt;H$9,"-",DATE(YEAR('調書1-1'!$K$5),MONTH('調書1-1'!$K$5),H$9))</f>
        <v>#NUM!</v>
      </c>
      <c r="I10" s="296" t="e">
        <f>IF(DAY(EOMONTH('調書1-1'!$K$5,0))&lt;I$9,"-",DATE(YEAR('調書1-1'!$K$5),MONTH('調書1-1'!$K$5),I$9))</f>
        <v>#NUM!</v>
      </c>
      <c r="J10" s="296" t="e">
        <f>IF(DAY(EOMONTH('調書1-1'!$K$5,0))&lt;J$9,"-",DATE(YEAR('調書1-1'!$K$5),MONTH('調書1-1'!$K$5),J$9))</f>
        <v>#NUM!</v>
      </c>
      <c r="K10" s="296" t="e">
        <f>IF(DAY(EOMONTH('調書1-1'!$K$5,0))&lt;K$9,"-",DATE(YEAR('調書1-1'!$K$5),MONTH('調書1-1'!$K$5),K$9))</f>
        <v>#NUM!</v>
      </c>
      <c r="L10" s="295" t="e">
        <f>IF(DAY(EOMONTH('調書1-1'!$K$5,0))&lt;L$9,"-",DATE(YEAR('調書1-1'!$K$5),MONTH('調書1-1'!$K$5),L$9))</f>
        <v>#NUM!</v>
      </c>
      <c r="M10" s="296" t="e">
        <f>IF(DAY(EOMONTH('調書1-1'!$K$5,0))&lt;M$9,"-",DATE(YEAR('調書1-1'!$K$5),MONTH('調書1-1'!$K$5),M$9))</f>
        <v>#NUM!</v>
      </c>
      <c r="N10" s="297" t="e">
        <f>IF(DAY(EOMONTH('調書1-1'!$K$5,0))&lt;N$9,"-",DATE(YEAR('調書1-1'!$K$5),MONTH('調書1-1'!$K$5),N$9))</f>
        <v>#NUM!</v>
      </c>
      <c r="O10" s="296" t="e">
        <f>IF(DAY(EOMONTH('調書1-1'!$K$5,0))&lt;O$9,"-",DATE(YEAR('調書1-1'!$K$5),MONTH('調書1-1'!$K$5),O$9))</f>
        <v>#NUM!</v>
      </c>
      <c r="P10" s="296" t="e">
        <f>IF(DAY(EOMONTH('調書1-1'!$K$5,0))&lt;P$9,"-",DATE(YEAR('調書1-1'!$K$5),MONTH('調書1-1'!$K$5),P$9))</f>
        <v>#NUM!</v>
      </c>
      <c r="Q10" s="296" t="e">
        <f>IF(DAY(EOMONTH('調書1-1'!$K$5,0))&lt;Q$9,"-",DATE(YEAR('調書1-1'!$K$5),MONTH('調書1-1'!$K$5),Q$9))</f>
        <v>#NUM!</v>
      </c>
      <c r="R10" s="296" t="e">
        <f>IF(DAY(EOMONTH('調書1-1'!$K$5,0))&lt;R$9,"-",DATE(YEAR('調書1-1'!$K$5),MONTH('調書1-1'!$K$5),R$9))</f>
        <v>#NUM!</v>
      </c>
      <c r="S10" s="295" t="e">
        <f>IF(DAY(EOMONTH('調書1-1'!$K$5,0))&lt;S$9,"-",DATE(YEAR('調書1-1'!$K$5),MONTH('調書1-1'!$K$5),S$9))</f>
        <v>#NUM!</v>
      </c>
      <c r="T10" s="296" t="e">
        <f>IF(DAY(EOMONTH('調書1-1'!$K$5,0))&lt;T$9,"-",DATE(YEAR('調書1-1'!$K$5),MONTH('調書1-1'!$K$5),T$9))</f>
        <v>#NUM!</v>
      </c>
      <c r="U10" s="297" t="e">
        <f>IF(DAY(EOMONTH('調書1-1'!$K$5,0))&lt;U$9,"-",DATE(YEAR('調書1-1'!$K$5),MONTH('調書1-1'!$K$5),U$9))</f>
        <v>#NUM!</v>
      </c>
      <c r="V10" s="296" t="e">
        <f>IF(DAY(EOMONTH('調書1-1'!$K$5,0))&lt;V$9,"-",DATE(YEAR('調書1-1'!$K$5),MONTH('調書1-1'!$K$5),V$9))</f>
        <v>#NUM!</v>
      </c>
      <c r="W10" s="296" t="e">
        <f>IF(DAY(EOMONTH('調書1-1'!$K$5,0))&lt;W$9,"-",DATE(YEAR('調書1-1'!$K$5),MONTH('調書1-1'!$K$5),W$9))</f>
        <v>#NUM!</v>
      </c>
      <c r="X10" s="296" t="e">
        <f>IF(DAY(EOMONTH('調書1-1'!$K$5,0))&lt;X$9,"-",DATE(YEAR('調書1-1'!$K$5),MONTH('調書1-1'!$K$5),X$9))</f>
        <v>#NUM!</v>
      </c>
      <c r="Y10" s="296" t="e">
        <f>IF(DAY(EOMONTH('調書1-1'!$K$5,0))&lt;Y$9,"-",DATE(YEAR('調書1-1'!$K$5),MONTH('調書1-1'!$K$5),Y$9))</f>
        <v>#NUM!</v>
      </c>
      <c r="Z10" s="295" t="e">
        <f>IF(DAY(EOMONTH('調書1-1'!$K$5,0))&lt;Z$9,"-",DATE(YEAR('調書1-1'!$K$5),MONTH('調書1-1'!$K$5),Z$9))</f>
        <v>#NUM!</v>
      </c>
      <c r="AA10" s="296" t="e">
        <f>IF(DAY(EOMONTH('調書1-1'!$K$5,0))&lt;AA$9,"-",DATE(YEAR('調書1-1'!$K$5),MONTH('調書1-1'!$K$5),AA$9))</f>
        <v>#NUM!</v>
      </c>
      <c r="AB10" s="297" t="e">
        <f>IF(DAY(EOMONTH('調書1-1'!$K$5,0))&lt;AB$9,"-",DATE(YEAR('調書1-1'!$K$5),MONTH('調書1-1'!$K$5),AB$9))</f>
        <v>#NUM!</v>
      </c>
      <c r="AC10" s="296" t="e">
        <f>IF(DAY(EOMONTH('調書1-1'!$K$5,0))&lt;AC$9,"-",DATE(YEAR('調書1-1'!$K$5),MONTH('調書1-1'!$K$5),AC$9))</f>
        <v>#NUM!</v>
      </c>
      <c r="AD10" s="296" t="e">
        <f>IF(DAY(EOMONTH('調書1-1'!$K$5,0))&lt;AD$9,"-",DATE(YEAR('調書1-1'!$K$5),MONTH('調書1-1'!$K$5),AD$9))</f>
        <v>#NUM!</v>
      </c>
      <c r="AE10" s="296" t="e">
        <f>IF(DAY(EOMONTH('調書1-1'!$K$5,0))&lt;AE$9,"-",DATE(YEAR('調書1-1'!$K$5),MONTH('調書1-1'!$K$5),AE$9))</f>
        <v>#NUM!</v>
      </c>
      <c r="AF10" s="296" t="e">
        <f>IF(DAY(EOMONTH('調書1-1'!$K$5,0))&lt;AF$9,"-",DATE(YEAR('調書1-1'!$K$5),MONTH('調書1-1'!$K$5),AF$9))</f>
        <v>#NUM!</v>
      </c>
      <c r="AG10" s="298" t="e">
        <f>IF(DAY(EOMONTH('調書1-1'!$K$5,0))&lt;AG$9,"-",DATE(YEAR('調書1-1'!$K$5),MONTH('調書1-1'!$K$5),AG$9))</f>
        <v>#NUM!</v>
      </c>
      <c r="AH10" s="299" t="e">
        <f>IF(DAY(EOMONTH('調書1-1'!$K$5,0))&lt;AH$9,"-",DATE(YEAR('調書1-1'!$K$5),MONTH('調書1-1'!$K$5),AH$9))</f>
        <v>#NUM!</v>
      </c>
      <c r="AI10" s="300" t="e">
        <f>IF(DAY(EOMONTH('調書1-1'!$K$5,0))&lt;AI$9,"-",DATE(YEAR('調書1-1'!$K$5),MONTH('調書1-1'!$K$5),AI$9))</f>
        <v>#NUM!</v>
      </c>
      <c r="AJ10" s="674"/>
      <c r="AK10" s="669"/>
      <c r="AL10" s="669"/>
      <c r="AM10" s="676"/>
      <c r="AN10" s="676"/>
      <c r="AO10" s="676"/>
      <c r="AP10" s="669"/>
      <c r="AQ10" s="669"/>
      <c r="AR10" s="669"/>
      <c r="AS10" s="652"/>
      <c r="AU10" s="62"/>
    </row>
    <row r="11" spans="1:59" s="8" customFormat="1" ht="18.75" customHeight="1">
      <c r="A11" s="645"/>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08">
        <f>SUM(E11:AF11)</f>
        <v>0</v>
      </c>
      <c r="AK11" s="608"/>
      <c r="AL11" s="609"/>
      <c r="AM11" s="610">
        <f t="shared" ref="AM11:AM22" si="0">ROUNDDOWN(AJ11/4,1)</f>
        <v>0</v>
      </c>
      <c r="AN11" s="608"/>
      <c r="AO11" s="609"/>
      <c r="AP11" s="610" t="str">
        <f t="shared" ref="AP11:AP22" si="1">IF($AD$24=0,"0.0",IF(AJ11/4/$AD$24&gt;1,1,ROUNDDOWN(AJ11/4/$AD$24,1)))</f>
        <v>0.0</v>
      </c>
      <c r="AQ11" s="608"/>
      <c r="AR11" s="609"/>
      <c r="AS11" s="306"/>
      <c r="AU11" s="14" t="str">
        <f>IF($AD$24=0,"",IF(AP11&gt;1,"常勤換算後の人数を1.0にしてください",""))</f>
        <v/>
      </c>
    </row>
    <row r="12" spans="1:59" s="8" customFormat="1" ht="18.75" customHeight="1">
      <c r="A12" s="645"/>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08">
        <f t="shared" ref="AJ12:AJ22" si="2">SUM(E12:AF12)</f>
        <v>0</v>
      </c>
      <c r="AK12" s="608"/>
      <c r="AL12" s="609"/>
      <c r="AM12" s="610">
        <f t="shared" si="0"/>
        <v>0</v>
      </c>
      <c r="AN12" s="608"/>
      <c r="AO12" s="609"/>
      <c r="AP12" s="610" t="str">
        <f t="shared" si="1"/>
        <v>0.0</v>
      </c>
      <c r="AQ12" s="608"/>
      <c r="AR12" s="609"/>
      <c r="AS12" s="306"/>
      <c r="AU12" s="14" t="str">
        <f>IF($AD$24=0,"",IF(AP12&gt;1,"常勤換算後の人数を1.0にしてください",""))</f>
        <v/>
      </c>
    </row>
    <row r="13" spans="1:59" s="8" customFormat="1" ht="18.75" customHeight="1">
      <c r="A13" s="645"/>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08">
        <f t="shared" si="2"/>
        <v>0</v>
      </c>
      <c r="AK13" s="608"/>
      <c r="AL13" s="609"/>
      <c r="AM13" s="610">
        <f t="shared" si="0"/>
        <v>0</v>
      </c>
      <c r="AN13" s="608"/>
      <c r="AO13" s="609"/>
      <c r="AP13" s="610" t="str">
        <f t="shared" si="1"/>
        <v>0.0</v>
      </c>
      <c r="AQ13" s="608"/>
      <c r="AR13" s="609"/>
      <c r="AS13" s="306"/>
      <c r="AU13" s="14" t="str">
        <f>IF($AD$24=0,"",IF(AP13&gt;1,"常勤換算後の人数を1.0にしてください",""))</f>
        <v/>
      </c>
    </row>
    <row r="14" spans="1:59" s="8" customFormat="1" ht="18.75" customHeight="1">
      <c r="A14" s="645"/>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08">
        <f t="shared" si="2"/>
        <v>0</v>
      </c>
      <c r="AK14" s="608"/>
      <c r="AL14" s="609"/>
      <c r="AM14" s="610">
        <f t="shared" si="0"/>
        <v>0</v>
      </c>
      <c r="AN14" s="608"/>
      <c r="AO14" s="609"/>
      <c r="AP14" s="610" t="str">
        <f t="shared" si="1"/>
        <v>0.0</v>
      </c>
      <c r="AQ14" s="608"/>
      <c r="AR14" s="609"/>
      <c r="AS14" s="306"/>
      <c r="AU14" s="14" t="str">
        <f>IF($AD$24=0,"",IF(AP14&gt;1,"常勤換算後の人数を1.0にしてください",""))</f>
        <v/>
      </c>
    </row>
    <row r="15" spans="1:59" s="8" customFormat="1" ht="18.75" customHeight="1">
      <c r="A15" s="645"/>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8">
        <f t="shared" ref="AJ15:AJ19" si="3">SUM(E15:AF15)</f>
        <v>0</v>
      </c>
      <c r="AK15" s="608"/>
      <c r="AL15" s="609"/>
      <c r="AM15" s="610">
        <f t="shared" ref="AM15:AM19" si="4">ROUNDDOWN(AJ15/4,1)</f>
        <v>0</v>
      </c>
      <c r="AN15" s="608"/>
      <c r="AO15" s="609"/>
      <c r="AP15" s="610" t="str">
        <f t="shared" si="1"/>
        <v>0.0</v>
      </c>
      <c r="AQ15" s="608"/>
      <c r="AR15" s="609"/>
      <c r="AS15" s="306"/>
      <c r="AU15" s="14"/>
    </row>
    <row r="16" spans="1:59" s="8" customFormat="1" ht="18.75" customHeight="1">
      <c r="A16" s="645"/>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8">
        <f t="shared" ref="AJ16:AJ17" si="5">SUM(E16:AF16)</f>
        <v>0</v>
      </c>
      <c r="AK16" s="608"/>
      <c r="AL16" s="609"/>
      <c r="AM16" s="610">
        <f t="shared" ref="AM16:AM17" si="6">ROUNDDOWN(AJ16/4,1)</f>
        <v>0</v>
      </c>
      <c r="AN16" s="608"/>
      <c r="AO16" s="609"/>
      <c r="AP16" s="610" t="str">
        <f t="shared" si="1"/>
        <v>0.0</v>
      </c>
      <c r="AQ16" s="608"/>
      <c r="AR16" s="609"/>
      <c r="AS16" s="306"/>
      <c r="AU16" s="14"/>
    </row>
    <row r="17" spans="1:60" s="8" customFormat="1" ht="18.75" customHeight="1">
      <c r="A17" s="645"/>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8">
        <f t="shared" si="5"/>
        <v>0</v>
      </c>
      <c r="AK17" s="608"/>
      <c r="AL17" s="609"/>
      <c r="AM17" s="610">
        <f t="shared" si="6"/>
        <v>0</v>
      </c>
      <c r="AN17" s="608"/>
      <c r="AO17" s="609"/>
      <c r="AP17" s="610" t="str">
        <f t="shared" si="1"/>
        <v>0.0</v>
      </c>
      <c r="AQ17" s="608"/>
      <c r="AR17" s="609"/>
      <c r="AS17" s="306"/>
      <c r="AU17" s="14"/>
    </row>
    <row r="18" spans="1:60" s="8" customFormat="1" ht="18.75" customHeight="1">
      <c r="A18" s="645"/>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8">
        <f t="shared" si="3"/>
        <v>0</v>
      </c>
      <c r="AK18" s="608"/>
      <c r="AL18" s="609"/>
      <c r="AM18" s="610">
        <f t="shared" si="4"/>
        <v>0</v>
      </c>
      <c r="AN18" s="608"/>
      <c r="AO18" s="609"/>
      <c r="AP18" s="610" t="str">
        <f t="shared" si="1"/>
        <v>0.0</v>
      </c>
      <c r="AQ18" s="608"/>
      <c r="AR18" s="609"/>
      <c r="AS18" s="306"/>
      <c r="AU18" s="14"/>
    </row>
    <row r="19" spans="1:60" s="8" customFormat="1" ht="18.75" customHeight="1">
      <c r="A19" s="645"/>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8">
        <f t="shared" si="3"/>
        <v>0</v>
      </c>
      <c r="AK19" s="608"/>
      <c r="AL19" s="609"/>
      <c r="AM19" s="610">
        <f t="shared" si="4"/>
        <v>0</v>
      </c>
      <c r="AN19" s="608"/>
      <c r="AO19" s="609"/>
      <c r="AP19" s="610" t="str">
        <f t="shared" si="1"/>
        <v>0.0</v>
      </c>
      <c r="AQ19" s="608"/>
      <c r="AR19" s="609"/>
      <c r="AS19" s="306"/>
      <c r="AU19" s="14"/>
    </row>
    <row r="20" spans="1:60" s="8" customFormat="1" ht="18.75" customHeight="1">
      <c r="A20" s="645"/>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8">
        <f t="shared" si="2"/>
        <v>0</v>
      </c>
      <c r="AK20" s="608"/>
      <c r="AL20" s="609"/>
      <c r="AM20" s="610">
        <f t="shared" si="0"/>
        <v>0</v>
      </c>
      <c r="AN20" s="608"/>
      <c r="AO20" s="609"/>
      <c r="AP20" s="610" t="str">
        <f t="shared" si="1"/>
        <v>0.0</v>
      </c>
      <c r="AQ20" s="608"/>
      <c r="AR20" s="609"/>
      <c r="AS20" s="306"/>
      <c r="AU20" s="14" t="str">
        <f>IF($AD$24=0,"",IF(AP20&gt;1,"常勤換算後の人数を1.0にしてください",""))</f>
        <v/>
      </c>
    </row>
    <row r="21" spans="1:60" s="8" customFormat="1" ht="18.75" customHeight="1">
      <c r="A21" s="645"/>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8">
        <f t="shared" si="2"/>
        <v>0</v>
      </c>
      <c r="AK21" s="608"/>
      <c r="AL21" s="609"/>
      <c r="AM21" s="610">
        <f t="shared" si="0"/>
        <v>0</v>
      </c>
      <c r="AN21" s="608"/>
      <c r="AO21" s="609"/>
      <c r="AP21" s="610" t="str">
        <f t="shared" si="1"/>
        <v>0.0</v>
      </c>
      <c r="AQ21" s="608"/>
      <c r="AR21" s="609"/>
      <c r="AS21" s="306"/>
      <c r="AU21" s="14" t="str">
        <f>IF($AD$24=0,"",IF(AP21&gt;1,"常勤換算後の人数を1.0にしてください",""))</f>
        <v/>
      </c>
    </row>
    <row r="22" spans="1:60" s="8" customFormat="1" ht="18.75" customHeight="1" thickBot="1">
      <c r="A22" s="645"/>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8">
        <f t="shared" si="2"/>
        <v>0</v>
      </c>
      <c r="AK22" s="608"/>
      <c r="AL22" s="609"/>
      <c r="AM22" s="610">
        <f t="shared" si="0"/>
        <v>0</v>
      </c>
      <c r="AN22" s="608"/>
      <c r="AO22" s="609"/>
      <c r="AP22" s="610" t="str">
        <f t="shared" si="1"/>
        <v>0.0</v>
      </c>
      <c r="AQ22" s="608"/>
      <c r="AR22" s="609"/>
      <c r="AS22" s="307"/>
      <c r="AU22" s="14" t="str">
        <f>IF($AD$24=0,"",IF(AP22&gt;1,"常勤換算後の人数を1.0にしてください",""))</f>
        <v/>
      </c>
    </row>
    <row r="23" spans="1:60" s="8" customFormat="1" ht="18.75" customHeight="1" thickBot="1">
      <c r="A23" s="645"/>
      <c r="B23" s="649" t="s">
        <v>10</v>
      </c>
      <c r="C23" s="650"/>
      <c r="D23" s="650"/>
      <c r="E23" s="275" t="str">
        <f t="shared" ref="E23:AF23" si="7">IF(SUM(E11:E22)=0,"",SUM(E11:E22))</f>
        <v/>
      </c>
      <c r="F23" s="264" t="str">
        <f t="shared" si="7"/>
        <v/>
      </c>
      <c r="G23" s="264" t="str">
        <f t="shared" si="7"/>
        <v/>
      </c>
      <c r="H23" s="264" t="str">
        <f t="shared" si="7"/>
        <v/>
      </c>
      <c r="I23" s="264" t="str">
        <f t="shared" si="7"/>
        <v/>
      </c>
      <c r="J23" s="264" t="str">
        <f t="shared" si="7"/>
        <v/>
      </c>
      <c r="K23" s="276" t="str">
        <f t="shared" si="7"/>
        <v/>
      </c>
      <c r="L23" s="277" t="str">
        <f t="shared" si="7"/>
        <v/>
      </c>
      <c r="M23" s="264" t="str">
        <f t="shared" si="7"/>
        <v/>
      </c>
      <c r="N23" s="264" t="str">
        <f t="shared" si="7"/>
        <v/>
      </c>
      <c r="O23" s="264" t="str">
        <f t="shared" si="7"/>
        <v/>
      </c>
      <c r="P23" s="264" t="str">
        <f t="shared" si="7"/>
        <v/>
      </c>
      <c r="Q23" s="264" t="str">
        <f t="shared" si="7"/>
        <v/>
      </c>
      <c r="R23" s="276" t="str">
        <f t="shared" si="7"/>
        <v/>
      </c>
      <c r="S23" s="277" t="str">
        <f t="shared" si="7"/>
        <v/>
      </c>
      <c r="T23" s="264" t="str">
        <f t="shared" si="7"/>
        <v/>
      </c>
      <c r="U23" s="264" t="str">
        <f t="shared" si="7"/>
        <v/>
      </c>
      <c r="V23" s="264" t="str">
        <f t="shared" si="7"/>
        <v/>
      </c>
      <c r="W23" s="264" t="str">
        <f t="shared" si="7"/>
        <v/>
      </c>
      <c r="X23" s="264" t="str">
        <f t="shared" si="7"/>
        <v/>
      </c>
      <c r="Y23" s="276" t="str">
        <f t="shared" si="7"/>
        <v/>
      </c>
      <c r="Z23" s="277" t="str">
        <f t="shared" si="7"/>
        <v/>
      </c>
      <c r="AA23" s="264" t="str">
        <f t="shared" si="7"/>
        <v/>
      </c>
      <c r="AB23" s="264" t="str">
        <f t="shared" si="7"/>
        <v/>
      </c>
      <c r="AC23" s="264" t="str">
        <f t="shared" si="7"/>
        <v/>
      </c>
      <c r="AD23" s="265" t="str">
        <f t="shared" si="7"/>
        <v/>
      </c>
      <c r="AE23" s="265" t="str">
        <f t="shared" si="7"/>
        <v/>
      </c>
      <c r="AF23" s="278" t="str">
        <f t="shared" si="7"/>
        <v/>
      </c>
      <c r="AG23" s="55"/>
      <c r="AH23" s="155"/>
      <c r="AI23" s="54"/>
      <c r="AJ23" s="654">
        <f>SUM(AJ11:AL22)</f>
        <v>0</v>
      </c>
      <c r="AK23" s="654"/>
      <c r="AL23" s="655"/>
      <c r="AM23" s="653">
        <f>SUM(AM11:AO22)</f>
        <v>0</v>
      </c>
      <c r="AN23" s="654"/>
      <c r="AO23" s="655"/>
      <c r="AP23" s="653">
        <f>SUM(AP11:AR22)</f>
        <v>0</v>
      </c>
      <c r="AQ23" s="654"/>
      <c r="AR23" s="655"/>
      <c r="AS23" s="308"/>
      <c r="AU23" s="44"/>
    </row>
    <row r="24" spans="1:60" s="8" customFormat="1" ht="18.75" customHeight="1" thickBot="1">
      <c r="A24" s="645"/>
      <c r="B24" s="658" t="s">
        <v>340</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62"/>
      <c r="AE24" s="663"/>
      <c r="AF24" s="663"/>
      <c r="AG24" s="663"/>
      <c r="AH24" s="663"/>
      <c r="AI24" s="664"/>
      <c r="AJ24" s="687" t="s">
        <v>188</v>
      </c>
      <c r="AK24" s="688"/>
      <c r="AL24" s="688"/>
      <c r="AM24" s="688"/>
      <c r="AN24" s="688"/>
      <c r="AO24" s="688"/>
      <c r="AP24" s="688"/>
      <c r="AQ24" s="688"/>
      <c r="AR24" s="689"/>
      <c r="AS24" s="308"/>
      <c r="AU24" s="44"/>
    </row>
    <row r="25" spans="1:60" s="8" customFormat="1" ht="18.75" customHeight="1" thickBot="1">
      <c r="A25" s="646"/>
      <c r="B25" s="660" t="s">
        <v>8</v>
      </c>
      <c r="C25" s="661"/>
      <c r="D25" s="661"/>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66"/>
      <c r="AK25" s="666"/>
      <c r="AL25" s="690"/>
      <c r="AM25" s="691"/>
      <c r="AN25" s="666"/>
      <c r="AO25" s="690"/>
      <c r="AP25" s="691"/>
      <c r="AQ25" s="666"/>
      <c r="AR25" s="690"/>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6"/>
      <c r="AK26" s="10"/>
      <c r="AL26" s="10"/>
      <c r="AM26" s="10"/>
      <c r="AN26" s="10"/>
      <c r="AO26" s="10"/>
      <c r="AP26" s="10"/>
      <c r="AQ26" s="10"/>
      <c r="AR26" s="10"/>
      <c r="AS26" s="309"/>
      <c r="AU26" s="44"/>
    </row>
    <row r="27" spans="1:60" s="8" customFormat="1" ht="18.75" customHeight="1">
      <c r="A27" s="620"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157"/>
      <c r="AI27" s="34"/>
      <c r="AJ27" s="611">
        <f t="shared" ref="AJ27:AJ30" si="8">SUM(E27:AF27)</f>
        <v>0</v>
      </c>
      <c r="AK27" s="612"/>
      <c r="AL27" s="613"/>
      <c r="AM27" s="623">
        <f t="shared" ref="AM27:AM30" si="9">ROUNDDOWN(AJ27/4,1)</f>
        <v>0</v>
      </c>
      <c r="AN27" s="624"/>
      <c r="AO27" s="625"/>
      <c r="AP27" s="623" t="str">
        <f t="shared" ref="AP27" si="10">IF($AD$24=0,"0.0",IF(AJ27/4/$AD$24&gt;1,1,ROUNDDOWN(AJ27/4/$AD$24,1)))</f>
        <v>0.0</v>
      </c>
      <c r="AQ27" s="624"/>
      <c r="AR27" s="625"/>
      <c r="AS27" s="310"/>
      <c r="AU27" s="14" t="str">
        <f>IF($AD$24=0,"",IF(AP27&gt;1,"常勤換算後の人数を1.0にしてください",""))</f>
        <v/>
      </c>
    </row>
    <row r="28" spans="1:60" s="8" customFormat="1" ht="18.75" customHeight="1">
      <c r="A28" s="621"/>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08">
        <f t="shared" si="8"/>
        <v>0</v>
      </c>
      <c r="AK28" s="608"/>
      <c r="AL28" s="609"/>
      <c r="AM28" s="610">
        <f t="shared" si="9"/>
        <v>0</v>
      </c>
      <c r="AN28" s="608"/>
      <c r="AO28" s="609"/>
      <c r="AP28" s="610" t="str">
        <f t="shared" ref="AP28:AP30" si="11">IF($AD$24=0,"0.0",IF(AJ28/4/$AD$24&gt;1,1,ROUNDDOWN(AJ28/4/$AD$24,1)))</f>
        <v>0.0</v>
      </c>
      <c r="AQ28" s="608"/>
      <c r="AR28" s="609"/>
      <c r="AS28" s="306"/>
      <c r="AU28" s="14" t="str">
        <f>IF($AD$24=0,"",IF(AP28&gt;1,"常勤換算後の人数を1.0にしてください",""))</f>
        <v/>
      </c>
    </row>
    <row r="29" spans="1:60" s="8" customFormat="1" ht="18.75" customHeight="1">
      <c r="A29" s="621"/>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08">
        <f t="shared" si="8"/>
        <v>0</v>
      </c>
      <c r="AK29" s="608"/>
      <c r="AL29" s="609"/>
      <c r="AM29" s="610">
        <f t="shared" si="9"/>
        <v>0</v>
      </c>
      <c r="AN29" s="608"/>
      <c r="AO29" s="609"/>
      <c r="AP29" s="610" t="str">
        <f>IF($AD$24=0,"0.0",IF(AJ29/4/$AD$24&gt;1,1,ROUNDDOWN(AJ29/4/$AD$24,1)))</f>
        <v>0.0</v>
      </c>
      <c r="AQ29" s="608"/>
      <c r="AR29" s="609"/>
      <c r="AS29" s="306"/>
      <c r="AU29" s="14" t="str">
        <f>IF($AD$24=0,"",IF(AP29&gt;1,"常勤換算後の人数を1.0にしてください",""))</f>
        <v/>
      </c>
    </row>
    <row r="30" spans="1:60" s="8" customFormat="1" ht="18.75" customHeight="1" thickBot="1">
      <c r="A30" s="622"/>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6">
        <f t="shared" si="8"/>
        <v>0</v>
      </c>
      <c r="AK30" s="626"/>
      <c r="AL30" s="627"/>
      <c r="AM30" s="628">
        <f t="shared" si="9"/>
        <v>0</v>
      </c>
      <c r="AN30" s="626"/>
      <c r="AO30" s="627"/>
      <c r="AP30" s="628" t="str">
        <f t="shared" si="11"/>
        <v>0.0</v>
      </c>
      <c r="AQ30" s="626"/>
      <c r="AR30" s="627"/>
      <c r="AS30" s="307"/>
      <c r="AU30" s="14" t="str">
        <f>IF($AD$24=0,"",IF(AP30&gt;1,"常勤換算後の人数を1.0にしてください",""))</f>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9"/>
      <c r="BC31" s="9"/>
      <c r="BD31" s="9"/>
      <c r="BE31" s="9"/>
      <c r="BF31" s="9"/>
      <c r="BG31" s="9"/>
    </row>
    <row r="32" spans="1:60" s="4" customFormat="1" ht="30" customHeight="1">
      <c r="A32" s="618" t="s">
        <v>6</v>
      </c>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
      <c r="AU32" s="6"/>
      <c r="AV32" s="6"/>
      <c r="AW32" s="6"/>
      <c r="AX32" s="6"/>
      <c r="AY32" s="6"/>
      <c r="AZ32" s="6"/>
      <c r="BA32" s="6"/>
      <c r="BB32" s="6"/>
      <c r="BC32" s="6"/>
      <c r="BD32" s="6"/>
      <c r="BE32" s="6"/>
      <c r="BF32" s="6"/>
      <c r="BG32" s="6"/>
      <c r="BH32" s="5"/>
    </row>
    <row r="33" spans="1:60" s="4" customFormat="1" ht="30" customHeight="1">
      <c r="A33" s="618" t="s">
        <v>5</v>
      </c>
      <c r="B33" s="618"/>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
      <c r="AU33" s="6"/>
      <c r="AV33" s="6"/>
      <c r="AW33" s="6"/>
      <c r="AX33" s="6"/>
      <c r="AY33" s="6"/>
      <c r="AZ33" s="6"/>
      <c r="BA33" s="6"/>
      <c r="BB33" s="6"/>
      <c r="BC33" s="6"/>
      <c r="BD33" s="6"/>
      <c r="BE33" s="6"/>
      <c r="BF33" s="6"/>
      <c r="BG33" s="6"/>
      <c r="BH33" s="5"/>
    </row>
    <row r="34" spans="1:60" s="4" customFormat="1" ht="19.5" customHeight="1">
      <c r="A34" s="619" t="s">
        <v>4</v>
      </c>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7"/>
      <c r="AU34" s="7"/>
      <c r="AV34" s="7"/>
      <c r="AW34" s="7"/>
      <c r="AX34" s="7"/>
      <c r="AY34" s="7"/>
      <c r="AZ34" s="7"/>
      <c r="BA34" s="7"/>
      <c r="BB34" s="7"/>
      <c r="BC34" s="7"/>
      <c r="BD34" s="7"/>
      <c r="BE34" s="7"/>
      <c r="BF34" s="7"/>
      <c r="BG34" s="7"/>
      <c r="BH34" s="7"/>
    </row>
    <row r="35" spans="1:60" s="4" customFormat="1" ht="30" customHeight="1">
      <c r="A35" s="618" t="s">
        <v>3</v>
      </c>
      <c r="B35" s="618"/>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
      <c r="AU35" s="6"/>
      <c r="AV35" s="6"/>
      <c r="AW35" s="6"/>
      <c r="AX35" s="6"/>
      <c r="AY35" s="6"/>
      <c r="AZ35" s="6"/>
      <c r="BA35" s="6"/>
      <c r="BB35" s="6"/>
      <c r="BC35" s="6"/>
      <c r="BD35" s="6"/>
      <c r="BE35" s="6"/>
      <c r="BF35" s="6"/>
      <c r="BG35" s="6"/>
      <c r="BH35" s="6"/>
    </row>
    <row r="36" spans="1:60" s="4" customFormat="1" ht="76.5" customHeight="1">
      <c r="A36" s="618" t="s">
        <v>212</v>
      </c>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
      <c r="AU36" s="6"/>
      <c r="AV36" s="6"/>
      <c r="AW36" s="6"/>
      <c r="AX36" s="6"/>
      <c r="AY36" s="6"/>
      <c r="AZ36" s="6"/>
      <c r="BA36" s="6"/>
      <c r="BB36" s="6"/>
      <c r="BC36" s="6"/>
      <c r="BD36" s="6"/>
      <c r="BE36" s="6"/>
      <c r="BF36" s="6"/>
      <c r="BG36" s="6"/>
      <c r="BH36" s="6"/>
    </row>
    <row r="37" spans="1:60" s="4" customFormat="1" ht="30" customHeight="1">
      <c r="A37" s="618" t="s">
        <v>2</v>
      </c>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
      <c r="AU37" s="6"/>
      <c r="AV37" s="6"/>
      <c r="AW37" s="6"/>
      <c r="AX37" s="6"/>
      <c r="AY37" s="6"/>
      <c r="AZ37" s="6"/>
      <c r="BA37" s="6"/>
      <c r="BB37" s="6"/>
      <c r="BC37" s="6"/>
      <c r="BD37" s="6"/>
      <c r="BE37" s="6"/>
      <c r="BF37" s="6"/>
      <c r="BG37" s="6"/>
      <c r="BH37" s="6"/>
    </row>
    <row r="38" spans="1:60" s="4" customFormat="1" ht="18.75" customHeight="1">
      <c r="A38" s="618" t="s">
        <v>1</v>
      </c>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8"/>
      <c r="AO38" s="618"/>
      <c r="AP38" s="618"/>
      <c r="AQ38" s="618"/>
      <c r="AR38" s="618"/>
      <c r="AS38" s="618"/>
      <c r="AT38" s="6"/>
      <c r="AU38" s="6"/>
      <c r="AV38" s="6"/>
      <c r="AW38" s="6"/>
      <c r="AX38" s="6"/>
      <c r="AY38" s="6"/>
      <c r="AZ38" s="6"/>
      <c r="BA38" s="6"/>
      <c r="BB38" s="6"/>
      <c r="BC38" s="6"/>
      <c r="BD38" s="6"/>
      <c r="BE38" s="6"/>
      <c r="BF38" s="6"/>
      <c r="BG38" s="6"/>
      <c r="BH38" s="6"/>
    </row>
    <row r="39" spans="1:60" s="4" customFormat="1" ht="18.75" customHeight="1">
      <c r="A39" s="617" t="s">
        <v>0</v>
      </c>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
      <c r="AU39" s="6"/>
      <c r="AV39" s="6"/>
      <c r="AW39" s="6"/>
      <c r="AX39" s="6"/>
      <c r="AY39" s="6"/>
      <c r="AZ39" s="6"/>
      <c r="BA39" s="6"/>
      <c r="BB39" s="6"/>
      <c r="BC39" s="6"/>
      <c r="BD39" s="6"/>
      <c r="BE39" s="6"/>
      <c r="BF39" s="6"/>
      <c r="BG39" s="6"/>
      <c r="BH39" s="5"/>
    </row>
    <row r="40" spans="1:60" s="4" customFormat="1" ht="14.5" thickBot="1">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6"/>
      <c r="AU40" s="6"/>
      <c r="AV40" s="6"/>
      <c r="AW40" s="6"/>
      <c r="AX40" s="6"/>
      <c r="AY40" s="6"/>
      <c r="AZ40" s="6"/>
      <c r="BA40" s="6"/>
      <c r="BB40" s="6"/>
      <c r="BC40" s="6"/>
      <c r="BD40" s="6"/>
      <c r="BE40" s="6"/>
      <c r="BF40" s="6"/>
      <c r="BG40" s="6"/>
      <c r="BH40" s="5"/>
    </row>
    <row r="41" spans="1:60" s="8" customFormat="1" ht="18.75" customHeight="1" thickTop="1">
      <c r="A41" s="147" t="str">
        <f>A1</f>
        <v>事前調書2-1</v>
      </c>
      <c r="B41" s="147"/>
      <c r="C41" s="147" t="str">
        <f>C1</f>
        <v>(2か月前)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7" t="s">
        <v>122</v>
      </c>
      <c r="AN41" s="678"/>
      <c r="AO41" s="678"/>
      <c r="AP41" s="678"/>
      <c r="AQ41" s="678"/>
      <c r="AR41" s="678"/>
      <c r="AS41" s="679"/>
      <c r="AT41" s="147"/>
      <c r="AU41" s="147"/>
      <c r="AV41" s="147"/>
      <c r="AW41" s="147"/>
      <c r="AX41" s="147"/>
      <c r="AY41" s="147"/>
      <c r="AZ41" s="147"/>
      <c r="BA41" s="147"/>
      <c r="BB41" s="147"/>
      <c r="BC41" s="147"/>
      <c r="BD41" s="147"/>
      <c r="BE41" s="147"/>
      <c r="BF41" s="147"/>
      <c r="BG41" s="147"/>
    </row>
    <row r="42" spans="1:60" s="8" customFormat="1" ht="18.75" customHeight="1" thickBot="1">
      <c r="A42" s="692" t="str">
        <f>A2</f>
        <v>エラー！調書1-1のセル「D2」(運営指導日)入力！</v>
      </c>
      <c r="B42" s="692"/>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2"/>
      <c r="AE42" s="692"/>
      <c r="AF42" s="692"/>
      <c r="AG42" s="692"/>
      <c r="AH42" s="692"/>
      <c r="AI42" s="692"/>
      <c r="AJ42" s="692"/>
      <c r="AK42" s="692"/>
      <c r="AL42" s="693"/>
      <c r="AM42" s="680"/>
      <c r="AN42" s="681"/>
      <c r="AO42" s="681"/>
      <c r="AP42" s="681"/>
      <c r="AQ42" s="681"/>
      <c r="AR42" s="681"/>
      <c r="AS42" s="682"/>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02" t="s">
        <v>27</v>
      </c>
      <c r="B44" s="603"/>
      <c r="C44" s="603"/>
      <c r="D44" s="603"/>
      <c r="E44" s="635" t="str">
        <f t="shared" ref="E44:O44" si="12">IF(E4="","",E4)</f>
        <v>就労継続支援Ａ型</v>
      </c>
      <c r="F44" s="636" t="str">
        <f t="shared" si="12"/>
        <v/>
      </c>
      <c r="G44" s="636" t="str">
        <f t="shared" si="12"/>
        <v/>
      </c>
      <c r="H44" s="636" t="str">
        <f t="shared" si="12"/>
        <v/>
      </c>
      <c r="I44" s="636" t="str">
        <f t="shared" si="12"/>
        <v/>
      </c>
      <c r="J44" s="636" t="str">
        <f t="shared" si="12"/>
        <v/>
      </c>
      <c r="K44" s="636" t="str">
        <f t="shared" si="12"/>
        <v/>
      </c>
      <c r="L44" s="636" t="str">
        <f t="shared" si="12"/>
        <v/>
      </c>
      <c r="M44" s="636" t="str">
        <f t="shared" si="12"/>
        <v/>
      </c>
      <c r="N44" s="636" t="str">
        <f t="shared" si="12"/>
        <v/>
      </c>
      <c r="O44" s="636" t="str">
        <f t="shared" si="12"/>
        <v/>
      </c>
      <c r="P44" s="602" t="s">
        <v>87</v>
      </c>
      <c r="Q44" s="603"/>
      <c r="R44" s="603"/>
      <c r="S44" s="603"/>
      <c r="T44" s="603"/>
      <c r="U44" s="603"/>
      <c r="V44" s="603"/>
      <c r="W44" s="603"/>
      <c r="X44" s="603"/>
      <c r="Y44" s="607"/>
      <c r="Z44" s="635" t="str">
        <f>'調書1-1'!$AK$1&amp;"　"&amp;'調書1-1'!$AR$1</f>
        <v>　</v>
      </c>
      <c r="AA44" s="636"/>
      <c r="AB44" s="636"/>
      <c r="AC44" s="636"/>
      <c r="AD44" s="636"/>
      <c r="AE44" s="636"/>
      <c r="AF44" s="636"/>
      <c r="AG44" s="636"/>
      <c r="AH44" s="636"/>
      <c r="AI44" s="636"/>
      <c r="AJ44" s="636"/>
      <c r="AK44" s="636"/>
      <c r="AL44" s="636"/>
      <c r="AM44" s="636"/>
      <c r="AN44" s="636"/>
      <c r="AO44" s="636"/>
      <c r="AP44" s="636"/>
      <c r="AQ44" s="636"/>
      <c r="AR44" s="636"/>
      <c r="AS44" s="637"/>
    </row>
    <row r="45" spans="1:60" s="8" customFormat="1" ht="21.75" customHeight="1" thickBot="1">
      <c r="A45" s="665"/>
      <c r="B45" s="666"/>
      <c r="C45" s="666"/>
      <c r="D45" s="666"/>
      <c r="E45" s="686" t="s">
        <v>26</v>
      </c>
      <c r="F45" s="605"/>
      <c r="G45" s="605"/>
      <c r="H45" s="605"/>
      <c r="I45" s="605"/>
      <c r="J45" s="605"/>
      <c r="K45" s="605"/>
      <c r="L45" s="605"/>
      <c r="M45" s="605"/>
      <c r="N45" s="605"/>
      <c r="O45" s="605"/>
      <c r="P45" s="605"/>
      <c r="Q45" s="605"/>
      <c r="R45" s="605"/>
      <c r="S45" s="605"/>
      <c r="T45" s="605"/>
      <c r="U45" s="605"/>
      <c r="V45" s="605"/>
      <c r="W45" s="605"/>
      <c r="X45" s="605"/>
      <c r="Y45" s="605"/>
      <c r="Z45" s="605"/>
      <c r="AA45" s="606"/>
      <c r="AB45" s="667" t="s">
        <v>20</v>
      </c>
      <c r="AC45" s="663"/>
      <c r="AD45" s="663"/>
      <c r="AE45" s="663"/>
      <c r="AF45" s="663"/>
      <c r="AG45" s="663"/>
      <c r="AH45" s="663"/>
      <c r="AI45" s="663"/>
      <c r="AJ45" s="663"/>
      <c r="AK45" s="663"/>
      <c r="AL45" s="663"/>
      <c r="AM45" s="663"/>
      <c r="AN45" s="663"/>
      <c r="AO45" s="663"/>
      <c r="AP45" s="663"/>
      <c r="AQ45" s="663"/>
      <c r="AR45" s="663"/>
      <c r="AS45" s="664"/>
    </row>
    <row r="46" spans="1:60" s="8" customFormat="1" ht="21.75" customHeight="1" thickBot="1">
      <c r="A46" s="602" t="s">
        <v>25</v>
      </c>
      <c r="B46" s="603"/>
      <c r="C46" s="603"/>
      <c r="D46" s="264">
        <f>D6</f>
        <v>0</v>
      </c>
      <c r="E46" s="604" t="s">
        <v>24</v>
      </c>
      <c r="F46" s="605"/>
      <c r="G46" s="605"/>
      <c r="H46" s="605"/>
      <c r="I46" s="605"/>
      <c r="J46" s="605"/>
      <c r="K46" s="605"/>
      <c r="L46" s="606"/>
      <c r="M46" s="629" t="s">
        <v>20</v>
      </c>
      <c r="N46" s="630"/>
      <c r="O46" s="630"/>
      <c r="P46" s="630"/>
      <c r="Q46" s="630"/>
      <c r="R46" s="630"/>
      <c r="S46" s="630"/>
      <c r="T46" s="630"/>
      <c r="U46" s="630"/>
      <c r="V46" s="631"/>
      <c r="W46" s="604" t="s">
        <v>23</v>
      </c>
      <c r="X46" s="605"/>
      <c r="Y46" s="605"/>
      <c r="Z46" s="605"/>
      <c r="AA46" s="605"/>
      <c r="AB46" s="605"/>
      <c r="AC46" s="605"/>
      <c r="AD46" s="605"/>
      <c r="AE46" s="606"/>
      <c r="AF46" s="694" t="s">
        <v>20</v>
      </c>
      <c r="AG46" s="695"/>
      <c r="AH46" s="695"/>
      <c r="AI46" s="695"/>
      <c r="AJ46" s="695"/>
      <c r="AK46" s="695"/>
      <c r="AL46" s="695"/>
      <c r="AM46" s="695"/>
      <c r="AN46" s="695"/>
      <c r="AO46" s="695"/>
      <c r="AP46" s="695"/>
      <c r="AQ46" s="695"/>
      <c r="AR46" s="695"/>
      <c r="AS46" s="696"/>
    </row>
    <row r="47" spans="1:60" s="8" customFormat="1" ht="21.75" customHeight="1" thickBot="1">
      <c r="A47" s="602" t="s">
        <v>22</v>
      </c>
      <c r="B47" s="603"/>
      <c r="C47" s="603"/>
      <c r="D47" s="603"/>
      <c r="E47" s="603"/>
      <c r="F47" s="603"/>
      <c r="G47" s="603"/>
      <c r="H47" s="603"/>
      <c r="I47" s="603"/>
      <c r="J47" s="603"/>
      <c r="K47" s="603"/>
      <c r="L47" s="607"/>
      <c r="M47" s="629" t="s">
        <v>20</v>
      </c>
      <c r="N47" s="630"/>
      <c r="O47" s="630"/>
      <c r="P47" s="630"/>
      <c r="Q47" s="630"/>
      <c r="R47" s="630"/>
      <c r="S47" s="630"/>
      <c r="T47" s="630"/>
      <c r="U47" s="630"/>
      <c r="V47" s="631"/>
      <c r="W47" s="604" t="s">
        <v>21</v>
      </c>
      <c r="X47" s="605"/>
      <c r="Y47" s="605"/>
      <c r="Z47" s="605"/>
      <c r="AA47" s="605"/>
      <c r="AB47" s="605"/>
      <c r="AC47" s="605"/>
      <c r="AD47" s="605"/>
      <c r="AE47" s="606"/>
      <c r="AF47" s="614" t="s">
        <v>20</v>
      </c>
      <c r="AG47" s="615"/>
      <c r="AH47" s="615"/>
      <c r="AI47" s="615"/>
      <c r="AJ47" s="615"/>
      <c r="AK47" s="615"/>
      <c r="AL47" s="615"/>
      <c r="AM47" s="615"/>
      <c r="AN47" s="615"/>
      <c r="AO47" s="615"/>
      <c r="AP47" s="615"/>
      <c r="AQ47" s="615"/>
      <c r="AR47" s="615"/>
      <c r="AS47" s="616"/>
    </row>
    <row r="48" spans="1:60" s="8" customFormat="1" ht="21.75" customHeight="1">
      <c r="A48" s="705" t="s">
        <v>19</v>
      </c>
      <c r="B48" s="647" t="s">
        <v>18</v>
      </c>
      <c r="C48" s="668" t="s">
        <v>17</v>
      </c>
      <c r="D48" s="656" t="s">
        <v>16</v>
      </c>
      <c r="E48" s="647" t="s">
        <v>15</v>
      </c>
      <c r="F48" s="656"/>
      <c r="G48" s="656"/>
      <c r="H48" s="656"/>
      <c r="I48" s="656"/>
      <c r="J48" s="656"/>
      <c r="K48" s="657"/>
      <c r="L48" s="647" t="s">
        <v>14</v>
      </c>
      <c r="M48" s="656"/>
      <c r="N48" s="656"/>
      <c r="O48" s="656"/>
      <c r="P48" s="656"/>
      <c r="Q48" s="656"/>
      <c r="R48" s="657"/>
      <c r="S48" s="647" t="s">
        <v>13</v>
      </c>
      <c r="T48" s="656"/>
      <c r="U48" s="656"/>
      <c r="V48" s="656"/>
      <c r="W48" s="656"/>
      <c r="X48" s="656"/>
      <c r="Y48" s="657"/>
      <c r="Z48" s="670" t="s">
        <v>12</v>
      </c>
      <c r="AA48" s="656"/>
      <c r="AB48" s="656"/>
      <c r="AC48" s="656"/>
      <c r="AD48" s="656"/>
      <c r="AE48" s="656"/>
      <c r="AF48" s="671"/>
      <c r="AG48" s="641"/>
      <c r="AH48" s="642"/>
      <c r="AI48" s="643"/>
      <c r="AJ48" s="673" t="s">
        <v>193</v>
      </c>
      <c r="AK48" s="668"/>
      <c r="AL48" s="668"/>
      <c r="AM48" s="675" t="s">
        <v>192</v>
      </c>
      <c r="AN48" s="675"/>
      <c r="AO48" s="675"/>
      <c r="AP48" s="668" t="s">
        <v>213</v>
      </c>
      <c r="AQ48" s="668"/>
      <c r="AR48" s="668"/>
      <c r="AS48" s="697" t="s">
        <v>214</v>
      </c>
    </row>
    <row r="49" spans="1:47" s="8" customFormat="1" ht="21.75" customHeight="1">
      <c r="A49" s="706"/>
      <c r="B49" s="648"/>
      <c r="C49" s="669"/>
      <c r="D49" s="672"/>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4"/>
      <c r="AK49" s="669"/>
      <c r="AL49" s="669"/>
      <c r="AM49" s="676"/>
      <c r="AN49" s="676"/>
      <c r="AO49" s="676"/>
      <c r="AP49" s="669"/>
      <c r="AQ49" s="669"/>
      <c r="AR49" s="669"/>
      <c r="AS49" s="652"/>
    </row>
    <row r="50" spans="1:47" s="8" customFormat="1" ht="21.75" customHeight="1">
      <c r="A50" s="706"/>
      <c r="B50" s="648"/>
      <c r="C50" s="669"/>
      <c r="D50" s="672"/>
      <c r="E50" s="295" t="e">
        <f t="shared" ref="E50:AI50" si="13">E10</f>
        <v>#NUM!</v>
      </c>
      <c r="F50" s="296" t="e">
        <f t="shared" si="13"/>
        <v>#NUM!</v>
      </c>
      <c r="G50" s="297" t="e">
        <f t="shared" si="13"/>
        <v>#NUM!</v>
      </c>
      <c r="H50" s="296" t="e">
        <f t="shared" si="13"/>
        <v>#NUM!</v>
      </c>
      <c r="I50" s="296" t="e">
        <f t="shared" si="13"/>
        <v>#NUM!</v>
      </c>
      <c r="J50" s="296" t="e">
        <f t="shared" si="13"/>
        <v>#NUM!</v>
      </c>
      <c r="K50" s="296" t="e">
        <f t="shared" si="13"/>
        <v>#NUM!</v>
      </c>
      <c r="L50" s="295" t="e">
        <f t="shared" si="13"/>
        <v>#NUM!</v>
      </c>
      <c r="M50" s="296" t="e">
        <f t="shared" si="13"/>
        <v>#NUM!</v>
      </c>
      <c r="N50" s="297" t="e">
        <f t="shared" si="13"/>
        <v>#NUM!</v>
      </c>
      <c r="O50" s="296" t="e">
        <f t="shared" si="13"/>
        <v>#NUM!</v>
      </c>
      <c r="P50" s="296" t="e">
        <f t="shared" si="13"/>
        <v>#NUM!</v>
      </c>
      <c r="Q50" s="296" t="e">
        <f t="shared" si="13"/>
        <v>#NUM!</v>
      </c>
      <c r="R50" s="296" t="e">
        <f t="shared" si="13"/>
        <v>#NUM!</v>
      </c>
      <c r="S50" s="295" t="e">
        <f t="shared" si="13"/>
        <v>#NUM!</v>
      </c>
      <c r="T50" s="296" t="e">
        <f t="shared" si="13"/>
        <v>#NUM!</v>
      </c>
      <c r="U50" s="297" t="e">
        <f t="shared" si="13"/>
        <v>#NUM!</v>
      </c>
      <c r="V50" s="296" t="e">
        <f t="shared" si="13"/>
        <v>#NUM!</v>
      </c>
      <c r="W50" s="296" t="e">
        <f t="shared" si="13"/>
        <v>#NUM!</v>
      </c>
      <c r="X50" s="296" t="e">
        <f t="shared" si="13"/>
        <v>#NUM!</v>
      </c>
      <c r="Y50" s="296" t="e">
        <f t="shared" si="13"/>
        <v>#NUM!</v>
      </c>
      <c r="Z50" s="295" t="e">
        <f t="shared" si="13"/>
        <v>#NUM!</v>
      </c>
      <c r="AA50" s="296" t="e">
        <f t="shared" si="13"/>
        <v>#NUM!</v>
      </c>
      <c r="AB50" s="297" t="e">
        <f t="shared" si="13"/>
        <v>#NUM!</v>
      </c>
      <c r="AC50" s="296" t="e">
        <f t="shared" si="13"/>
        <v>#NUM!</v>
      </c>
      <c r="AD50" s="296" t="e">
        <f t="shared" si="13"/>
        <v>#NUM!</v>
      </c>
      <c r="AE50" s="296" t="e">
        <f t="shared" si="13"/>
        <v>#NUM!</v>
      </c>
      <c r="AF50" s="296" t="e">
        <f t="shared" si="13"/>
        <v>#NUM!</v>
      </c>
      <c r="AG50" s="298" t="e">
        <f t="shared" si="13"/>
        <v>#NUM!</v>
      </c>
      <c r="AH50" s="299" t="e">
        <f t="shared" si="13"/>
        <v>#NUM!</v>
      </c>
      <c r="AI50" s="300" t="e">
        <f t="shared" si="13"/>
        <v>#NUM!</v>
      </c>
      <c r="AJ50" s="674"/>
      <c r="AK50" s="669"/>
      <c r="AL50" s="669"/>
      <c r="AM50" s="676"/>
      <c r="AN50" s="676"/>
      <c r="AO50" s="676"/>
      <c r="AP50" s="669"/>
      <c r="AQ50" s="669"/>
      <c r="AR50" s="669"/>
      <c r="AS50" s="652"/>
      <c r="AU50" s="62"/>
    </row>
    <row r="51" spans="1:47" s="8" customFormat="1" ht="18.75" customHeight="1">
      <c r="A51" s="706"/>
      <c r="B51" s="262" t="str">
        <f t="shared" ref="B51:D60" si="14">IF(B11="","",B11)</f>
        <v/>
      </c>
      <c r="C51" s="263" t="str">
        <f t="shared" si="14"/>
        <v/>
      </c>
      <c r="D51" s="263" t="str">
        <f t="shared" si="14"/>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8">
        <f t="shared" ref="AJ51:AJ54" si="15">SUM(E51:AF51)</f>
        <v>0</v>
      </c>
      <c r="AK51" s="608"/>
      <c r="AL51" s="609"/>
      <c r="AM51" s="610">
        <f t="shared" ref="AM51:AM62" si="16">ROUNDDOWN(AJ51/4,1)</f>
        <v>0</v>
      </c>
      <c r="AN51" s="608"/>
      <c r="AO51" s="609"/>
      <c r="AP51" s="610" t="str">
        <f>IF($AD$24=0,"0.0",IF(AJ51/4/$AD$24&gt;1,1,ROUNDDOWN(AJ51/4/$AD$24,1)))</f>
        <v>0.0</v>
      </c>
      <c r="AQ51" s="608"/>
      <c r="AR51" s="609"/>
      <c r="AS51" s="304">
        <f t="shared" ref="AS51:AS60" si="17">AJ11+AJ51</f>
        <v>0</v>
      </c>
      <c r="AU51" s="14" t="str">
        <f>IF($AD$24=0,"",IF(AP51&gt;1,"常勤換算後の人数を1.0にしてください",""))</f>
        <v/>
      </c>
    </row>
    <row r="52" spans="1:47" s="8" customFormat="1" ht="18.75" customHeight="1">
      <c r="A52" s="706"/>
      <c r="B52" s="262" t="str">
        <f t="shared" si="14"/>
        <v/>
      </c>
      <c r="C52" s="263" t="str">
        <f t="shared" si="14"/>
        <v/>
      </c>
      <c r="D52" s="263" t="str">
        <f t="shared" si="14"/>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8">
        <f t="shared" si="15"/>
        <v>0</v>
      </c>
      <c r="AK52" s="608"/>
      <c r="AL52" s="609"/>
      <c r="AM52" s="610">
        <f t="shared" si="16"/>
        <v>0</v>
      </c>
      <c r="AN52" s="608"/>
      <c r="AO52" s="609"/>
      <c r="AP52" s="610" t="str">
        <f t="shared" ref="AP52:AP62" si="18">IF($AD$24=0,"0.0",IF(AJ52/4/$AD$24&gt;1,1,ROUNDDOWN(AJ52/4/$AD$24,1)))</f>
        <v>0.0</v>
      </c>
      <c r="AQ52" s="608"/>
      <c r="AR52" s="609"/>
      <c r="AS52" s="304">
        <f t="shared" si="17"/>
        <v>0</v>
      </c>
      <c r="AU52" s="14" t="str">
        <f>IF($AD$24=0,"",IF(AP52&gt;1,"常勤換算後の人数を1.0にしてください",""))</f>
        <v/>
      </c>
    </row>
    <row r="53" spans="1:47" s="8" customFormat="1" ht="18.75" customHeight="1">
      <c r="A53" s="706"/>
      <c r="B53" s="262" t="str">
        <f t="shared" si="14"/>
        <v/>
      </c>
      <c r="C53" s="263" t="str">
        <f t="shared" si="14"/>
        <v/>
      </c>
      <c r="D53" s="263" t="str">
        <f t="shared" si="14"/>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8">
        <f t="shared" si="15"/>
        <v>0</v>
      </c>
      <c r="AK53" s="608"/>
      <c r="AL53" s="609"/>
      <c r="AM53" s="610">
        <f t="shared" si="16"/>
        <v>0</v>
      </c>
      <c r="AN53" s="608"/>
      <c r="AO53" s="609"/>
      <c r="AP53" s="610" t="str">
        <f t="shared" si="18"/>
        <v>0.0</v>
      </c>
      <c r="AQ53" s="608"/>
      <c r="AR53" s="609"/>
      <c r="AS53" s="304">
        <f t="shared" si="17"/>
        <v>0</v>
      </c>
      <c r="AU53" s="14" t="str">
        <f>IF($AD$24=0,"",IF(AP53&gt;1,"常勤換算後の人数を1.0にしてください",""))</f>
        <v/>
      </c>
    </row>
    <row r="54" spans="1:47" s="8" customFormat="1" ht="18.75" customHeight="1">
      <c r="A54" s="706"/>
      <c r="B54" s="262" t="str">
        <f t="shared" si="14"/>
        <v/>
      </c>
      <c r="C54" s="263" t="str">
        <f t="shared" si="14"/>
        <v/>
      </c>
      <c r="D54" s="263" t="str">
        <f t="shared" si="14"/>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08">
        <f t="shared" si="15"/>
        <v>0</v>
      </c>
      <c r="AK54" s="608"/>
      <c r="AL54" s="609"/>
      <c r="AM54" s="610">
        <f t="shared" si="16"/>
        <v>0</v>
      </c>
      <c r="AN54" s="608"/>
      <c r="AO54" s="609"/>
      <c r="AP54" s="610" t="str">
        <f t="shared" si="18"/>
        <v>0.0</v>
      </c>
      <c r="AQ54" s="608"/>
      <c r="AR54" s="609"/>
      <c r="AS54" s="304">
        <f t="shared" si="17"/>
        <v>0</v>
      </c>
      <c r="AU54" s="14" t="str">
        <f>IF($AD$24=0,"",IF(AP54&gt;1,"常勤換算後の人数を1.0にしてください",""))</f>
        <v/>
      </c>
    </row>
    <row r="55" spans="1:47" s="8" customFormat="1" ht="18.75" customHeight="1">
      <c r="A55" s="706"/>
      <c r="B55" s="262" t="str">
        <f t="shared" si="14"/>
        <v/>
      </c>
      <c r="C55" s="263" t="str">
        <f t="shared" si="14"/>
        <v/>
      </c>
      <c r="D55" s="263" t="str">
        <f t="shared" si="14"/>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08">
        <f t="shared" ref="AJ55:AJ59" si="19">SUM(E55:AF55)</f>
        <v>0</v>
      </c>
      <c r="AK55" s="608"/>
      <c r="AL55" s="609"/>
      <c r="AM55" s="610">
        <f t="shared" si="16"/>
        <v>0</v>
      </c>
      <c r="AN55" s="608"/>
      <c r="AO55" s="609"/>
      <c r="AP55" s="610" t="str">
        <f t="shared" si="18"/>
        <v>0.0</v>
      </c>
      <c r="AQ55" s="608"/>
      <c r="AR55" s="609"/>
      <c r="AS55" s="304">
        <f t="shared" si="17"/>
        <v>0</v>
      </c>
      <c r="AU55" s="14"/>
    </row>
    <row r="56" spans="1:47" s="8" customFormat="1" ht="18.75" customHeight="1">
      <c r="A56" s="706"/>
      <c r="B56" s="262" t="str">
        <f t="shared" si="14"/>
        <v/>
      </c>
      <c r="C56" s="263" t="str">
        <f t="shared" si="14"/>
        <v/>
      </c>
      <c r="D56" s="263" t="str">
        <f t="shared" si="14"/>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8">
        <f t="shared" ref="AJ56:AJ57" si="20">SUM(E56:AF56)</f>
        <v>0</v>
      </c>
      <c r="AK56" s="608"/>
      <c r="AL56" s="609"/>
      <c r="AM56" s="610">
        <f t="shared" ref="AM56:AM57" si="21">ROUNDDOWN(AJ56/4,1)</f>
        <v>0</v>
      </c>
      <c r="AN56" s="608"/>
      <c r="AO56" s="609"/>
      <c r="AP56" s="610" t="str">
        <f t="shared" si="18"/>
        <v>0.0</v>
      </c>
      <c r="AQ56" s="608"/>
      <c r="AR56" s="609"/>
      <c r="AS56" s="304">
        <f t="shared" si="17"/>
        <v>0</v>
      </c>
      <c r="AU56" s="14"/>
    </row>
    <row r="57" spans="1:47" s="8" customFormat="1" ht="18.75" customHeight="1">
      <c r="A57" s="706"/>
      <c r="B57" s="262" t="str">
        <f t="shared" si="14"/>
        <v/>
      </c>
      <c r="C57" s="263" t="str">
        <f t="shared" si="14"/>
        <v/>
      </c>
      <c r="D57" s="263" t="str">
        <f t="shared" si="14"/>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8">
        <f t="shared" si="20"/>
        <v>0</v>
      </c>
      <c r="AK57" s="608"/>
      <c r="AL57" s="609"/>
      <c r="AM57" s="610">
        <f t="shared" si="21"/>
        <v>0</v>
      </c>
      <c r="AN57" s="608"/>
      <c r="AO57" s="609"/>
      <c r="AP57" s="610" t="str">
        <f t="shared" si="18"/>
        <v>0.0</v>
      </c>
      <c r="AQ57" s="608"/>
      <c r="AR57" s="609"/>
      <c r="AS57" s="304">
        <f t="shared" si="17"/>
        <v>0</v>
      </c>
      <c r="AU57" s="14"/>
    </row>
    <row r="58" spans="1:47" s="8" customFormat="1" ht="18.75" customHeight="1">
      <c r="A58" s="706"/>
      <c r="B58" s="262" t="str">
        <f t="shared" si="14"/>
        <v/>
      </c>
      <c r="C58" s="263" t="str">
        <f t="shared" si="14"/>
        <v/>
      </c>
      <c r="D58" s="263" t="str">
        <f t="shared" si="14"/>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8">
        <f t="shared" si="19"/>
        <v>0</v>
      </c>
      <c r="AK58" s="608"/>
      <c r="AL58" s="609"/>
      <c r="AM58" s="610">
        <f t="shared" si="16"/>
        <v>0</v>
      </c>
      <c r="AN58" s="608"/>
      <c r="AO58" s="609"/>
      <c r="AP58" s="610" t="str">
        <f t="shared" si="18"/>
        <v>0.0</v>
      </c>
      <c r="AQ58" s="608"/>
      <c r="AR58" s="609"/>
      <c r="AS58" s="304">
        <f t="shared" si="17"/>
        <v>0</v>
      </c>
      <c r="AU58" s="14"/>
    </row>
    <row r="59" spans="1:47" s="8" customFormat="1" ht="18.75" customHeight="1">
      <c r="A59" s="706"/>
      <c r="B59" s="262" t="str">
        <f t="shared" si="14"/>
        <v/>
      </c>
      <c r="C59" s="263" t="str">
        <f t="shared" si="14"/>
        <v/>
      </c>
      <c r="D59" s="263" t="str">
        <f t="shared" si="14"/>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08">
        <f t="shared" si="19"/>
        <v>0</v>
      </c>
      <c r="AK59" s="608"/>
      <c r="AL59" s="609"/>
      <c r="AM59" s="610">
        <f t="shared" si="16"/>
        <v>0</v>
      </c>
      <c r="AN59" s="608"/>
      <c r="AO59" s="609"/>
      <c r="AP59" s="610" t="str">
        <f t="shared" si="18"/>
        <v>0.0</v>
      </c>
      <c r="AQ59" s="608"/>
      <c r="AR59" s="609"/>
      <c r="AS59" s="304">
        <f t="shared" si="17"/>
        <v>0</v>
      </c>
      <c r="AU59" s="14"/>
    </row>
    <row r="60" spans="1:47" s="8" customFormat="1" ht="18.75" customHeight="1">
      <c r="A60" s="706"/>
      <c r="B60" s="262" t="str">
        <f t="shared" si="14"/>
        <v/>
      </c>
      <c r="C60" s="263" t="str">
        <f t="shared" si="14"/>
        <v/>
      </c>
      <c r="D60" s="263" t="str">
        <f t="shared" si="14"/>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8">
        <f t="shared" ref="AJ60:AJ62" si="22">SUM(E60:AF60)</f>
        <v>0</v>
      </c>
      <c r="AK60" s="608"/>
      <c r="AL60" s="609"/>
      <c r="AM60" s="610">
        <f t="shared" si="16"/>
        <v>0</v>
      </c>
      <c r="AN60" s="608"/>
      <c r="AO60" s="609"/>
      <c r="AP60" s="610" t="str">
        <f t="shared" si="18"/>
        <v>0.0</v>
      </c>
      <c r="AQ60" s="608"/>
      <c r="AR60" s="609"/>
      <c r="AS60" s="304">
        <f t="shared" si="17"/>
        <v>0</v>
      </c>
      <c r="AU60" s="14" t="str">
        <f>IF($AD$24=0,"",IF(AP60&gt;1,"常勤換算後の人数を1.0にしてください",""))</f>
        <v/>
      </c>
    </row>
    <row r="61" spans="1:47" s="8" customFormat="1" ht="18.75" customHeight="1">
      <c r="A61" s="706"/>
      <c r="B61" s="262" t="str">
        <f t="shared" ref="B61:D61" si="23">IF(B21="","",B21)</f>
        <v/>
      </c>
      <c r="C61" s="263" t="str">
        <f t="shared" si="23"/>
        <v/>
      </c>
      <c r="D61" s="263" t="str">
        <f t="shared" si="23"/>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8">
        <f t="shared" si="22"/>
        <v>0</v>
      </c>
      <c r="AK61" s="608"/>
      <c r="AL61" s="609"/>
      <c r="AM61" s="610">
        <f t="shared" si="16"/>
        <v>0</v>
      </c>
      <c r="AN61" s="608"/>
      <c r="AO61" s="609"/>
      <c r="AP61" s="610" t="str">
        <f t="shared" si="18"/>
        <v>0.0</v>
      </c>
      <c r="AQ61" s="608"/>
      <c r="AR61" s="609"/>
      <c r="AS61" s="304">
        <f t="shared" ref="AS61:AS63" si="24">AJ21+AJ61</f>
        <v>0</v>
      </c>
      <c r="AU61" s="14" t="str">
        <f>IF($AD$24=0,"",IF(AP61&gt;1,"常勤換算後の人数を1.0にしてください",""))</f>
        <v/>
      </c>
    </row>
    <row r="62" spans="1:47" s="8" customFormat="1" ht="18.75" customHeight="1" thickBot="1">
      <c r="A62" s="706"/>
      <c r="B62" s="262" t="str">
        <f t="shared" ref="B62:D62" si="25">IF(B22="","",B22)</f>
        <v/>
      </c>
      <c r="C62" s="263" t="str">
        <f t="shared" si="25"/>
        <v/>
      </c>
      <c r="D62" s="263" t="str">
        <f t="shared" si="25"/>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8">
        <f t="shared" si="22"/>
        <v>0</v>
      </c>
      <c r="AK62" s="608"/>
      <c r="AL62" s="609"/>
      <c r="AM62" s="610">
        <f t="shared" si="16"/>
        <v>0</v>
      </c>
      <c r="AN62" s="608"/>
      <c r="AO62" s="609"/>
      <c r="AP62" s="610" t="str">
        <f t="shared" si="18"/>
        <v>0.0</v>
      </c>
      <c r="AQ62" s="608"/>
      <c r="AR62" s="609"/>
      <c r="AS62" s="305">
        <f t="shared" si="24"/>
        <v>0</v>
      </c>
      <c r="AU62" s="14" t="str">
        <f>IF($AD$24=0,"",IF(AP62&gt;1,"常勤換算後の人数を1.0にしてください",""))</f>
        <v/>
      </c>
    </row>
    <row r="63" spans="1:47" s="8" customFormat="1" ht="18.75" customHeight="1" thickBot="1">
      <c r="A63" s="706"/>
      <c r="B63" s="649" t="s">
        <v>10</v>
      </c>
      <c r="C63" s="650"/>
      <c r="D63" s="650"/>
      <c r="E63" s="275" t="str">
        <f t="shared" ref="E63:AF63" si="26">IF(SUM(E51:E62)=0,"",SUM(E51:E62))</f>
        <v/>
      </c>
      <c r="F63" s="264" t="str">
        <f t="shared" si="26"/>
        <v/>
      </c>
      <c r="G63" s="264" t="str">
        <f t="shared" si="26"/>
        <v/>
      </c>
      <c r="H63" s="264" t="str">
        <f t="shared" si="26"/>
        <v/>
      </c>
      <c r="I63" s="264" t="str">
        <f t="shared" si="26"/>
        <v/>
      </c>
      <c r="J63" s="264" t="str">
        <f t="shared" si="26"/>
        <v/>
      </c>
      <c r="K63" s="276" t="str">
        <f t="shared" si="26"/>
        <v/>
      </c>
      <c r="L63" s="277" t="str">
        <f t="shared" si="26"/>
        <v/>
      </c>
      <c r="M63" s="264" t="str">
        <f t="shared" si="26"/>
        <v/>
      </c>
      <c r="N63" s="264" t="str">
        <f t="shared" si="26"/>
        <v/>
      </c>
      <c r="O63" s="264" t="str">
        <f t="shared" si="26"/>
        <v/>
      </c>
      <c r="P63" s="264" t="str">
        <f t="shared" si="26"/>
        <v/>
      </c>
      <c r="Q63" s="264" t="str">
        <f t="shared" si="26"/>
        <v/>
      </c>
      <c r="R63" s="276" t="str">
        <f t="shared" si="26"/>
        <v/>
      </c>
      <c r="S63" s="277" t="str">
        <f t="shared" si="26"/>
        <v/>
      </c>
      <c r="T63" s="264" t="str">
        <f t="shared" si="26"/>
        <v/>
      </c>
      <c r="U63" s="264" t="str">
        <f t="shared" si="26"/>
        <v/>
      </c>
      <c r="V63" s="264" t="str">
        <f t="shared" si="26"/>
        <v/>
      </c>
      <c r="W63" s="264" t="str">
        <f t="shared" si="26"/>
        <v/>
      </c>
      <c r="X63" s="264" t="str">
        <f t="shared" si="26"/>
        <v/>
      </c>
      <c r="Y63" s="276" t="str">
        <f t="shared" si="26"/>
        <v/>
      </c>
      <c r="Z63" s="277" t="str">
        <f t="shared" si="26"/>
        <v/>
      </c>
      <c r="AA63" s="264" t="str">
        <f t="shared" si="26"/>
        <v/>
      </c>
      <c r="AB63" s="264" t="str">
        <f t="shared" si="26"/>
        <v/>
      </c>
      <c r="AC63" s="264" t="str">
        <f t="shared" si="26"/>
        <v/>
      </c>
      <c r="AD63" s="265" t="str">
        <f t="shared" si="26"/>
        <v/>
      </c>
      <c r="AE63" s="265" t="str">
        <f t="shared" si="26"/>
        <v/>
      </c>
      <c r="AF63" s="278" t="str">
        <f t="shared" si="26"/>
        <v/>
      </c>
      <c r="AG63" s="55"/>
      <c r="AH63" s="155"/>
      <c r="AI63" s="54"/>
      <c r="AJ63" s="654">
        <f>SUM(AJ51:AL62)</f>
        <v>0</v>
      </c>
      <c r="AK63" s="654"/>
      <c r="AL63" s="655"/>
      <c r="AM63" s="653">
        <f>SUM(AM51:AO62)</f>
        <v>0</v>
      </c>
      <c r="AN63" s="654"/>
      <c r="AO63" s="655"/>
      <c r="AP63" s="653">
        <f>SUM(AP51:AR62)</f>
        <v>0</v>
      </c>
      <c r="AQ63" s="654"/>
      <c r="AR63" s="655"/>
      <c r="AS63" s="321">
        <f t="shared" si="24"/>
        <v>0</v>
      </c>
      <c r="AU63" s="44"/>
    </row>
    <row r="64" spans="1:47" s="8" customFormat="1" ht="18.75" customHeight="1" thickBot="1">
      <c r="A64" s="706"/>
      <c r="B64" s="698" t="s">
        <v>9</v>
      </c>
      <c r="C64" s="699"/>
      <c r="D64" s="699"/>
      <c r="E64" s="699"/>
      <c r="F64" s="699"/>
      <c r="G64" s="699"/>
      <c r="H64" s="699"/>
      <c r="I64" s="699"/>
      <c r="J64" s="699"/>
      <c r="K64" s="699"/>
      <c r="L64" s="699"/>
      <c r="M64" s="699"/>
      <c r="N64" s="699"/>
      <c r="O64" s="699"/>
      <c r="P64" s="699"/>
      <c r="Q64" s="699"/>
      <c r="R64" s="699"/>
      <c r="S64" s="699"/>
      <c r="T64" s="699"/>
      <c r="U64" s="699"/>
      <c r="V64" s="699"/>
      <c r="W64" s="699"/>
      <c r="X64" s="699"/>
      <c r="Y64" s="699"/>
      <c r="Z64" s="699"/>
      <c r="AA64" s="699"/>
      <c r="AB64" s="699"/>
      <c r="AC64" s="699"/>
      <c r="AD64" s="700">
        <f>AD24</f>
        <v>0</v>
      </c>
      <c r="AE64" s="636" t="str">
        <f>IF(AE24="","",AE24)</f>
        <v/>
      </c>
      <c r="AF64" s="636" t="str">
        <f>IF(AF24="","",AF24)</f>
        <v/>
      </c>
      <c r="AG64" s="636" t="str">
        <f>IF(AG24="","",AG24)</f>
        <v/>
      </c>
      <c r="AH64" s="636" t="str">
        <f>IF(AH24="","",AH24)</f>
        <v/>
      </c>
      <c r="AI64" s="637" t="str">
        <f>IF(AI24="","",AI24)</f>
        <v/>
      </c>
      <c r="AJ64" s="687"/>
      <c r="AK64" s="688"/>
      <c r="AL64" s="688"/>
      <c r="AM64" s="688"/>
      <c r="AN64" s="688"/>
      <c r="AO64" s="688"/>
      <c r="AP64" s="688"/>
      <c r="AQ64" s="688"/>
      <c r="AR64" s="688"/>
      <c r="AS64" s="391"/>
      <c r="AU64" s="44"/>
    </row>
    <row r="65" spans="1:47" s="8" customFormat="1" ht="18.75" customHeight="1" thickBot="1">
      <c r="A65" s="706"/>
      <c r="B65" s="660" t="s">
        <v>8</v>
      </c>
      <c r="C65" s="661"/>
      <c r="D65" s="661"/>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66"/>
      <c r="AK65" s="666"/>
      <c r="AL65" s="690"/>
      <c r="AM65" s="691"/>
      <c r="AN65" s="666"/>
      <c r="AO65" s="690"/>
      <c r="AP65" s="691"/>
      <c r="AQ65" s="666"/>
      <c r="AR65" s="666"/>
      <c r="AS65" s="392"/>
      <c r="AU65" s="44"/>
    </row>
    <row r="66" spans="1:47" s="8" customFormat="1" ht="18.75" customHeight="1" thickBot="1">
      <c r="A66" s="707"/>
      <c r="B66" s="660" t="s">
        <v>341</v>
      </c>
      <c r="C66" s="661"/>
      <c r="D66" s="661"/>
      <c r="E66" s="388">
        <f>INDEX('調書1-1'!$K$6:$AO$37,26,MATCH(E$49,'調書1-1'!$K$6:$AO$6,0))</f>
        <v>0</v>
      </c>
      <c r="F66" s="389">
        <f>INDEX('調書1-1'!$K$6:$AO$37,26,MATCH(F$49,'調書1-1'!$K$6:$AO$6,0))</f>
        <v>0</v>
      </c>
      <c r="G66" s="389">
        <f>INDEX('調書1-1'!$K$6:$AO$37,26,MATCH(G$49,'調書1-1'!$K$6:$AO$6,0))</f>
        <v>0</v>
      </c>
      <c r="H66" s="389">
        <f>INDEX('調書1-1'!$K$6:$AO$37,26,MATCH(H$49,'調書1-1'!$K$6:$AO$6,0))</f>
        <v>0</v>
      </c>
      <c r="I66" s="389">
        <f>INDEX('調書1-1'!$K$6:$AO$37,26,MATCH(I$49,'調書1-1'!$K$6:$AO$6,0))</f>
        <v>0</v>
      </c>
      <c r="J66" s="389">
        <f>INDEX('調書1-1'!$K$6:$AO$37,26,MATCH(J$49,'調書1-1'!$K$6:$AO$6,0))</f>
        <v>0</v>
      </c>
      <c r="K66" s="390">
        <f>INDEX('調書1-1'!$K$6:$AO$37,26,MATCH(K$49,'調書1-1'!$K$6:$AO$6,0))</f>
        <v>0</v>
      </c>
      <c r="L66" s="388">
        <f>INDEX('調書1-1'!$K$6:$AO$37,26,MATCH(L$49,'調書1-1'!$K$6:$AO$6,0))</f>
        <v>0</v>
      </c>
      <c r="M66" s="389">
        <f>INDEX('調書1-1'!$K$6:$AO$37,26,MATCH(M$49,'調書1-1'!$K$6:$AO$6,0))</f>
        <v>0</v>
      </c>
      <c r="N66" s="389">
        <f>INDEX('調書1-1'!$K$6:$AO$37,26,MATCH(N$49,'調書1-1'!$K$6:$AO$6,0))</f>
        <v>0</v>
      </c>
      <c r="O66" s="389">
        <f>INDEX('調書1-1'!$K$6:$AO$37,26,MATCH(O$49,'調書1-1'!$K$6:$AO$6,0))</f>
        <v>0</v>
      </c>
      <c r="P66" s="389">
        <f>INDEX('調書1-1'!$K$6:$AO$37,26,MATCH(P$49,'調書1-1'!$K$6:$AO$6,0))</f>
        <v>0</v>
      </c>
      <c r="Q66" s="389">
        <f>INDEX('調書1-1'!$K$6:$AO$37,26,MATCH(Q$49,'調書1-1'!$K$6:$AO$6,0))</f>
        <v>0</v>
      </c>
      <c r="R66" s="390">
        <f>INDEX('調書1-1'!$K$6:$AO$37,26,MATCH(R$49,'調書1-1'!$K$6:$AO$6,0))</f>
        <v>0</v>
      </c>
      <c r="S66" s="388">
        <f>INDEX('調書1-1'!$K$6:$AO$37,26,MATCH(S$49,'調書1-1'!$K$6:$AO$6,0))</f>
        <v>0</v>
      </c>
      <c r="T66" s="389">
        <f>INDEX('調書1-1'!$K$6:$AO$37,26,MATCH(T$49,'調書1-1'!$K$6:$AO$6,0))</f>
        <v>0</v>
      </c>
      <c r="U66" s="389">
        <f>INDEX('調書1-1'!$K$6:$AO$37,26,MATCH(U$49,'調書1-1'!$K$6:$AO$6,0))</f>
        <v>0</v>
      </c>
      <c r="V66" s="389">
        <f>INDEX('調書1-1'!$K$6:$AO$37,26,MATCH(V$49,'調書1-1'!$K$6:$AO$6,0))</f>
        <v>0</v>
      </c>
      <c r="W66" s="389">
        <f>INDEX('調書1-1'!$K$6:$AO$37,26,MATCH(W$49,'調書1-1'!$K$6:$AO$6,0))</f>
        <v>0</v>
      </c>
      <c r="X66" s="389">
        <f>INDEX('調書1-1'!$K$6:$AO$37,26,MATCH(X$49,'調書1-1'!$K$6:$AO$6,0))</f>
        <v>0</v>
      </c>
      <c r="Y66" s="390">
        <f>INDEX('調書1-1'!$K$6:$AO$37,26,MATCH(Y$49,'調書1-1'!$K$6:$AO$6,0))</f>
        <v>0</v>
      </c>
      <c r="Z66" s="388">
        <f>INDEX('調書1-1'!$K$6:$AO$37,26,MATCH(Z$49,'調書1-1'!$K$6:$AO$6,0))</f>
        <v>0</v>
      </c>
      <c r="AA66" s="389">
        <f>INDEX('調書1-1'!$K$6:$AO$37,26,MATCH(AA$49,'調書1-1'!$K$6:$AO$6,0))</f>
        <v>0</v>
      </c>
      <c r="AB66" s="389">
        <f>INDEX('調書1-1'!$K$6:$AO$37,26,MATCH(AB$49,'調書1-1'!$K$6:$AO$6,0))</f>
        <v>0</v>
      </c>
      <c r="AC66" s="389">
        <f>INDEX('調書1-1'!$K$6:$AO$37,26,MATCH(AC$49,'調書1-1'!$K$6:$AO$6,0))</f>
        <v>0</v>
      </c>
      <c r="AD66" s="389">
        <f>INDEX('調書1-1'!$K$6:$AO$37,26,MATCH(AD$49,'調書1-1'!$K$6:$AO$6,0))</f>
        <v>0</v>
      </c>
      <c r="AE66" s="389">
        <f>INDEX('調書1-1'!$K$6:$AO$37,26,MATCH(AE$49,'調書1-1'!$K$6:$AO$6,0))</f>
        <v>0</v>
      </c>
      <c r="AF66" s="390">
        <f>INDEX('調書1-1'!$K$6:$AO$37,26,MATCH(AF$49,'調書1-1'!$K$6:$AO$6,0))</f>
        <v>0</v>
      </c>
      <c r="AG66" s="50">
        <f>INDEX('調書1-1'!$K$6:$AO$37,26,MATCH(AG$49,'調書1-1'!$K$6:$AO$6,0))</f>
        <v>0</v>
      </c>
      <c r="AH66" s="156">
        <f>INDEX('調書1-1'!$K$6:$AO$37,26,MATCH(AH$49,'調書1-1'!$K$6:$AO$6,0))</f>
        <v>0</v>
      </c>
      <c r="AI66" s="49">
        <f>INDEX('調書1-1'!$K$6:$AO$37,26,MATCH(AI$49,'調書1-1'!$K$6:$AO$6,0))</f>
        <v>0</v>
      </c>
      <c r="AJ66" s="700">
        <f>SUM(E66:AI66)</f>
        <v>0</v>
      </c>
      <c r="AK66" s="636"/>
      <c r="AL66" s="711"/>
      <c r="AM66" s="691"/>
      <c r="AN66" s="666"/>
      <c r="AO66" s="690"/>
      <c r="AP66" s="691"/>
      <c r="AQ66" s="666"/>
      <c r="AR66" s="666"/>
      <c r="AS66" s="392"/>
      <c r="AU66" s="44"/>
    </row>
    <row r="67" spans="1:47" s="8" customFormat="1" ht="18.75" customHeight="1">
      <c r="A67" s="315"/>
      <c r="B67" s="316"/>
      <c r="C67" s="316"/>
      <c r="D67" s="316"/>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20"/>
      <c r="AK67" s="320"/>
      <c r="AL67" s="320"/>
      <c r="AM67" s="320"/>
      <c r="AN67" s="320"/>
      <c r="AO67" s="320"/>
      <c r="AP67" s="320"/>
      <c r="AQ67" s="320"/>
      <c r="AR67" s="320"/>
      <c r="AS67" s="315"/>
      <c r="AU67" s="44"/>
    </row>
    <row r="68" spans="1:47" s="8" customFormat="1" ht="110.25" hidden="1" customHeight="1">
      <c r="A68" s="712" t="s">
        <v>7</v>
      </c>
      <c r="B68" s="311" t="str">
        <f t="shared" ref="B68:D70" si="27">IF(B27="","",B27)</f>
        <v/>
      </c>
      <c r="C68" s="312" t="str">
        <f t="shared" si="27"/>
        <v/>
      </c>
      <c r="D68" s="313" t="str">
        <f t="shared" si="27"/>
        <v/>
      </c>
      <c r="E68" s="38"/>
      <c r="F68" s="29"/>
      <c r="G68" s="37"/>
      <c r="H68" s="37"/>
      <c r="I68" s="37"/>
      <c r="J68" s="37"/>
      <c r="K68" s="36"/>
      <c r="L68" s="38"/>
      <c r="M68" s="29"/>
      <c r="N68" s="37"/>
      <c r="O68" s="37"/>
      <c r="P68" s="37"/>
      <c r="Q68" s="37"/>
      <c r="R68" s="36"/>
      <c r="S68" s="38"/>
      <c r="T68" s="29"/>
      <c r="U68" s="37"/>
      <c r="V68" s="37"/>
      <c r="W68" s="37"/>
      <c r="X68" s="37"/>
      <c r="Y68" s="36"/>
      <c r="Z68" s="38"/>
      <c r="AA68" s="29"/>
      <c r="AB68" s="37"/>
      <c r="AC68" s="37"/>
      <c r="AD68" s="37"/>
      <c r="AE68" s="37"/>
      <c r="AF68" s="36"/>
      <c r="AG68" s="314"/>
      <c r="AH68" s="158"/>
      <c r="AI68" s="25"/>
      <c r="AJ68" s="704">
        <f t="shared" ref="AJ68:AJ71" si="28">SUM(E68:AF68)</f>
        <v>0</v>
      </c>
      <c r="AK68" s="702"/>
      <c r="AL68" s="703"/>
      <c r="AM68" s="701">
        <f t="shared" ref="AM68:AM71" si="29">ROUNDDOWN(AJ68/4,1)</f>
        <v>0</v>
      </c>
      <c r="AN68" s="702"/>
      <c r="AO68" s="703"/>
      <c r="AP68" s="701" t="str">
        <f t="shared" ref="AP68:AP71" si="30">IF($AD$24=0,"0.0",ROUNDDOWN(AJ68/4/$AD$24,1))</f>
        <v>0.0</v>
      </c>
      <c r="AQ68" s="702"/>
      <c r="AR68" s="703"/>
      <c r="AS68" s="33"/>
      <c r="AU68" s="14" t="str">
        <f t="shared" ref="AU68:AU71" si="31">IF($AD$24=0,"",IF(AP68&gt;1,"常勤換算後の人数を1.0にしてください",""))</f>
        <v/>
      </c>
    </row>
    <row r="69" spans="1:47" s="8" customFormat="1" ht="94.5" hidden="1" customHeight="1">
      <c r="A69" s="621"/>
      <c r="B69" s="262" t="str">
        <f t="shared" si="27"/>
        <v/>
      </c>
      <c r="C69" s="263" t="str">
        <f t="shared" si="27"/>
        <v/>
      </c>
      <c r="D69" s="266" t="str">
        <f t="shared" si="27"/>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704">
        <f t="shared" si="28"/>
        <v>0</v>
      </c>
      <c r="AK69" s="702"/>
      <c r="AL69" s="703"/>
      <c r="AM69" s="701">
        <f t="shared" si="29"/>
        <v>0</v>
      </c>
      <c r="AN69" s="702"/>
      <c r="AO69" s="703"/>
      <c r="AP69" s="701" t="str">
        <f t="shared" si="30"/>
        <v>0.0</v>
      </c>
      <c r="AQ69" s="702"/>
      <c r="AR69" s="703"/>
      <c r="AS69" s="24"/>
      <c r="AU69" s="14" t="str">
        <f t="shared" si="31"/>
        <v/>
      </c>
    </row>
    <row r="70" spans="1:47" s="8" customFormat="1" ht="69" hidden="1" customHeight="1">
      <c r="A70" s="621"/>
      <c r="B70" s="262" t="str">
        <f t="shared" si="27"/>
        <v/>
      </c>
      <c r="C70" s="263" t="str">
        <f t="shared" si="27"/>
        <v/>
      </c>
      <c r="D70" s="266" t="str">
        <f t="shared" si="27"/>
        <v/>
      </c>
      <c r="E70" s="30"/>
      <c r="F70" s="29"/>
      <c r="G70" s="29"/>
      <c r="H70" s="29"/>
      <c r="I70" s="29"/>
      <c r="J70" s="28"/>
      <c r="K70" s="27"/>
      <c r="L70" s="30"/>
      <c r="M70" s="29"/>
      <c r="N70" s="29"/>
      <c r="O70" s="29"/>
      <c r="P70" s="29"/>
      <c r="Q70" s="28"/>
      <c r="R70" s="27"/>
      <c r="S70" s="30"/>
      <c r="T70" s="29"/>
      <c r="U70" s="29"/>
      <c r="V70" s="29"/>
      <c r="W70" s="29"/>
      <c r="X70" s="28"/>
      <c r="Y70" s="27"/>
      <c r="Z70" s="30"/>
      <c r="AA70" s="29"/>
      <c r="AB70" s="29"/>
      <c r="AC70" s="29"/>
      <c r="AD70" s="29"/>
      <c r="AE70" s="28"/>
      <c r="AF70" s="27"/>
      <c r="AG70" s="26"/>
      <c r="AH70" s="158"/>
      <c r="AI70" s="25"/>
      <c r="AJ70" s="704">
        <f t="shared" si="28"/>
        <v>0</v>
      </c>
      <c r="AK70" s="702"/>
      <c r="AL70" s="703"/>
      <c r="AM70" s="701">
        <f t="shared" si="29"/>
        <v>0</v>
      </c>
      <c r="AN70" s="702"/>
      <c r="AO70" s="703"/>
      <c r="AP70" s="701" t="str">
        <f t="shared" si="30"/>
        <v>0.0</v>
      </c>
      <c r="AQ70" s="702"/>
      <c r="AR70" s="703"/>
      <c r="AS70" s="24"/>
      <c r="AU70" s="14" t="str">
        <f t="shared" si="31"/>
        <v/>
      </c>
    </row>
    <row r="71" spans="1:47" s="8" customFormat="1" ht="61.5" hidden="1" customHeight="1" thickBot="1">
      <c r="A71" s="622"/>
      <c r="B71" s="267" t="str">
        <f t="shared" ref="B71:D71" si="32">IF(B30="","",B30)</f>
        <v/>
      </c>
      <c r="C71" s="268" t="str">
        <f t="shared" si="32"/>
        <v/>
      </c>
      <c r="D71" s="269" t="str">
        <f t="shared" si="32"/>
        <v/>
      </c>
      <c r="E71" s="22"/>
      <c r="F71" s="21"/>
      <c r="G71" s="19"/>
      <c r="H71" s="19"/>
      <c r="I71" s="19"/>
      <c r="J71" s="19"/>
      <c r="K71" s="18"/>
      <c r="L71" s="20"/>
      <c r="M71" s="19"/>
      <c r="N71" s="19"/>
      <c r="O71" s="19"/>
      <c r="P71" s="19"/>
      <c r="Q71" s="19"/>
      <c r="R71" s="18"/>
      <c r="S71" s="20"/>
      <c r="T71" s="19"/>
      <c r="U71" s="19"/>
      <c r="V71" s="19"/>
      <c r="W71" s="19"/>
      <c r="X71" s="19"/>
      <c r="Y71" s="18"/>
      <c r="Z71" s="20"/>
      <c r="AA71" s="19"/>
      <c r="AB71" s="19"/>
      <c r="AC71" s="19"/>
      <c r="AD71" s="19"/>
      <c r="AE71" s="19"/>
      <c r="AF71" s="18"/>
      <c r="AG71" s="17"/>
      <c r="AH71" s="159"/>
      <c r="AI71" s="16"/>
      <c r="AJ71" s="713">
        <f t="shared" si="28"/>
        <v>0</v>
      </c>
      <c r="AK71" s="709"/>
      <c r="AL71" s="710"/>
      <c r="AM71" s="708">
        <f t="shared" si="29"/>
        <v>0</v>
      </c>
      <c r="AN71" s="709"/>
      <c r="AO71" s="710"/>
      <c r="AP71" s="708" t="str">
        <f t="shared" si="30"/>
        <v>0.0</v>
      </c>
      <c r="AQ71" s="709"/>
      <c r="AR71" s="710"/>
      <c r="AS71" s="15"/>
      <c r="AU71" s="14" t="str">
        <f t="shared" si="31"/>
        <v/>
      </c>
    </row>
    <row r="73" spans="1:47" s="3" customFormat="1" ht="21" customHeight="1">
      <c r="B73" s="2"/>
      <c r="C73" s="2"/>
      <c r="D73" s="2"/>
      <c r="E73" s="2"/>
    </row>
  </sheetData>
  <mergeCells count="194">
    <mergeCell ref="AP69:AR69"/>
    <mergeCell ref="AM69:AO69"/>
    <mergeCell ref="AJ69:AL69"/>
    <mergeCell ref="A48:A66"/>
    <mergeCell ref="B65:D65"/>
    <mergeCell ref="AJ65:AL65"/>
    <mergeCell ref="AM65:AO65"/>
    <mergeCell ref="AP65:AR65"/>
    <mergeCell ref="AP71:AR71"/>
    <mergeCell ref="B66:D66"/>
    <mergeCell ref="AJ66:AL66"/>
    <mergeCell ref="AM66:AO66"/>
    <mergeCell ref="AP66:AR66"/>
    <mergeCell ref="A68:A71"/>
    <mergeCell ref="AJ68:AL68"/>
    <mergeCell ref="AM68:AO68"/>
    <mergeCell ref="AP68:AR68"/>
    <mergeCell ref="AJ71:AL71"/>
    <mergeCell ref="AM71:AO71"/>
    <mergeCell ref="AJ70:AL70"/>
    <mergeCell ref="AM70:AO70"/>
    <mergeCell ref="AP70:AR70"/>
    <mergeCell ref="B48:B50"/>
    <mergeCell ref="C48:C50"/>
    <mergeCell ref="D48:D50"/>
    <mergeCell ref="E48:K48"/>
    <mergeCell ref="L48:R48"/>
    <mergeCell ref="S48:Y48"/>
    <mergeCell ref="Z48:AF48"/>
    <mergeCell ref="AG48:AI48"/>
    <mergeCell ref="AJ63:AL63"/>
    <mergeCell ref="AM63:AO63"/>
    <mergeCell ref="AP63:AR63"/>
    <mergeCell ref="AJ60:AL60"/>
    <mergeCell ref="AM60:AO60"/>
    <mergeCell ref="AP60:AR60"/>
    <mergeCell ref="AJ55:AL55"/>
    <mergeCell ref="AM55:AO55"/>
    <mergeCell ref="AP55:AR55"/>
    <mergeCell ref="AJ58:AL58"/>
    <mergeCell ref="AM58:AO58"/>
    <mergeCell ref="AP58:AR58"/>
    <mergeCell ref="AJ57:AL57"/>
    <mergeCell ref="AM57:AO57"/>
    <mergeCell ref="AP57:AR57"/>
    <mergeCell ref="B64:AC64"/>
    <mergeCell ref="AD64:AI64"/>
    <mergeCell ref="AJ64:AR64"/>
    <mergeCell ref="AJ61:AL61"/>
    <mergeCell ref="AM61:AO61"/>
    <mergeCell ref="AP61:AR61"/>
    <mergeCell ref="AJ62:AL62"/>
    <mergeCell ref="AM62:AO62"/>
    <mergeCell ref="AP62:AR62"/>
    <mergeCell ref="B63:D63"/>
    <mergeCell ref="AS48:AS50"/>
    <mergeCell ref="AJ51:AL51"/>
    <mergeCell ref="AM51:AO51"/>
    <mergeCell ref="AP51:AR51"/>
    <mergeCell ref="AJ52:AL52"/>
    <mergeCell ref="AM52:AO52"/>
    <mergeCell ref="AP52:AR52"/>
    <mergeCell ref="AJ59:AL59"/>
    <mergeCell ref="AM59:AO59"/>
    <mergeCell ref="AP59:AR59"/>
    <mergeCell ref="AP54:AR54"/>
    <mergeCell ref="AJ56:AL56"/>
    <mergeCell ref="AM56:AO56"/>
    <mergeCell ref="AP56:AR56"/>
    <mergeCell ref="AJ48:AL50"/>
    <mergeCell ref="AM48:AO50"/>
    <mergeCell ref="AP48:AR50"/>
    <mergeCell ref="AJ53:AL53"/>
    <mergeCell ref="AM53:AO53"/>
    <mergeCell ref="AP53:AR53"/>
    <mergeCell ref="AJ54:AL54"/>
    <mergeCell ref="AM54:AO54"/>
    <mergeCell ref="E46:L46"/>
    <mergeCell ref="M46:V46"/>
    <mergeCell ref="W46:AE46"/>
    <mergeCell ref="AF46:AS46"/>
    <mergeCell ref="A44:D44"/>
    <mergeCell ref="E44:O44"/>
    <mergeCell ref="P44:Y44"/>
    <mergeCell ref="Z44:AS44"/>
    <mergeCell ref="A45:D45"/>
    <mergeCell ref="E45:AA45"/>
    <mergeCell ref="AB45:AS45"/>
    <mergeCell ref="A46:C46"/>
    <mergeCell ref="AM1:AS2"/>
    <mergeCell ref="AM41:AS42"/>
    <mergeCell ref="AJ15:AL15"/>
    <mergeCell ref="AM15:AO15"/>
    <mergeCell ref="AP15:AR15"/>
    <mergeCell ref="AP14:AR14"/>
    <mergeCell ref="W6:AE6"/>
    <mergeCell ref="AB5:AS5"/>
    <mergeCell ref="AF6:AS6"/>
    <mergeCell ref="E5:AA5"/>
    <mergeCell ref="AP30:AR30"/>
    <mergeCell ref="AJ22:AL22"/>
    <mergeCell ref="AM22:AO22"/>
    <mergeCell ref="AP22:AR22"/>
    <mergeCell ref="AJ24:AR24"/>
    <mergeCell ref="AJ23:AL23"/>
    <mergeCell ref="AM23:AO23"/>
    <mergeCell ref="AJ25:AL25"/>
    <mergeCell ref="AM25:AO25"/>
    <mergeCell ref="AP25:AR25"/>
    <mergeCell ref="AP27:AR27"/>
    <mergeCell ref="AM18:AO18"/>
    <mergeCell ref="A2:AL2"/>
    <mergeCell ref="A42:AL42"/>
    <mergeCell ref="A5:D5"/>
    <mergeCell ref="A4:D4"/>
    <mergeCell ref="E4:O4"/>
    <mergeCell ref="P4:Y4"/>
    <mergeCell ref="AP20:AR20"/>
    <mergeCell ref="AJ18:AL18"/>
    <mergeCell ref="AP8:AR10"/>
    <mergeCell ref="AJ14:AL14"/>
    <mergeCell ref="AJ19:AL19"/>
    <mergeCell ref="AM19:AO19"/>
    <mergeCell ref="AP19:AR19"/>
    <mergeCell ref="S8:Y8"/>
    <mergeCell ref="Z8:AF8"/>
    <mergeCell ref="AJ13:AL13"/>
    <mergeCell ref="C8:C10"/>
    <mergeCell ref="D8:D10"/>
    <mergeCell ref="AJ12:AL12"/>
    <mergeCell ref="AM12:AO12"/>
    <mergeCell ref="AM14:AO14"/>
    <mergeCell ref="L8:R8"/>
    <mergeCell ref="AJ8:AL10"/>
    <mergeCell ref="AM8:AO10"/>
    <mergeCell ref="AJ11:AL11"/>
    <mergeCell ref="AM11:AO11"/>
    <mergeCell ref="M47:V47"/>
    <mergeCell ref="W47:AE47"/>
    <mergeCell ref="AF7:AS7"/>
    <mergeCell ref="Z4:AS4"/>
    <mergeCell ref="M6:V6"/>
    <mergeCell ref="AG8:AI8"/>
    <mergeCell ref="A8:A25"/>
    <mergeCell ref="B8:B10"/>
    <mergeCell ref="B23:D23"/>
    <mergeCell ref="AS8:AS10"/>
    <mergeCell ref="AP23:AR23"/>
    <mergeCell ref="A7:L7"/>
    <mergeCell ref="M7:V7"/>
    <mergeCell ref="W7:AE7"/>
    <mergeCell ref="AM13:AO13"/>
    <mergeCell ref="AP11:AR11"/>
    <mergeCell ref="AP13:AR13"/>
    <mergeCell ref="AP12:AR12"/>
    <mergeCell ref="AJ20:AL20"/>
    <mergeCell ref="E8:K8"/>
    <mergeCell ref="B24:AC24"/>
    <mergeCell ref="B25:D25"/>
    <mergeCell ref="AD24:AI24"/>
    <mergeCell ref="AM20:AO20"/>
    <mergeCell ref="AJ28:AL28"/>
    <mergeCell ref="AM28:AO28"/>
    <mergeCell ref="AP28:AR28"/>
    <mergeCell ref="AJ29:AL29"/>
    <mergeCell ref="AM29:AO29"/>
    <mergeCell ref="AP29:AR29"/>
    <mergeCell ref="A36:AS36"/>
    <mergeCell ref="A37:AS37"/>
    <mergeCell ref="A38:AS38"/>
    <mergeCell ref="A6:C6"/>
    <mergeCell ref="E6:L6"/>
    <mergeCell ref="A47:L47"/>
    <mergeCell ref="AJ16:AL16"/>
    <mergeCell ref="AM16:AO16"/>
    <mergeCell ref="AP16:AR16"/>
    <mergeCell ref="AJ17:AL17"/>
    <mergeCell ref="AM17:AO17"/>
    <mergeCell ref="AP17:AR17"/>
    <mergeCell ref="AP18:AR18"/>
    <mergeCell ref="AM21:AO21"/>
    <mergeCell ref="AP21:AR21"/>
    <mergeCell ref="AJ27:AL27"/>
    <mergeCell ref="AJ21:AL21"/>
    <mergeCell ref="AF47:AS47"/>
    <mergeCell ref="A39:AS39"/>
    <mergeCell ref="A32:AS32"/>
    <mergeCell ref="A33:AS33"/>
    <mergeCell ref="A34:AS34"/>
    <mergeCell ref="A35:AS35"/>
    <mergeCell ref="A27:A30"/>
    <mergeCell ref="AM27:AO27"/>
    <mergeCell ref="AJ30:AL30"/>
    <mergeCell ref="AM30:AO30"/>
  </mergeCells>
  <phoneticPr fontId="3"/>
  <conditionalFormatting sqref="A2:AL2">
    <cfRule type="containsText" dxfId="12" priority="2" operator="containsText" text="エラー">
      <formula>NOT(ISERROR(SEARCH("エラー",A2)))</formula>
    </cfRule>
  </conditionalFormatting>
  <conditionalFormatting sqref="A42:AL42">
    <cfRule type="containsText" dxfId="11" priority="1" operator="containsText" text="エラー">
      <formula>NOT(ISERROR(SEARCH("エラー",A42)))</formula>
    </cfRule>
  </conditionalFormatting>
  <dataValidations count="3">
    <dataValidation type="list" allowBlank="1" showInputMessage="1" showErrorMessage="1" sqref="E44:O44">
      <formula1>"就労継続支援Ａ型,就労継続支援Ｂ型,就労移行支援"</formula1>
    </dataValidation>
    <dataValidation type="list" allowBlank="1" showInputMessage="1" showErrorMessage="1" sqref="C11:C22 C27:C30">
      <formula1>"常勤・専従,常勤・兼務,非常勤・専従,非常勤・兼務"</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2"/>
  <sheetViews>
    <sheetView showGridLines="0" view="pageBreakPreview" zoomScale="85" zoomScaleNormal="100" zoomScaleSheetLayoutView="85" workbookViewId="0">
      <selection activeCell="AA10" sqref="AA10"/>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c r="A1" s="147" t="s">
        <v>338</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7" t="s">
        <v>94</v>
      </c>
      <c r="AN1" s="678"/>
      <c r="AO1" s="678"/>
      <c r="AP1" s="678"/>
      <c r="AQ1" s="678"/>
      <c r="AR1" s="678"/>
      <c r="AS1" s="679"/>
      <c r="AT1" s="147"/>
      <c r="AU1" s="147"/>
      <c r="AV1" s="147"/>
      <c r="AW1" s="147"/>
      <c r="AX1" s="147"/>
      <c r="AY1" s="147"/>
      <c r="AZ1" s="147"/>
      <c r="BA1" s="147"/>
      <c r="BB1" s="147"/>
      <c r="BC1" s="147"/>
      <c r="BD1" s="147"/>
      <c r="BE1" s="147"/>
      <c r="BF1" s="147"/>
      <c r="BG1" s="147"/>
    </row>
    <row r="2" spans="1:59" s="8" customFormat="1" ht="18.75" customHeight="1" thickBot="1">
      <c r="A2" s="692" t="str">
        <f>IFERROR("（"&amp;TEXT(DATE(TEXT('調書1-1'!$K$5,"yyyy"),TEXT('調書1-1'!$K$5,"mm")-1,1),"gggee年mm月")&amp;"分）","エラー！調書1-1のセル「D2」(運営指導日)入力！")</f>
        <v>エラー！調書1-1のセル「D2」(運営指導日)入力！</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3"/>
      <c r="AM2" s="680"/>
      <c r="AN2" s="681"/>
      <c r="AO2" s="681"/>
      <c r="AP2" s="681"/>
      <c r="AQ2" s="681"/>
      <c r="AR2" s="681"/>
      <c r="AS2" s="682"/>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602" t="s">
        <v>27</v>
      </c>
      <c r="B4" s="603"/>
      <c r="C4" s="603"/>
      <c r="D4" s="603"/>
      <c r="E4" s="667" t="s">
        <v>153</v>
      </c>
      <c r="F4" s="663"/>
      <c r="G4" s="663"/>
      <c r="H4" s="663"/>
      <c r="I4" s="663"/>
      <c r="J4" s="663"/>
      <c r="K4" s="663"/>
      <c r="L4" s="663"/>
      <c r="M4" s="663"/>
      <c r="N4" s="663"/>
      <c r="O4" s="663"/>
      <c r="P4" s="602" t="s">
        <v>87</v>
      </c>
      <c r="Q4" s="603"/>
      <c r="R4" s="603"/>
      <c r="S4" s="603"/>
      <c r="T4" s="603"/>
      <c r="U4" s="603"/>
      <c r="V4" s="603"/>
      <c r="W4" s="603"/>
      <c r="X4" s="603"/>
      <c r="Y4" s="607"/>
      <c r="Z4" s="635" t="str">
        <f>'調書1-1'!$AK$1&amp;"　"&amp;'調書1-1'!$AR$1</f>
        <v>　</v>
      </c>
      <c r="AA4" s="636"/>
      <c r="AB4" s="636"/>
      <c r="AC4" s="636"/>
      <c r="AD4" s="636"/>
      <c r="AE4" s="636"/>
      <c r="AF4" s="636"/>
      <c r="AG4" s="636"/>
      <c r="AH4" s="636"/>
      <c r="AI4" s="636"/>
      <c r="AJ4" s="636"/>
      <c r="AK4" s="636"/>
      <c r="AL4" s="636"/>
      <c r="AM4" s="636"/>
      <c r="AN4" s="636"/>
      <c r="AO4" s="636"/>
      <c r="AP4" s="636"/>
      <c r="AQ4" s="636"/>
      <c r="AR4" s="636"/>
      <c r="AS4" s="637"/>
    </row>
    <row r="5" spans="1:59" s="8" customFormat="1" ht="21.75" customHeight="1" thickBot="1">
      <c r="A5" s="665"/>
      <c r="B5" s="666"/>
      <c r="C5" s="666"/>
      <c r="D5" s="666"/>
      <c r="E5" s="686" t="s">
        <v>26</v>
      </c>
      <c r="F5" s="605"/>
      <c r="G5" s="605"/>
      <c r="H5" s="605"/>
      <c r="I5" s="605"/>
      <c r="J5" s="605"/>
      <c r="K5" s="605"/>
      <c r="L5" s="605"/>
      <c r="M5" s="605"/>
      <c r="N5" s="605"/>
      <c r="O5" s="605"/>
      <c r="P5" s="605"/>
      <c r="Q5" s="605"/>
      <c r="R5" s="605"/>
      <c r="S5" s="605"/>
      <c r="T5" s="605"/>
      <c r="U5" s="605"/>
      <c r="V5" s="605"/>
      <c r="W5" s="605"/>
      <c r="X5" s="605"/>
      <c r="Y5" s="605"/>
      <c r="Z5" s="605"/>
      <c r="AA5" s="606"/>
      <c r="AB5" s="667" t="s">
        <v>20</v>
      </c>
      <c r="AC5" s="663"/>
      <c r="AD5" s="663"/>
      <c r="AE5" s="663"/>
      <c r="AF5" s="663"/>
      <c r="AG5" s="663"/>
      <c r="AH5" s="663"/>
      <c r="AI5" s="663"/>
      <c r="AJ5" s="663"/>
      <c r="AK5" s="663"/>
      <c r="AL5" s="663"/>
      <c r="AM5" s="663"/>
      <c r="AN5" s="663"/>
      <c r="AO5" s="663"/>
      <c r="AP5" s="663"/>
      <c r="AQ5" s="663"/>
      <c r="AR5" s="663"/>
      <c r="AS5" s="664"/>
    </row>
    <row r="6" spans="1:59" s="8" customFormat="1" ht="21.75" customHeight="1" thickBot="1">
      <c r="A6" s="602" t="s">
        <v>25</v>
      </c>
      <c r="B6" s="603"/>
      <c r="C6" s="603"/>
      <c r="D6" s="56"/>
      <c r="E6" s="604" t="s">
        <v>24</v>
      </c>
      <c r="F6" s="605"/>
      <c r="G6" s="605"/>
      <c r="H6" s="605"/>
      <c r="I6" s="605"/>
      <c r="J6" s="605"/>
      <c r="K6" s="605"/>
      <c r="L6" s="606"/>
      <c r="M6" s="638"/>
      <c r="N6" s="639"/>
      <c r="O6" s="639"/>
      <c r="P6" s="639"/>
      <c r="Q6" s="639"/>
      <c r="R6" s="639"/>
      <c r="S6" s="639"/>
      <c r="T6" s="639"/>
      <c r="U6" s="639"/>
      <c r="V6" s="640"/>
      <c r="W6" s="604" t="s">
        <v>23</v>
      </c>
      <c r="X6" s="605"/>
      <c r="Y6" s="605"/>
      <c r="Z6" s="605"/>
      <c r="AA6" s="605"/>
      <c r="AB6" s="605"/>
      <c r="AC6" s="605"/>
      <c r="AD6" s="605"/>
      <c r="AE6" s="606"/>
      <c r="AF6" s="683"/>
      <c r="AG6" s="684"/>
      <c r="AH6" s="684"/>
      <c r="AI6" s="684"/>
      <c r="AJ6" s="684"/>
      <c r="AK6" s="684"/>
      <c r="AL6" s="684"/>
      <c r="AM6" s="684"/>
      <c r="AN6" s="684"/>
      <c r="AO6" s="684"/>
      <c r="AP6" s="684"/>
      <c r="AQ6" s="684"/>
      <c r="AR6" s="684"/>
      <c r="AS6" s="685"/>
    </row>
    <row r="7" spans="1:59" s="8" customFormat="1" ht="21.75" customHeight="1" thickBot="1">
      <c r="A7" s="602" t="s">
        <v>22</v>
      </c>
      <c r="B7" s="603"/>
      <c r="C7" s="603"/>
      <c r="D7" s="603"/>
      <c r="E7" s="603"/>
      <c r="F7" s="603"/>
      <c r="G7" s="603"/>
      <c r="H7" s="603"/>
      <c r="I7" s="603"/>
      <c r="J7" s="603"/>
      <c r="K7" s="603"/>
      <c r="L7" s="607"/>
      <c r="M7" s="638" t="s">
        <v>20</v>
      </c>
      <c r="N7" s="639"/>
      <c r="O7" s="639"/>
      <c r="P7" s="639"/>
      <c r="Q7" s="639"/>
      <c r="R7" s="639"/>
      <c r="S7" s="639"/>
      <c r="T7" s="639"/>
      <c r="U7" s="639"/>
      <c r="V7" s="640"/>
      <c r="W7" s="604" t="s">
        <v>21</v>
      </c>
      <c r="X7" s="605"/>
      <c r="Y7" s="605"/>
      <c r="Z7" s="605"/>
      <c r="AA7" s="605"/>
      <c r="AB7" s="605"/>
      <c r="AC7" s="605"/>
      <c r="AD7" s="605"/>
      <c r="AE7" s="606"/>
      <c r="AF7" s="632"/>
      <c r="AG7" s="633"/>
      <c r="AH7" s="633"/>
      <c r="AI7" s="633"/>
      <c r="AJ7" s="633"/>
      <c r="AK7" s="633"/>
      <c r="AL7" s="633"/>
      <c r="AM7" s="633"/>
      <c r="AN7" s="633"/>
      <c r="AO7" s="633"/>
      <c r="AP7" s="633"/>
      <c r="AQ7" s="633"/>
      <c r="AR7" s="633"/>
      <c r="AS7" s="634"/>
    </row>
    <row r="8" spans="1:59" s="8" customFormat="1" ht="21.75" customHeight="1">
      <c r="A8" s="644" t="s">
        <v>19</v>
      </c>
      <c r="B8" s="647" t="s">
        <v>18</v>
      </c>
      <c r="C8" s="668" t="s">
        <v>17</v>
      </c>
      <c r="D8" s="656" t="s">
        <v>16</v>
      </c>
      <c r="E8" s="647" t="s">
        <v>15</v>
      </c>
      <c r="F8" s="656"/>
      <c r="G8" s="656"/>
      <c r="H8" s="656"/>
      <c r="I8" s="656"/>
      <c r="J8" s="656"/>
      <c r="K8" s="657"/>
      <c r="L8" s="647" t="s">
        <v>14</v>
      </c>
      <c r="M8" s="656"/>
      <c r="N8" s="656"/>
      <c r="O8" s="656"/>
      <c r="P8" s="656"/>
      <c r="Q8" s="656"/>
      <c r="R8" s="657"/>
      <c r="S8" s="647" t="s">
        <v>13</v>
      </c>
      <c r="T8" s="656"/>
      <c r="U8" s="656"/>
      <c r="V8" s="656"/>
      <c r="W8" s="656"/>
      <c r="X8" s="656"/>
      <c r="Y8" s="657"/>
      <c r="Z8" s="670" t="s">
        <v>12</v>
      </c>
      <c r="AA8" s="656"/>
      <c r="AB8" s="656"/>
      <c r="AC8" s="656"/>
      <c r="AD8" s="656"/>
      <c r="AE8" s="656"/>
      <c r="AF8" s="671"/>
      <c r="AG8" s="641"/>
      <c r="AH8" s="642"/>
      <c r="AI8" s="643"/>
      <c r="AJ8" s="673" t="s">
        <v>193</v>
      </c>
      <c r="AK8" s="668"/>
      <c r="AL8" s="668"/>
      <c r="AM8" s="675" t="s">
        <v>192</v>
      </c>
      <c r="AN8" s="675"/>
      <c r="AO8" s="675"/>
      <c r="AP8" s="668" t="s">
        <v>213</v>
      </c>
      <c r="AQ8" s="668"/>
      <c r="AR8" s="668"/>
      <c r="AS8" s="651" t="s">
        <v>11</v>
      </c>
    </row>
    <row r="9" spans="1:59" s="8" customFormat="1" ht="21.75" customHeight="1">
      <c r="A9" s="645"/>
      <c r="B9" s="648"/>
      <c r="C9" s="669"/>
      <c r="D9" s="672"/>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4"/>
      <c r="AK9" s="669"/>
      <c r="AL9" s="669"/>
      <c r="AM9" s="676"/>
      <c r="AN9" s="676"/>
      <c r="AO9" s="676"/>
      <c r="AP9" s="669"/>
      <c r="AQ9" s="669"/>
      <c r="AR9" s="669"/>
      <c r="AS9" s="652"/>
    </row>
    <row r="10" spans="1:59" s="8" customFormat="1" ht="21.75" customHeight="1">
      <c r="A10" s="645"/>
      <c r="B10" s="648"/>
      <c r="C10" s="669"/>
      <c r="D10" s="672"/>
      <c r="E10" s="295" t="e">
        <f>IF(DAY(EOMONTH('調書1-1'!$K$5,-1))&lt;E$9,"-",DATE(YEAR('調書1-1'!$K$5),MONTH('調書1-1'!$K$5)-1,E$9))</f>
        <v>#NUM!</v>
      </c>
      <c r="F10" s="296" t="e">
        <f>IF(DAY(EOMONTH('調書1-1'!$K$5,-1))&lt;F$9,"-",DATE(YEAR('調書1-1'!$K$5),MONTH('調書1-1'!$K$5)-1,F$9))</f>
        <v>#NUM!</v>
      </c>
      <c r="G10" s="297" t="e">
        <f>IF(DAY(EOMONTH('調書1-1'!$K$5,-1))&lt;G$9,"-",DATE(YEAR('調書1-1'!$K$5),MONTH('調書1-1'!$K$5)-1,G$9))</f>
        <v>#NUM!</v>
      </c>
      <c r="H10" s="296" t="e">
        <f>IF(DAY(EOMONTH('調書1-1'!$K$5,-1))&lt;H$9,"-",DATE(YEAR('調書1-1'!$K$5),MONTH('調書1-1'!$K$5)-1,H$9))</f>
        <v>#NUM!</v>
      </c>
      <c r="I10" s="296" t="e">
        <f>IF(DAY(EOMONTH('調書1-1'!$K$5,-1))&lt;I$9,"-",DATE(YEAR('調書1-1'!$K$5),MONTH('調書1-1'!$K$5)-1,I$9))</f>
        <v>#NUM!</v>
      </c>
      <c r="J10" s="296" t="e">
        <f>IF(DAY(EOMONTH('調書1-1'!$K$5,-1))&lt;J$9,"-",DATE(YEAR('調書1-1'!$K$5),MONTH('調書1-1'!$K$5)-1,J$9))</f>
        <v>#NUM!</v>
      </c>
      <c r="K10" s="296" t="e">
        <f>IF(DAY(EOMONTH('調書1-1'!$K$5,-1))&lt;K$9,"-",DATE(YEAR('調書1-1'!$K$5),MONTH('調書1-1'!$K$5)-1,K$9))</f>
        <v>#NUM!</v>
      </c>
      <c r="L10" s="295" t="e">
        <f>IF(DAY(EOMONTH('調書1-1'!$K$5,-1))&lt;L$9,"-",DATE(YEAR('調書1-1'!$K$5),MONTH('調書1-1'!$K$5)-1,L$9))</f>
        <v>#NUM!</v>
      </c>
      <c r="M10" s="296" t="e">
        <f>IF(DAY(EOMONTH('調書1-1'!$K$5,-1))&lt;M$9,"-",DATE(YEAR('調書1-1'!$K$5),MONTH('調書1-1'!$K$5)-1,M$9))</f>
        <v>#NUM!</v>
      </c>
      <c r="N10" s="297" t="e">
        <f>IF(DAY(EOMONTH('調書1-1'!$K$5,-1))&lt;N$9,"-",DATE(YEAR('調書1-1'!$K$5),MONTH('調書1-1'!$K$5)-1,N$9))</f>
        <v>#NUM!</v>
      </c>
      <c r="O10" s="296" t="e">
        <f>IF(DAY(EOMONTH('調書1-1'!$K$5,-1))&lt;O$9,"-",DATE(YEAR('調書1-1'!$K$5),MONTH('調書1-1'!$K$5)-1,O$9))</f>
        <v>#NUM!</v>
      </c>
      <c r="P10" s="296" t="e">
        <f>IF(DAY(EOMONTH('調書1-1'!$K$5,-1))&lt;P$9,"-",DATE(YEAR('調書1-1'!$K$5),MONTH('調書1-1'!$K$5)-1,P$9))</f>
        <v>#NUM!</v>
      </c>
      <c r="Q10" s="296" t="e">
        <f>IF(DAY(EOMONTH('調書1-1'!$K$5,-1))&lt;Q$9,"-",DATE(YEAR('調書1-1'!$K$5),MONTH('調書1-1'!$K$5)-1,Q$9))</f>
        <v>#NUM!</v>
      </c>
      <c r="R10" s="296" t="e">
        <f>IF(DAY(EOMONTH('調書1-1'!$K$5,-1))&lt;R$9,"-",DATE(YEAR('調書1-1'!$K$5),MONTH('調書1-1'!$K$5)-1,R$9))</f>
        <v>#NUM!</v>
      </c>
      <c r="S10" s="295" t="e">
        <f>IF(DAY(EOMONTH('調書1-1'!$K$5,-1))&lt;S$9,"-",DATE(YEAR('調書1-1'!$K$5),MONTH('調書1-1'!$K$5)-1,S$9))</f>
        <v>#NUM!</v>
      </c>
      <c r="T10" s="296" t="e">
        <f>IF(DAY(EOMONTH('調書1-1'!$K$5,-1))&lt;T$9,"-",DATE(YEAR('調書1-1'!$K$5),MONTH('調書1-1'!$K$5)-1,T$9))</f>
        <v>#NUM!</v>
      </c>
      <c r="U10" s="297" t="e">
        <f>IF(DAY(EOMONTH('調書1-1'!$K$5,-1))&lt;U$9,"-",DATE(YEAR('調書1-1'!$K$5),MONTH('調書1-1'!$K$5)-1,U$9))</f>
        <v>#NUM!</v>
      </c>
      <c r="V10" s="296" t="e">
        <f>IF(DAY(EOMONTH('調書1-1'!$K$5,-1))&lt;V$9,"-",DATE(YEAR('調書1-1'!$K$5),MONTH('調書1-1'!$K$5)-1,V$9))</f>
        <v>#NUM!</v>
      </c>
      <c r="W10" s="296" t="e">
        <f>IF(DAY(EOMONTH('調書1-1'!$K$5,-1))&lt;W$9,"-",DATE(YEAR('調書1-1'!$K$5),MONTH('調書1-1'!$K$5)-1,W$9))</f>
        <v>#NUM!</v>
      </c>
      <c r="X10" s="296" t="e">
        <f>IF(DAY(EOMONTH('調書1-1'!$K$5,-1))&lt;X$9,"-",DATE(YEAR('調書1-1'!$K$5),MONTH('調書1-1'!$K$5)-1,X$9))</f>
        <v>#NUM!</v>
      </c>
      <c r="Y10" s="296" t="e">
        <f>IF(DAY(EOMONTH('調書1-1'!$K$5,-1))&lt;Y$9,"-",DATE(YEAR('調書1-1'!$K$5),MONTH('調書1-1'!$K$5)-1,Y$9))</f>
        <v>#NUM!</v>
      </c>
      <c r="Z10" s="295" t="e">
        <f>IF(DAY(EOMONTH('調書1-1'!$K$5,-1))&lt;Z$9,"-",DATE(YEAR('調書1-1'!$K$5),MONTH('調書1-1'!$K$5)-1,Z$9))</f>
        <v>#NUM!</v>
      </c>
      <c r="AA10" s="296" t="e">
        <f>IF(DAY(EOMONTH('調書1-1'!$K$5,-1))&lt;AA$9,"-",DATE(YEAR('調書1-1'!$K$5),MONTH('調書1-1'!$K$5)-1,AA$9))</f>
        <v>#NUM!</v>
      </c>
      <c r="AB10" s="297" t="e">
        <f>IF(DAY(EOMONTH('調書1-1'!$K$5,-1))&lt;AB$9,"-",DATE(YEAR('調書1-1'!$K$5),MONTH('調書1-1'!$K$5)-1,AB$9))</f>
        <v>#NUM!</v>
      </c>
      <c r="AC10" s="296" t="e">
        <f>IF(DAY(EOMONTH('調書1-1'!$K$5,-1))&lt;AC$9,"-",DATE(YEAR('調書1-1'!$K$5),MONTH('調書1-1'!$K$5)-1,AC$9))</f>
        <v>#NUM!</v>
      </c>
      <c r="AD10" s="296" t="e">
        <f>IF(DAY(EOMONTH('調書1-1'!$K$5,-1))&lt;AD$9,"-",DATE(YEAR('調書1-1'!$K$5),MONTH('調書1-1'!$K$5)-1,AD$9))</f>
        <v>#NUM!</v>
      </c>
      <c r="AE10" s="296" t="e">
        <f>IF(DAY(EOMONTH('調書1-1'!$K$5,-1))&lt;AE$9,"-",DATE(YEAR('調書1-1'!$K$5),MONTH('調書1-1'!$K$5)-1,AE$9))</f>
        <v>#NUM!</v>
      </c>
      <c r="AF10" s="296" t="e">
        <f>IF(DAY(EOMONTH('調書1-1'!$K$5,-1))&lt;AF$9,"-",DATE(YEAR('調書1-1'!$K$5),MONTH('調書1-1'!$K$5)-1,AF$9))</f>
        <v>#NUM!</v>
      </c>
      <c r="AG10" s="298" t="e">
        <f>IF(DAY(EOMONTH('調書1-1'!$K$5,-1))&lt;AG$9,"-",DATE(YEAR('調書1-1'!$K$5),MONTH('調書1-1'!$K$5)-1,AG$9))</f>
        <v>#NUM!</v>
      </c>
      <c r="AH10" s="299" t="e">
        <f>IF(DAY(EOMONTH('調書1-1'!$K$5,-1))&lt;AH$9,"-",DATE(YEAR('調書1-1'!$K$5),MONTH('調書1-1'!$K$5)-1,AH$9))</f>
        <v>#NUM!</v>
      </c>
      <c r="AI10" s="300" t="e">
        <f>IF(DAY(EOMONTH('調書1-1'!$K$5,-1))&lt;AI$9,"-",DATE(YEAR('調書1-1'!$K$5),MONTH('調書1-1'!$K$5)-1,AI$9))</f>
        <v>#NUM!</v>
      </c>
      <c r="AJ10" s="674"/>
      <c r="AK10" s="669"/>
      <c r="AL10" s="669"/>
      <c r="AM10" s="676"/>
      <c r="AN10" s="676"/>
      <c r="AO10" s="676"/>
      <c r="AP10" s="669"/>
      <c r="AQ10" s="669"/>
      <c r="AR10" s="669"/>
      <c r="AS10" s="652"/>
      <c r="AU10" s="62"/>
    </row>
    <row r="11" spans="1:59" s="8" customFormat="1" ht="18.75" customHeight="1">
      <c r="A11" s="645"/>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08">
        <f>SUM(E11:AF11)</f>
        <v>0</v>
      </c>
      <c r="AK11" s="608"/>
      <c r="AL11" s="609"/>
      <c r="AM11" s="610">
        <f t="shared" ref="AM11:AM22" si="0">ROUNDDOWN(AJ11/4,1)</f>
        <v>0</v>
      </c>
      <c r="AN11" s="608"/>
      <c r="AO11" s="609"/>
      <c r="AP11" s="610" t="str">
        <f>IF($AD$24=0,"0.0",IF(AJ11/4/$AD$24&gt;1,1,ROUNDDOWN(AJ11/4/$AD$24,1)))</f>
        <v>0.0</v>
      </c>
      <c r="AQ11" s="608"/>
      <c r="AR11" s="609"/>
      <c r="AS11" s="306"/>
      <c r="AU11" s="14" t="str">
        <f>IF($AD$24=0,"",IF(AP11&gt;1,"常勤換算後の人数を1.0にしてください",""))</f>
        <v/>
      </c>
    </row>
    <row r="12" spans="1:59" s="8" customFormat="1" ht="18.75" customHeight="1">
      <c r="A12" s="645"/>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08">
        <f t="shared" ref="AJ12:AJ22" si="1">SUM(E12:AF12)</f>
        <v>0</v>
      </c>
      <c r="AK12" s="608"/>
      <c r="AL12" s="609"/>
      <c r="AM12" s="610">
        <f t="shared" si="0"/>
        <v>0</v>
      </c>
      <c r="AN12" s="608"/>
      <c r="AO12" s="609"/>
      <c r="AP12" s="610" t="str">
        <f t="shared" ref="AP12:AP22" si="2">IF($AD$24=0,"0.0",IF(AJ12/4/$AD$24&gt;1,1,ROUNDDOWN(AJ12/4/$AD$24,1)))</f>
        <v>0.0</v>
      </c>
      <c r="AQ12" s="608"/>
      <c r="AR12" s="609"/>
      <c r="AS12" s="306"/>
      <c r="AU12" s="14" t="str">
        <f>IF($AD$24=0,"",IF(AP12&gt;1,"常勤換算後の人数を1.0にしてください",""))</f>
        <v/>
      </c>
    </row>
    <row r="13" spans="1:59" s="8" customFormat="1" ht="18.75" customHeight="1">
      <c r="A13" s="645"/>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08">
        <f t="shared" si="1"/>
        <v>0</v>
      </c>
      <c r="AK13" s="608"/>
      <c r="AL13" s="609"/>
      <c r="AM13" s="610">
        <f t="shared" si="0"/>
        <v>0</v>
      </c>
      <c r="AN13" s="608"/>
      <c r="AO13" s="609"/>
      <c r="AP13" s="610" t="str">
        <f t="shared" si="2"/>
        <v>0.0</v>
      </c>
      <c r="AQ13" s="608"/>
      <c r="AR13" s="609"/>
      <c r="AS13" s="306"/>
      <c r="AU13" s="14" t="str">
        <f>IF($AD$24=0,"",IF(AP13&gt;1,"常勤換算後の人数を1.0にしてください",""))</f>
        <v/>
      </c>
    </row>
    <row r="14" spans="1:59" s="8" customFormat="1" ht="18.75" customHeight="1">
      <c r="A14" s="645"/>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08">
        <f t="shared" si="1"/>
        <v>0</v>
      </c>
      <c r="AK14" s="608"/>
      <c r="AL14" s="609"/>
      <c r="AM14" s="610">
        <f t="shared" si="0"/>
        <v>0</v>
      </c>
      <c r="AN14" s="608"/>
      <c r="AO14" s="609"/>
      <c r="AP14" s="610" t="str">
        <f t="shared" si="2"/>
        <v>0.0</v>
      </c>
      <c r="AQ14" s="608"/>
      <c r="AR14" s="609"/>
      <c r="AS14" s="306"/>
      <c r="AU14" s="14" t="str">
        <f>IF($AD$24=0,"",IF(AP14&gt;1,"常勤換算後の人数を1.0にしてください",""))</f>
        <v/>
      </c>
    </row>
    <row r="15" spans="1:59" s="8" customFormat="1" ht="18.75" customHeight="1">
      <c r="A15" s="645"/>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8">
        <f t="shared" ref="AJ15:AJ16" si="3">SUM(E15:AF15)</f>
        <v>0</v>
      </c>
      <c r="AK15" s="608"/>
      <c r="AL15" s="609"/>
      <c r="AM15" s="610">
        <f t="shared" ref="AM15:AM16" si="4">ROUNDDOWN(AJ15/4,1)</f>
        <v>0</v>
      </c>
      <c r="AN15" s="608"/>
      <c r="AO15" s="609"/>
      <c r="AP15" s="610" t="str">
        <f t="shared" si="2"/>
        <v>0.0</v>
      </c>
      <c r="AQ15" s="608"/>
      <c r="AR15" s="609"/>
      <c r="AS15" s="306"/>
      <c r="AU15" s="14"/>
    </row>
    <row r="16" spans="1:59" s="8" customFormat="1" ht="18.75" customHeight="1">
      <c r="A16" s="645"/>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8">
        <f t="shared" si="3"/>
        <v>0</v>
      </c>
      <c r="AK16" s="608"/>
      <c r="AL16" s="609"/>
      <c r="AM16" s="610">
        <f t="shared" si="4"/>
        <v>0</v>
      </c>
      <c r="AN16" s="608"/>
      <c r="AO16" s="609"/>
      <c r="AP16" s="610" t="str">
        <f t="shared" si="2"/>
        <v>0.0</v>
      </c>
      <c r="AQ16" s="608"/>
      <c r="AR16" s="609"/>
      <c r="AS16" s="306"/>
      <c r="AU16" s="14"/>
    </row>
    <row r="17" spans="1:60" s="8" customFormat="1" ht="18.75" customHeight="1">
      <c r="A17" s="645"/>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8">
        <f t="shared" ref="AJ17:AJ19" si="5">SUM(E17:AF17)</f>
        <v>0</v>
      </c>
      <c r="AK17" s="608"/>
      <c r="AL17" s="609"/>
      <c r="AM17" s="610">
        <f t="shared" si="0"/>
        <v>0</v>
      </c>
      <c r="AN17" s="608"/>
      <c r="AO17" s="609"/>
      <c r="AP17" s="610" t="str">
        <f t="shared" si="2"/>
        <v>0.0</v>
      </c>
      <c r="AQ17" s="608"/>
      <c r="AR17" s="609"/>
      <c r="AS17" s="306"/>
      <c r="AU17" s="14"/>
    </row>
    <row r="18" spans="1:60" s="8" customFormat="1" ht="18.75" customHeight="1">
      <c r="A18" s="645"/>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8">
        <f t="shared" si="5"/>
        <v>0</v>
      </c>
      <c r="AK18" s="608"/>
      <c r="AL18" s="609"/>
      <c r="AM18" s="610">
        <f t="shared" si="0"/>
        <v>0</v>
      </c>
      <c r="AN18" s="608"/>
      <c r="AO18" s="609"/>
      <c r="AP18" s="610" t="str">
        <f t="shared" si="2"/>
        <v>0.0</v>
      </c>
      <c r="AQ18" s="608"/>
      <c r="AR18" s="609"/>
      <c r="AS18" s="306"/>
      <c r="AU18" s="14"/>
    </row>
    <row r="19" spans="1:60" s="8" customFormat="1" ht="18.75" customHeight="1">
      <c r="A19" s="645"/>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8">
        <f t="shared" si="5"/>
        <v>0</v>
      </c>
      <c r="AK19" s="608"/>
      <c r="AL19" s="609"/>
      <c r="AM19" s="610">
        <f t="shared" si="0"/>
        <v>0</v>
      </c>
      <c r="AN19" s="608"/>
      <c r="AO19" s="609"/>
      <c r="AP19" s="610" t="str">
        <f t="shared" si="2"/>
        <v>0.0</v>
      </c>
      <c r="AQ19" s="608"/>
      <c r="AR19" s="609"/>
      <c r="AS19" s="306"/>
      <c r="AU19" s="14"/>
    </row>
    <row r="20" spans="1:60" s="8" customFormat="1" ht="18.75" customHeight="1">
      <c r="A20" s="645"/>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8">
        <f t="shared" si="1"/>
        <v>0</v>
      </c>
      <c r="AK20" s="608"/>
      <c r="AL20" s="609"/>
      <c r="AM20" s="610">
        <f t="shared" si="0"/>
        <v>0</v>
      </c>
      <c r="AN20" s="608"/>
      <c r="AO20" s="609"/>
      <c r="AP20" s="610" t="str">
        <f t="shared" si="2"/>
        <v>0.0</v>
      </c>
      <c r="AQ20" s="608"/>
      <c r="AR20" s="609"/>
      <c r="AS20" s="306"/>
      <c r="AU20" s="14" t="str">
        <f>IF($AD$24=0,"",IF(AP20&gt;1,"常勤換算後の人数を1.0にしてください",""))</f>
        <v/>
      </c>
    </row>
    <row r="21" spans="1:60" s="8" customFormat="1" ht="18.75" customHeight="1">
      <c r="A21" s="645"/>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8">
        <f t="shared" si="1"/>
        <v>0</v>
      </c>
      <c r="AK21" s="608"/>
      <c r="AL21" s="609"/>
      <c r="AM21" s="610">
        <f t="shared" si="0"/>
        <v>0</v>
      </c>
      <c r="AN21" s="608"/>
      <c r="AO21" s="609"/>
      <c r="AP21" s="610" t="str">
        <f t="shared" si="2"/>
        <v>0.0</v>
      </c>
      <c r="AQ21" s="608"/>
      <c r="AR21" s="609"/>
      <c r="AS21" s="306"/>
      <c r="AU21" s="14" t="str">
        <f>IF($AD$24=0,"",IF(AP21&gt;1,"常勤換算後の人数を1.0にしてください",""))</f>
        <v/>
      </c>
    </row>
    <row r="22" spans="1:60" s="8" customFormat="1" ht="18.75" customHeight="1" thickBot="1">
      <c r="A22" s="645"/>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8">
        <f t="shared" si="1"/>
        <v>0</v>
      </c>
      <c r="AK22" s="608"/>
      <c r="AL22" s="609"/>
      <c r="AM22" s="610">
        <f t="shared" si="0"/>
        <v>0</v>
      </c>
      <c r="AN22" s="608"/>
      <c r="AO22" s="609"/>
      <c r="AP22" s="610" t="str">
        <f t="shared" si="2"/>
        <v>0.0</v>
      </c>
      <c r="AQ22" s="608"/>
      <c r="AR22" s="609"/>
      <c r="AS22" s="307"/>
      <c r="AU22" s="14" t="str">
        <f>IF($AD$24=0,"",IF(AP22&gt;1,"常勤換算後の人数を1.0にしてください",""))</f>
        <v/>
      </c>
    </row>
    <row r="23" spans="1:60" s="8" customFormat="1" ht="18.75" customHeight="1" thickBot="1">
      <c r="A23" s="645"/>
      <c r="B23" s="649" t="s">
        <v>10</v>
      </c>
      <c r="C23" s="650"/>
      <c r="D23" s="650"/>
      <c r="E23" s="275" t="str">
        <f t="shared" ref="E23:AF23" si="6">IF(SUM(E11:E22)=0,"",SUM(E11:E22))</f>
        <v/>
      </c>
      <c r="F23" s="264" t="str">
        <f t="shared" si="6"/>
        <v/>
      </c>
      <c r="G23" s="264" t="str">
        <f t="shared" si="6"/>
        <v/>
      </c>
      <c r="H23" s="264" t="str">
        <f t="shared" si="6"/>
        <v/>
      </c>
      <c r="I23" s="264" t="str">
        <f t="shared" si="6"/>
        <v/>
      </c>
      <c r="J23" s="264" t="str">
        <f t="shared" si="6"/>
        <v/>
      </c>
      <c r="K23" s="276" t="str">
        <f t="shared" si="6"/>
        <v/>
      </c>
      <c r="L23" s="277" t="str">
        <f t="shared" si="6"/>
        <v/>
      </c>
      <c r="M23" s="264" t="str">
        <f t="shared" si="6"/>
        <v/>
      </c>
      <c r="N23" s="264" t="str">
        <f t="shared" si="6"/>
        <v/>
      </c>
      <c r="O23" s="264" t="str">
        <f t="shared" si="6"/>
        <v/>
      </c>
      <c r="P23" s="264" t="str">
        <f t="shared" si="6"/>
        <v/>
      </c>
      <c r="Q23" s="264" t="str">
        <f t="shared" si="6"/>
        <v/>
      </c>
      <c r="R23" s="276" t="str">
        <f t="shared" si="6"/>
        <v/>
      </c>
      <c r="S23" s="277" t="str">
        <f t="shared" si="6"/>
        <v/>
      </c>
      <c r="T23" s="264" t="str">
        <f t="shared" si="6"/>
        <v/>
      </c>
      <c r="U23" s="264" t="str">
        <f t="shared" si="6"/>
        <v/>
      </c>
      <c r="V23" s="264" t="str">
        <f t="shared" si="6"/>
        <v/>
      </c>
      <c r="W23" s="264" t="str">
        <f t="shared" si="6"/>
        <v/>
      </c>
      <c r="X23" s="264" t="str">
        <f t="shared" si="6"/>
        <v/>
      </c>
      <c r="Y23" s="276" t="str">
        <f t="shared" si="6"/>
        <v/>
      </c>
      <c r="Z23" s="277" t="str">
        <f t="shared" si="6"/>
        <v/>
      </c>
      <c r="AA23" s="264" t="str">
        <f t="shared" si="6"/>
        <v/>
      </c>
      <c r="AB23" s="264" t="str">
        <f t="shared" si="6"/>
        <v/>
      </c>
      <c r="AC23" s="264" t="str">
        <f t="shared" si="6"/>
        <v/>
      </c>
      <c r="AD23" s="265" t="str">
        <f t="shared" si="6"/>
        <v/>
      </c>
      <c r="AE23" s="265" t="str">
        <f t="shared" si="6"/>
        <v/>
      </c>
      <c r="AF23" s="278" t="str">
        <f t="shared" si="6"/>
        <v/>
      </c>
      <c r="AG23" s="55"/>
      <c r="AH23" s="155"/>
      <c r="AI23" s="54"/>
      <c r="AJ23" s="654">
        <f>SUM(AJ11:AL22)</f>
        <v>0</v>
      </c>
      <c r="AK23" s="654"/>
      <c r="AL23" s="655"/>
      <c r="AM23" s="653">
        <f>SUM(AM11:AO22)</f>
        <v>0</v>
      </c>
      <c r="AN23" s="654"/>
      <c r="AO23" s="655"/>
      <c r="AP23" s="653">
        <f>SUM(AP11:AR22)</f>
        <v>0</v>
      </c>
      <c r="AQ23" s="654"/>
      <c r="AR23" s="655"/>
      <c r="AS23" s="308"/>
      <c r="AU23" s="44"/>
    </row>
    <row r="24" spans="1:60" s="8" customFormat="1" ht="18.75" customHeight="1" thickBot="1">
      <c r="A24" s="645"/>
      <c r="B24" s="658" t="s">
        <v>340</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62"/>
      <c r="AE24" s="663"/>
      <c r="AF24" s="663"/>
      <c r="AG24" s="663"/>
      <c r="AH24" s="663"/>
      <c r="AI24" s="664"/>
      <c r="AJ24" s="687" t="s">
        <v>188</v>
      </c>
      <c r="AK24" s="688"/>
      <c r="AL24" s="688"/>
      <c r="AM24" s="688"/>
      <c r="AN24" s="688"/>
      <c r="AO24" s="688"/>
      <c r="AP24" s="688"/>
      <c r="AQ24" s="688"/>
      <c r="AR24" s="689"/>
      <c r="AS24" s="308"/>
      <c r="AU24" s="44"/>
    </row>
    <row r="25" spans="1:60" s="8" customFormat="1" ht="18.75" customHeight="1" thickBot="1">
      <c r="A25" s="646"/>
      <c r="B25" s="660" t="s">
        <v>8</v>
      </c>
      <c r="C25" s="661"/>
      <c r="D25" s="661"/>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66"/>
      <c r="AK25" s="666"/>
      <c r="AL25" s="690"/>
      <c r="AM25" s="691"/>
      <c r="AN25" s="666"/>
      <c r="AO25" s="690"/>
      <c r="AP25" s="691"/>
      <c r="AQ25" s="666"/>
      <c r="AR25" s="690"/>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309"/>
      <c r="AU26" s="44"/>
    </row>
    <row r="27" spans="1:60" s="8" customFormat="1" ht="18.75" customHeight="1">
      <c r="A27" s="620"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258"/>
      <c r="AI27" s="34"/>
      <c r="AJ27" s="611">
        <f t="shared" ref="AJ27:AJ30" si="7">SUM(E27:AF27)</f>
        <v>0</v>
      </c>
      <c r="AK27" s="612"/>
      <c r="AL27" s="613"/>
      <c r="AM27" s="623">
        <f t="shared" ref="AM27:AM30" si="8">ROUNDDOWN(AJ27/4,1)</f>
        <v>0</v>
      </c>
      <c r="AN27" s="624"/>
      <c r="AO27" s="625"/>
      <c r="AP27" s="623" t="str">
        <f t="shared" ref="AP27:AP30" si="9">IF($AD$24=0,"0.0",IF(AJ27/4/$AD$24&gt;1,1,ROUNDDOWN(AJ27/4/$AD$24,1)))</f>
        <v>0.0</v>
      </c>
      <c r="AQ27" s="624"/>
      <c r="AR27" s="625"/>
      <c r="AS27" s="310"/>
      <c r="AU27" s="14" t="str">
        <f t="shared" ref="AU27:AU30" si="10">IF($AD$24=0,"",IF(AP27&gt;1,"常勤換算後の人数を1.0にしてください",""))</f>
        <v/>
      </c>
    </row>
    <row r="28" spans="1:60" s="8" customFormat="1" ht="18.75" customHeight="1">
      <c r="A28" s="621"/>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08">
        <f t="shared" si="7"/>
        <v>0</v>
      </c>
      <c r="AK28" s="608"/>
      <c r="AL28" s="609"/>
      <c r="AM28" s="610">
        <f t="shared" si="8"/>
        <v>0</v>
      </c>
      <c r="AN28" s="608"/>
      <c r="AO28" s="609"/>
      <c r="AP28" s="610" t="str">
        <f t="shared" si="9"/>
        <v>0.0</v>
      </c>
      <c r="AQ28" s="608"/>
      <c r="AR28" s="609"/>
      <c r="AS28" s="306"/>
      <c r="AU28" s="14" t="str">
        <f t="shared" si="10"/>
        <v/>
      </c>
    </row>
    <row r="29" spans="1:60" s="8" customFormat="1" ht="18.75" customHeight="1">
      <c r="A29" s="621"/>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08">
        <f t="shared" si="7"/>
        <v>0</v>
      </c>
      <c r="AK29" s="608"/>
      <c r="AL29" s="609"/>
      <c r="AM29" s="610">
        <f t="shared" si="8"/>
        <v>0</v>
      </c>
      <c r="AN29" s="608"/>
      <c r="AO29" s="609"/>
      <c r="AP29" s="610" t="str">
        <f t="shared" si="9"/>
        <v>0.0</v>
      </c>
      <c r="AQ29" s="608"/>
      <c r="AR29" s="609"/>
      <c r="AS29" s="306"/>
      <c r="AU29" s="14" t="str">
        <f t="shared" si="10"/>
        <v/>
      </c>
    </row>
    <row r="30" spans="1:60" s="8" customFormat="1" ht="18.75" customHeight="1" thickBot="1">
      <c r="A30" s="622"/>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6">
        <f t="shared" si="7"/>
        <v>0</v>
      </c>
      <c r="AK30" s="626"/>
      <c r="AL30" s="627"/>
      <c r="AM30" s="628">
        <f t="shared" si="8"/>
        <v>0</v>
      </c>
      <c r="AN30" s="626"/>
      <c r="AO30" s="627"/>
      <c r="AP30" s="628" t="str">
        <f t="shared" si="9"/>
        <v>0.0</v>
      </c>
      <c r="AQ30" s="626"/>
      <c r="AR30" s="627"/>
      <c r="AS30" s="307"/>
      <c r="AU30" s="14" t="str">
        <f t="shared" si="10"/>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618" t="s">
        <v>6</v>
      </c>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
      <c r="AU32" s="6"/>
      <c r="AV32" s="6"/>
      <c r="AW32" s="6"/>
      <c r="AX32" s="6"/>
      <c r="AY32" s="6"/>
      <c r="AZ32" s="6"/>
      <c r="BA32" s="6"/>
      <c r="BB32" s="6"/>
      <c r="BC32" s="6"/>
      <c r="BD32" s="6"/>
      <c r="BE32" s="6"/>
      <c r="BF32" s="6"/>
      <c r="BG32" s="6"/>
      <c r="BH32" s="5"/>
    </row>
    <row r="33" spans="1:60" s="4" customFormat="1" ht="30" customHeight="1">
      <c r="A33" s="618" t="s">
        <v>5</v>
      </c>
      <c r="B33" s="618"/>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
      <c r="AU33" s="6"/>
      <c r="AV33" s="6"/>
      <c r="AW33" s="6"/>
      <c r="AX33" s="6"/>
      <c r="AY33" s="6"/>
      <c r="AZ33" s="6"/>
      <c r="BA33" s="6"/>
      <c r="BB33" s="6"/>
      <c r="BC33" s="6"/>
      <c r="BD33" s="6"/>
      <c r="BE33" s="6"/>
      <c r="BF33" s="6"/>
      <c r="BG33" s="6"/>
      <c r="BH33" s="5"/>
    </row>
    <row r="34" spans="1:60" s="4" customFormat="1" ht="19.5" customHeight="1">
      <c r="A34" s="619" t="s">
        <v>4</v>
      </c>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7"/>
      <c r="AU34" s="7"/>
      <c r="AV34" s="7"/>
      <c r="AW34" s="7"/>
      <c r="AX34" s="7"/>
      <c r="AY34" s="7"/>
      <c r="AZ34" s="7"/>
      <c r="BA34" s="7"/>
      <c r="BB34" s="7"/>
      <c r="BC34" s="7"/>
      <c r="BD34" s="7"/>
      <c r="BE34" s="7"/>
      <c r="BF34" s="7"/>
      <c r="BG34" s="7"/>
      <c r="BH34" s="7"/>
    </row>
    <row r="35" spans="1:60" s="4" customFormat="1" ht="30" customHeight="1">
      <c r="A35" s="618" t="s">
        <v>3</v>
      </c>
      <c r="B35" s="618"/>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
      <c r="AU35" s="6"/>
      <c r="AV35" s="6"/>
      <c r="AW35" s="6"/>
      <c r="AX35" s="6"/>
      <c r="AY35" s="6"/>
      <c r="AZ35" s="6"/>
      <c r="BA35" s="6"/>
      <c r="BB35" s="6"/>
      <c r="BC35" s="6"/>
      <c r="BD35" s="6"/>
      <c r="BE35" s="6"/>
      <c r="BF35" s="6"/>
      <c r="BG35" s="6"/>
      <c r="BH35" s="6"/>
    </row>
    <row r="36" spans="1:60" s="4" customFormat="1" ht="76.5" customHeight="1">
      <c r="A36" s="618" t="s">
        <v>212</v>
      </c>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
      <c r="AU36" s="6"/>
      <c r="AV36" s="6"/>
      <c r="AW36" s="6"/>
      <c r="AX36" s="6"/>
      <c r="AY36" s="6"/>
      <c r="AZ36" s="6"/>
      <c r="BA36" s="6"/>
      <c r="BB36" s="6"/>
      <c r="BC36" s="6"/>
      <c r="BD36" s="6"/>
      <c r="BE36" s="6"/>
      <c r="BF36" s="6"/>
      <c r="BG36" s="6"/>
      <c r="BH36" s="6"/>
    </row>
    <row r="37" spans="1:60" s="4" customFormat="1" ht="30" customHeight="1">
      <c r="A37" s="618" t="s">
        <v>2</v>
      </c>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
      <c r="AU37" s="6"/>
      <c r="AV37" s="6"/>
      <c r="AW37" s="6"/>
      <c r="AX37" s="6"/>
      <c r="AY37" s="6"/>
      <c r="AZ37" s="6"/>
      <c r="BA37" s="6"/>
      <c r="BB37" s="6"/>
      <c r="BC37" s="6"/>
      <c r="BD37" s="6"/>
      <c r="BE37" s="6"/>
      <c r="BF37" s="6"/>
      <c r="BG37" s="6"/>
      <c r="BH37" s="6"/>
    </row>
    <row r="38" spans="1:60" s="4" customFormat="1" ht="18.75" customHeight="1">
      <c r="A38" s="618" t="s">
        <v>1</v>
      </c>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8"/>
      <c r="AO38" s="618"/>
      <c r="AP38" s="618"/>
      <c r="AQ38" s="618"/>
      <c r="AR38" s="618"/>
      <c r="AS38" s="618"/>
      <c r="AT38" s="6"/>
      <c r="AU38" s="6"/>
      <c r="AV38" s="6"/>
      <c r="AW38" s="6"/>
      <c r="AX38" s="6"/>
      <c r="AY38" s="6"/>
      <c r="AZ38" s="6"/>
      <c r="BA38" s="6"/>
      <c r="BB38" s="6"/>
      <c r="BC38" s="6"/>
      <c r="BD38" s="6"/>
      <c r="BE38" s="6"/>
      <c r="BF38" s="6"/>
      <c r="BG38" s="6"/>
      <c r="BH38" s="6"/>
    </row>
    <row r="39" spans="1:60" s="4" customFormat="1" ht="18.75" customHeight="1">
      <c r="A39" s="617" t="s">
        <v>0</v>
      </c>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
      <c r="AU39" s="6"/>
      <c r="AV39" s="6"/>
      <c r="AW39" s="6"/>
      <c r="AX39" s="6"/>
      <c r="AY39" s="6"/>
      <c r="AZ39" s="6"/>
      <c r="BA39" s="6"/>
      <c r="BB39" s="6"/>
      <c r="BC39" s="6"/>
      <c r="BD39" s="6"/>
      <c r="BE39" s="6"/>
      <c r="BF39" s="6"/>
      <c r="BG39" s="6"/>
      <c r="BH39" s="5"/>
    </row>
    <row r="40" spans="1:60" s="4" customFormat="1" ht="14.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147" t="str">
        <f>A1</f>
        <v>事前調書2-2</v>
      </c>
      <c r="B41" s="147"/>
      <c r="C41" s="147" t="str">
        <f>C1</f>
        <v>(3か月前)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7" t="s">
        <v>122</v>
      </c>
      <c r="AN41" s="678"/>
      <c r="AO41" s="678"/>
      <c r="AP41" s="678"/>
      <c r="AQ41" s="678"/>
      <c r="AR41" s="678"/>
      <c r="AS41" s="679"/>
      <c r="AT41" s="147"/>
      <c r="AU41" s="147"/>
      <c r="AV41" s="147"/>
      <c r="AW41" s="147"/>
      <c r="AX41" s="147"/>
      <c r="AY41" s="147"/>
      <c r="AZ41" s="147"/>
      <c r="BA41" s="147"/>
      <c r="BB41" s="147"/>
      <c r="BC41" s="147"/>
      <c r="BD41" s="147"/>
      <c r="BE41" s="147"/>
      <c r="BF41" s="147"/>
      <c r="BG41" s="147"/>
    </row>
    <row r="42" spans="1:60" s="8" customFormat="1" ht="18.75" customHeight="1" thickBot="1">
      <c r="A42" s="692" t="str">
        <f>A2</f>
        <v>エラー！調書1-1のセル「D2」(運営指導日)入力！</v>
      </c>
      <c r="B42" s="692"/>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2"/>
      <c r="AE42" s="692"/>
      <c r="AF42" s="692"/>
      <c r="AG42" s="692"/>
      <c r="AH42" s="692"/>
      <c r="AI42" s="692"/>
      <c r="AJ42" s="692"/>
      <c r="AK42" s="692"/>
      <c r="AL42" s="693"/>
      <c r="AM42" s="680"/>
      <c r="AN42" s="681"/>
      <c r="AO42" s="681"/>
      <c r="AP42" s="681"/>
      <c r="AQ42" s="681"/>
      <c r="AR42" s="681"/>
      <c r="AS42" s="682"/>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02" t="s">
        <v>27</v>
      </c>
      <c r="B44" s="603"/>
      <c r="C44" s="603"/>
      <c r="D44" s="603"/>
      <c r="E44" s="635" t="str">
        <f t="shared" ref="E44:O44" si="11">IF(E4="","",E4)</f>
        <v>就労継続支援Ａ型</v>
      </c>
      <c r="F44" s="636" t="str">
        <f t="shared" si="11"/>
        <v/>
      </c>
      <c r="G44" s="636" t="str">
        <f t="shared" si="11"/>
        <v/>
      </c>
      <c r="H44" s="636" t="str">
        <f t="shared" si="11"/>
        <v/>
      </c>
      <c r="I44" s="636" t="str">
        <f t="shared" si="11"/>
        <v/>
      </c>
      <c r="J44" s="636" t="str">
        <f t="shared" si="11"/>
        <v/>
      </c>
      <c r="K44" s="636" t="str">
        <f t="shared" si="11"/>
        <v/>
      </c>
      <c r="L44" s="636" t="str">
        <f t="shared" si="11"/>
        <v/>
      </c>
      <c r="M44" s="636" t="str">
        <f t="shared" si="11"/>
        <v/>
      </c>
      <c r="N44" s="636" t="str">
        <f t="shared" si="11"/>
        <v/>
      </c>
      <c r="O44" s="636" t="str">
        <f t="shared" si="11"/>
        <v/>
      </c>
      <c r="P44" s="602" t="s">
        <v>87</v>
      </c>
      <c r="Q44" s="603"/>
      <c r="R44" s="603"/>
      <c r="S44" s="603"/>
      <c r="T44" s="603"/>
      <c r="U44" s="603"/>
      <c r="V44" s="603"/>
      <c r="W44" s="603"/>
      <c r="X44" s="603"/>
      <c r="Y44" s="607"/>
      <c r="Z44" s="635" t="str">
        <f>'調書1-1'!$AK$1&amp;"　"&amp;'調書1-1'!$AR$1</f>
        <v>　</v>
      </c>
      <c r="AA44" s="636"/>
      <c r="AB44" s="636"/>
      <c r="AC44" s="636"/>
      <c r="AD44" s="636"/>
      <c r="AE44" s="636"/>
      <c r="AF44" s="636"/>
      <c r="AG44" s="636"/>
      <c r="AH44" s="636"/>
      <c r="AI44" s="636"/>
      <c r="AJ44" s="636"/>
      <c r="AK44" s="636"/>
      <c r="AL44" s="636"/>
      <c r="AM44" s="636"/>
      <c r="AN44" s="636"/>
      <c r="AO44" s="636"/>
      <c r="AP44" s="636"/>
      <c r="AQ44" s="636"/>
      <c r="AR44" s="636"/>
      <c r="AS44" s="637"/>
    </row>
    <row r="45" spans="1:60" s="8" customFormat="1" ht="21.75" customHeight="1" thickBot="1">
      <c r="A45" s="665"/>
      <c r="B45" s="666"/>
      <c r="C45" s="666"/>
      <c r="D45" s="666"/>
      <c r="E45" s="686" t="s">
        <v>26</v>
      </c>
      <c r="F45" s="605"/>
      <c r="G45" s="605"/>
      <c r="H45" s="605"/>
      <c r="I45" s="605"/>
      <c r="J45" s="605"/>
      <c r="K45" s="605"/>
      <c r="L45" s="605"/>
      <c r="M45" s="605"/>
      <c r="N45" s="605"/>
      <c r="O45" s="605"/>
      <c r="P45" s="605"/>
      <c r="Q45" s="605"/>
      <c r="R45" s="605"/>
      <c r="S45" s="605"/>
      <c r="T45" s="605"/>
      <c r="U45" s="605"/>
      <c r="V45" s="605"/>
      <c r="W45" s="605"/>
      <c r="X45" s="605"/>
      <c r="Y45" s="605"/>
      <c r="Z45" s="605"/>
      <c r="AA45" s="606"/>
      <c r="AB45" s="667" t="s">
        <v>20</v>
      </c>
      <c r="AC45" s="663"/>
      <c r="AD45" s="663"/>
      <c r="AE45" s="663"/>
      <c r="AF45" s="663"/>
      <c r="AG45" s="663"/>
      <c r="AH45" s="663"/>
      <c r="AI45" s="663"/>
      <c r="AJ45" s="663"/>
      <c r="AK45" s="663"/>
      <c r="AL45" s="663"/>
      <c r="AM45" s="663"/>
      <c r="AN45" s="663"/>
      <c r="AO45" s="663"/>
      <c r="AP45" s="663"/>
      <c r="AQ45" s="663"/>
      <c r="AR45" s="663"/>
      <c r="AS45" s="664"/>
    </row>
    <row r="46" spans="1:60" s="8" customFormat="1" ht="21.75" customHeight="1" thickBot="1">
      <c r="A46" s="602" t="s">
        <v>25</v>
      </c>
      <c r="B46" s="603"/>
      <c r="C46" s="603"/>
      <c r="D46" s="264">
        <f>D6</f>
        <v>0</v>
      </c>
      <c r="E46" s="604" t="s">
        <v>24</v>
      </c>
      <c r="F46" s="605"/>
      <c r="G46" s="605"/>
      <c r="H46" s="605"/>
      <c r="I46" s="605"/>
      <c r="J46" s="605"/>
      <c r="K46" s="605"/>
      <c r="L46" s="606"/>
      <c r="M46" s="629" t="s">
        <v>20</v>
      </c>
      <c r="N46" s="630"/>
      <c r="O46" s="630"/>
      <c r="P46" s="630"/>
      <c r="Q46" s="630"/>
      <c r="R46" s="630"/>
      <c r="S46" s="630"/>
      <c r="T46" s="630"/>
      <c r="U46" s="630"/>
      <c r="V46" s="631"/>
      <c r="W46" s="604" t="s">
        <v>23</v>
      </c>
      <c r="X46" s="605"/>
      <c r="Y46" s="605"/>
      <c r="Z46" s="605"/>
      <c r="AA46" s="605"/>
      <c r="AB46" s="605"/>
      <c r="AC46" s="605"/>
      <c r="AD46" s="605"/>
      <c r="AE46" s="606"/>
      <c r="AF46" s="694" t="s">
        <v>20</v>
      </c>
      <c r="AG46" s="695"/>
      <c r="AH46" s="695"/>
      <c r="AI46" s="695"/>
      <c r="AJ46" s="695"/>
      <c r="AK46" s="695"/>
      <c r="AL46" s="695"/>
      <c r="AM46" s="695"/>
      <c r="AN46" s="695"/>
      <c r="AO46" s="695"/>
      <c r="AP46" s="695"/>
      <c r="AQ46" s="695"/>
      <c r="AR46" s="695"/>
      <c r="AS46" s="696"/>
    </row>
    <row r="47" spans="1:60" s="8" customFormat="1" ht="21.75" customHeight="1" thickBot="1">
      <c r="A47" s="602" t="s">
        <v>22</v>
      </c>
      <c r="B47" s="603"/>
      <c r="C47" s="603"/>
      <c r="D47" s="603"/>
      <c r="E47" s="603"/>
      <c r="F47" s="603"/>
      <c r="G47" s="603"/>
      <c r="H47" s="603"/>
      <c r="I47" s="603"/>
      <c r="J47" s="603"/>
      <c r="K47" s="603"/>
      <c r="L47" s="607"/>
      <c r="M47" s="629" t="s">
        <v>20</v>
      </c>
      <c r="N47" s="630"/>
      <c r="O47" s="630"/>
      <c r="P47" s="630"/>
      <c r="Q47" s="630"/>
      <c r="R47" s="630"/>
      <c r="S47" s="630"/>
      <c r="T47" s="630"/>
      <c r="U47" s="630"/>
      <c r="V47" s="631"/>
      <c r="W47" s="604" t="s">
        <v>21</v>
      </c>
      <c r="X47" s="605"/>
      <c r="Y47" s="605"/>
      <c r="Z47" s="605"/>
      <c r="AA47" s="605"/>
      <c r="AB47" s="605"/>
      <c r="AC47" s="605"/>
      <c r="AD47" s="605"/>
      <c r="AE47" s="606"/>
      <c r="AF47" s="614" t="s">
        <v>20</v>
      </c>
      <c r="AG47" s="615"/>
      <c r="AH47" s="615"/>
      <c r="AI47" s="615"/>
      <c r="AJ47" s="615"/>
      <c r="AK47" s="615"/>
      <c r="AL47" s="615"/>
      <c r="AM47" s="615"/>
      <c r="AN47" s="615"/>
      <c r="AO47" s="615"/>
      <c r="AP47" s="615"/>
      <c r="AQ47" s="615"/>
      <c r="AR47" s="615"/>
      <c r="AS47" s="616"/>
    </row>
    <row r="48" spans="1:60" s="8" customFormat="1" ht="21.75" customHeight="1">
      <c r="A48" s="644" t="s">
        <v>19</v>
      </c>
      <c r="B48" s="647" t="s">
        <v>18</v>
      </c>
      <c r="C48" s="668" t="s">
        <v>17</v>
      </c>
      <c r="D48" s="656" t="s">
        <v>16</v>
      </c>
      <c r="E48" s="647" t="s">
        <v>15</v>
      </c>
      <c r="F48" s="656"/>
      <c r="G48" s="656"/>
      <c r="H48" s="656"/>
      <c r="I48" s="656"/>
      <c r="J48" s="656"/>
      <c r="K48" s="657"/>
      <c r="L48" s="647" t="s">
        <v>14</v>
      </c>
      <c r="M48" s="656"/>
      <c r="N48" s="656"/>
      <c r="O48" s="656"/>
      <c r="P48" s="656"/>
      <c r="Q48" s="656"/>
      <c r="R48" s="657"/>
      <c r="S48" s="647" t="s">
        <v>13</v>
      </c>
      <c r="T48" s="656"/>
      <c r="U48" s="656"/>
      <c r="V48" s="656"/>
      <c r="W48" s="656"/>
      <c r="X48" s="656"/>
      <c r="Y48" s="657"/>
      <c r="Z48" s="670" t="s">
        <v>12</v>
      </c>
      <c r="AA48" s="656"/>
      <c r="AB48" s="656"/>
      <c r="AC48" s="656"/>
      <c r="AD48" s="656"/>
      <c r="AE48" s="656"/>
      <c r="AF48" s="671"/>
      <c r="AG48" s="641"/>
      <c r="AH48" s="642"/>
      <c r="AI48" s="643"/>
      <c r="AJ48" s="673" t="s">
        <v>193</v>
      </c>
      <c r="AK48" s="668"/>
      <c r="AL48" s="668"/>
      <c r="AM48" s="675" t="s">
        <v>192</v>
      </c>
      <c r="AN48" s="675"/>
      <c r="AO48" s="675"/>
      <c r="AP48" s="668" t="s">
        <v>213</v>
      </c>
      <c r="AQ48" s="668"/>
      <c r="AR48" s="668"/>
      <c r="AS48" s="720" t="s">
        <v>214</v>
      </c>
    </row>
    <row r="49" spans="1:47" s="8" customFormat="1" ht="21.75" customHeight="1">
      <c r="A49" s="645"/>
      <c r="B49" s="648"/>
      <c r="C49" s="669"/>
      <c r="D49" s="672"/>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4"/>
      <c r="AK49" s="669"/>
      <c r="AL49" s="669"/>
      <c r="AM49" s="676"/>
      <c r="AN49" s="676"/>
      <c r="AO49" s="676"/>
      <c r="AP49" s="669"/>
      <c r="AQ49" s="669"/>
      <c r="AR49" s="669"/>
      <c r="AS49" s="721"/>
    </row>
    <row r="50" spans="1:47" s="8" customFormat="1" ht="21.75" customHeight="1">
      <c r="A50" s="645"/>
      <c r="B50" s="648"/>
      <c r="C50" s="669"/>
      <c r="D50" s="672"/>
      <c r="E50" s="295" t="e">
        <f t="shared" ref="E50:AI50" si="12">E10</f>
        <v>#NUM!</v>
      </c>
      <c r="F50" s="296" t="e">
        <f t="shared" si="12"/>
        <v>#NUM!</v>
      </c>
      <c r="G50" s="297" t="e">
        <f t="shared" si="12"/>
        <v>#NUM!</v>
      </c>
      <c r="H50" s="296" t="e">
        <f t="shared" si="12"/>
        <v>#NUM!</v>
      </c>
      <c r="I50" s="296" t="e">
        <f t="shared" si="12"/>
        <v>#NUM!</v>
      </c>
      <c r="J50" s="296" t="e">
        <f t="shared" si="12"/>
        <v>#NUM!</v>
      </c>
      <c r="K50" s="296" t="e">
        <f t="shared" si="12"/>
        <v>#NUM!</v>
      </c>
      <c r="L50" s="295" t="e">
        <f t="shared" si="12"/>
        <v>#NUM!</v>
      </c>
      <c r="M50" s="296" t="e">
        <f t="shared" si="12"/>
        <v>#NUM!</v>
      </c>
      <c r="N50" s="297" t="e">
        <f t="shared" si="12"/>
        <v>#NUM!</v>
      </c>
      <c r="O50" s="296" t="e">
        <f t="shared" si="12"/>
        <v>#NUM!</v>
      </c>
      <c r="P50" s="296" t="e">
        <f t="shared" si="12"/>
        <v>#NUM!</v>
      </c>
      <c r="Q50" s="296" t="e">
        <f t="shared" si="12"/>
        <v>#NUM!</v>
      </c>
      <c r="R50" s="296" t="e">
        <f t="shared" si="12"/>
        <v>#NUM!</v>
      </c>
      <c r="S50" s="295" t="e">
        <f t="shared" si="12"/>
        <v>#NUM!</v>
      </c>
      <c r="T50" s="296" t="e">
        <f t="shared" si="12"/>
        <v>#NUM!</v>
      </c>
      <c r="U50" s="297" t="e">
        <f t="shared" si="12"/>
        <v>#NUM!</v>
      </c>
      <c r="V50" s="296" t="e">
        <f t="shared" si="12"/>
        <v>#NUM!</v>
      </c>
      <c r="W50" s="296" t="e">
        <f t="shared" si="12"/>
        <v>#NUM!</v>
      </c>
      <c r="X50" s="296" t="e">
        <f t="shared" si="12"/>
        <v>#NUM!</v>
      </c>
      <c r="Y50" s="296" t="e">
        <f t="shared" si="12"/>
        <v>#NUM!</v>
      </c>
      <c r="Z50" s="295" t="e">
        <f t="shared" si="12"/>
        <v>#NUM!</v>
      </c>
      <c r="AA50" s="296" t="e">
        <f t="shared" si="12"/>
        <v>#NUM!</v>
      </c>
      <c r="AB50" s="297" t="e">
        <f t="shared" si="12"/>
        <v>#NUM!</v>
      </c>
      <c r="AC50" s="296" t="e">
        <f t="shared" si="12"/>
        <v>#NUM!</v>
      </c>
      <c r="AD50" s="296" t="e">
        <f t="shared" si="12"/>
        <v>#NUM!</v>
      </c>
      <c r="AE50" s="296" t="e">
        <f t="shared" si="12"/>
        <v>#NUM!</v>
      </c>
      <c r="AF50" s="296" t="e">
        <f t="shared" si="12"/>
        <v>#NUM!</v>
      </c>
      <c r="AG50" s="298" t="e">
        <f t="shared" si="12"/>
        <v>#NUM!</v>
      </c>
      <c r="AH50" s="299" t="e">
        <f t="shared" si="12"/>
        <v>#NUM!</v>
      </c>
      <c r="AI50" s="300" t="e">
        <f t="shared" si="12"/>
        <v>#NUM!</v>
      </c>
      <c r="AJ50" s="674"/>
      <c r="AK50" s="669"/>
      <c r="AL50" s="669"/>
      <c r="AM50" s="676"/>
      <c r="AN50" s="676"/>
      <c r="AO50" s="676"/>
      <c r="AP50" s="669"/>
      <c r="AQ50" s="669"/>
      <c r="AR50" s="669"/>
      <c r="AS50" s="722"/>
      <c r="AU50" s="62"/>
    </row>
    <row r="51" spans="1:47" s="8" customFormat="1" ht="18.75" customHeight="1">
      <c r="A51" s="645"/>
      <c r="B51" s="262" t="str">
        <f t="shared" ref="B51:D54" si="13">IF(B11="","",B11)</f>
        <v/>
      </c>
      <c r="C51" s="263" t="str">
        <f t="shared" si="13"/>
        <v/>
      </c>
      <c r="D51" s="263" t="str">
        <f t="shared" si="13"/>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8">
        <f t="shared" ref="AJ51:AJ54" si="14">SUM(E51:AF51)</f>
        <v>0</v>
      </c>
      <c r="AK51" s="608"/>
      <c r="AL51" s="609"/>
      <c r="AM51" s="610">
        <f t="shared" ref="AM51:AM62" si="15">ROUNDDOWN(AJ51/4,1)</f>
        <v>0</v>
      </c>
      <c r="AN51" s="608"/>
      <c r="AO51" s="609"/>
      <c r="AP51" s="610" t="str">
        <f>IF($AD$24=0,"0.0",IF(AJ51/4/$AD$24&gt;1,1,ROUNDDOWN(AJ51/4/$AD$24,1)))</f>
        <v>0.0</v>
      </c>
      <c r="AQ51" s="608"/>
      <c r="AR51" s="609"/>
      <c r="AS51" s="304">
        <f>AJ11+AJ51</f>
        <v>0</v>
      </c>
      <c r="AU51" s="14" t="str">
        <f>IF($AD$24=0,"",IF(AP51&gt;1,"常勤換算後の人数を1.0にしてください",""))</f>
        <v/>
      </c>
    </row>
    <row r="52" spans="1:47" s="8" customFormat="1" ht="18.75" customHeight="1">
      <c r="A52" s="645"/>
      <c r="B52" s="262" t="str">
        <f t="shared" si="13"/>
        <v/>
      </c>
      <c r="C52" s="263" t="str">
        <f t="shared" si="13"/>
        <v/>
      </c>
      <c r="D52" s="263" t="str">
        <f t="shared" si="13"/>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8">
        <f t="shared" si="14"/>
        <v>0</v>
      </c>
      <c r="AK52" s="608"/>
      <c r="AL52" s="609"/>
      <c r="AM52" s="610">
        <f t="shared" si="15"/>
        <v>0</v>
      </c>
      <c r="AN52" s="608"/>
      <c r="AO52" s="609"/>
      <c r="AP52" s="610" t="str">
        <f t="shared" ref="AP52:AP62" si="16">IF($AD$24=0,"0.0",IF(AJ52/4/$AD$24&gt;1,1,ROUNDDOWN(AJ52/4/$AD$24,1)))</f>
        <v>0.0</v>
      </c>
      <c r="AQ52" s="608"/>
      <c r="AR52" s="609"/>
      <c r="AS52" s="304">
        <f>AJ12+AJ52</f>
        <v>0</v>
      </c>
      <c r="AU52" s="14" t="str">
        <f>IF($AD$24=0,"",IF(AP52&gt;1,"常勤換算後の人数を1.0にしてください",""))</f>
        <v/>
      </c>
    </row>
    <row r="53" spans="1:47" s="8" customFormat="1" ht="18.75" customHeight="1">
      <c r="A53" s="645"/>
      <c r="B53" s="262" t="str">
        <f t="shared" si="13"/>
        <v/>
      </c>
      <c r="C53" s="263" t="str">
        <f t="shared" si="13"/>
        <v/>
      </c>
      <c r="D53" s="263" t="str">
        <f t="shared" si="13"/>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8">
        <f t="shared" si="14"/>
        <v>0</v>
      </c>
      <c r="AK53" s="608"/>
      <c r="AL53" s="609"/>
      <c r="AM53" s="610">
        <f t="shared" si="15"/>
        <v>0</v>
      </c>
      <c r="AN53" s="608"/>
      <c r="AO53" s="609"/>
      <c r="AP53" s="610" t="str">
        <f t="shared" si="16"/>
        <v>0.0</v>
      </c>
      <c r="AQ53" s="608"/>
      <c r="AR53" s="609"/>
      <c r="AS53" s="304">
        <f>AJ13+AJ53</f>
        <v>0</v>
      </c>
      <c r="AU53" s="14" t="str">
        <f>IF($AD$24=0,"",IF(AP53&gt;1,"常勤換算後の人数を1.0にしてください",""))</f>
        <v/>
      </c>
    </row>
    <row r="54" spans="1:47" s="8" customFormat="1" ht="18.75" customHeight="1">
      <c r="A54" s="645"/>
      <c r="B54" s="262" t="str">
        <f t="shared" si="13"/>
        <v/>
      </c>
      <c r="C54" s="263" t="str">
        <f t="shared" si="13"/>
        <v/>
      </c>
      <c r="D54" s="263" t="str">
        <f t="shared" si="13"/>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08">
        <f t="shared" si="14"/>
        <v>0</v>
      </c>
      <c r="AK54" s="608"/>
      <c r="AL54" s="609"/>
      <c r="AM54" s="610">
        <f t="shared" si="15"/>
        <v>0</v>
      </c>
      <c r="AN54" s="608"/>
      <c r="AO54" s="609"/>
      <c r="AP54" s="610" t="str">
        <f t="shared" si="16"/>
        <v>0.0</v>
      </c>
      <c r="AQ54" s="608"/>
      <c r="AR54" s="609"/>
      <c r="AS54" s="304">
        <f>AJ14+AJ54</f>
        <v>0</v>
      </c>
      <c r="AU54" s="14" t="str">
        <f>IF($AD$24=0,"",IF(AP54&gt;1,"常勤換算後の人数を1.0にしてください",""))</f>
        <v/>
      </c>
    </row>
    <row r="55" spans="1:47" s="8" customFormat="1" ht="18.75" customHeight="1">
      <c r="A55" s="645"/>
      <c r="B55" s="262" t="str">
        <f t="shared" ref="B55:D55" si="17">IF(B15="","",B15)</f>
        <v/>
      </c>
      <c r="C55" s="263" t="str">
        <f t="shared" si="17"/>
        <v/>
      </c>
      <c r="D55" s="263" t="str">
        <f t="shared" si="17"/>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08">
        <f t="shared" ref="AJ55:AJ56" si="18">SUM(E55:AF55)</f>
        <v>0</v>
      </c>
      <c r="AK55" s="608"/>
      <c r="AL55" s="609"/>
      <c r="AM55" s="610">
        <f t="shared" ref="AM55:AM56" si="19">ROUNDDOWN(AJ55/4,1)</f>
        <v>0</v>
      </c>
      <c r="AN55" s="608"/>
      <c r="AO55" s="609"/>
      <c r="AP55" s="610" t="str">
        <f t="shared" si="16"/>
        <v>0.0</v>
      </c>
      <c r="AQ55" s="608"/>
      <c r="AR55" s="609"/>
      <c r="AS55" s="304">
        <f t="shared" ref="AS55:AS56" si="20">AJ15+AJ55</f>
        <v>0</v>
      </c>
      <c r="AU55" s="14"/>
    </row>
    <row r="56" spans="1:47" s="8" customFormat="1" ht="18.75" customHeight="1">
      <c r="A56" s="645"/>
      <c r="B56" s="262" t="str">
        <f t="shared" ref="B56:D56" si="21">IF(B16="","",B16)</f>
        <v/>
      </c>
      <c r="C56" s="263" t="str">
        <f t="shared" si="21"/>
        <v/>
      </c>
      <c r="D56" s="263" t="str">
        <f t="shared" si="21"/>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8">
        <f t="shared" si="18"/>
        <v>0</v>
      </c>
      <c r="AK56" s="608"/>
      <c r="AL56" s="609"/>
      <c r="AM56" s="610">
        <f t="shared" si="19"/>
        <v>0</v>
      </c>
      <c r="AN56" s="608"/>
      <c r="AO56" s="609"/>
      <c r="AP56" s="610" t="str">
        <f t="shared" si="16"/>
        <v>0.0</v>
      </c>
      <c r="AQ56" s="608"/>
      <c r="AR56" s="609"/>
      <c r="AS56" s="304">
        <f t="shared" si="20"/>
        <v>0</v>
      </c>
      <c r="AU56" s="14"/>
    </row>
    <row r="57" spans="1:47" s="8" customFormat="1" ht="18.75" customHeight="1">
      <c r="A57" s="645"/>
      <c r="B57" s="262" t="str">
        <f t="shared" ref="B57:D57" si="22">IF(B17="","",B17)</f>
        <v/>
      </c>
      <c r="C57" s="263" t="str">
        <f t="shared" si="22"/>
        <v/>
      </c>
      <c r="D57" s="263" t="str">
        <f t="shared" si="22"/>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8">
        <f t="shared" ref="AJ57:AJ59" si="23">SUM(E57:AF57)</f>
        <v>0</v>
      </c>
      <c r="AK57" s="608"/>
      <c r="AL57" s="609"/>
      <c r="AM57" s="610">
        <f t="shared" si="15"/>
        <v>0</v>
      </c>
      <c r="AN57" s="608"/>
      <c r="AO57" s="609"/>
      <c r="AP57" s="610" t="str">
        <f t="shared" si="16"/>
        <v>0.0</v>
      </c>
      <c r="AQ57" s="608"/>
      <c r="AR57" s="609"/>
      <c r="AS57" s="304">
        <f t="shared" ref="AS57:AS63" si="24">AJ17+AJ57</f>
        <v>0</v>
      </c>
      <c r="AU57" s="14"/>
    </row>
    <row r="58" spans="1:47" s="8" customFormat="1" ht="18.75" customHeight="1">
      <c r="A58" s="645"/>
      <c r="B58" s="262" t="str">
        <f t="shared" ref="B58:D62" si="25">IF(B18="","",B18)</f>
        <v/>
      </c>
      <c r="C58" s="263" t="str">
        <f t="shared" si="25"/>
        <v/>
      </c>
      <c r="D58" s="263" t="str">
        <f t="shared" si="25"/>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8">
        <f t="shared" si="23"/>
        <v>0</v>
      </c>
      <c r="AK58" s="608"/>
      <c r="AL58" s="609"/>
      <c r="AM58" s="610">
        <f t="shared" si="15"/>
        <v>0</v>
      </c>
      <c r="AN58" s="608"/>
      <c r="AO58" s="609"/>
      <c r="AP58" s="610" t="str">
        <f t="shared" si="16"/>
        <v>0.0</v>
      </c>
      <c r="AQ58" s="608"/>
      <c r="AR58" s="609"/>
      <c r="AS58" s="304">
        <f t="shared" si="24"/>
        <v>0</v>
      </c>
      <c r="AU58" s="14"/>
    </row>
    <row r="59" spans="1:47" s="8" customFormat="1" ht="18.75" customHeight="1">
      <c r="A59" s="645"/>
      <c r="B59" s="262" t="str">
        <f t="shared" si="25"/>
        <v/>
      </c>
      <c r="C59" s="263" t="str">
        <f t="shared" si="25"/>
        <v/>
      </c>
      <c r="D59" s="263" t="str">
        <f t="shared" si="25"/>
        <v/>
      </c>
      <c r="E59" s="32"/>
      <c r="F59" s="37"/>
      <c r="G59" s="37"/>
      <c r="H59" s="37"/>
      <c r="I59" s="37"/>
      <c r="J59" s="31"/>
      <c r="K59" s="60"/>
      <c r="L59" s="32"/>
      <c r="M59" s="37"/>
      <c r="N59" s="37"/>
      <c r="O59" s="37"/>
      <c r="P59" s="37"/>
      <c r="Q59" s="31"/>
      <c r="R59" s="60"/>
      <c r="S59" s="32"/>
      <c r="T59" s="37"/>
      <c r="U59" s="37"/>
      <c r="V59" s="37"/>
      <c r="W59" s="37"/>
      <c r="X59" s="31"/>
      <c r="Y59" s="60"/>
      <c r="Z59" s="32"/>
      <c r="AA59" s="37"/>
      <c r="AB59" s="37"/>
      <c r="AC59" s="37"/>
      <c r="AD59" s="37"/>
      <c r="AE59" s="31"/>
      <c r="AF59" s="59"/>
      <c r="AG59" s="58"/>
      <c r="AH59" s="154"/>
      <c r="AI59" s="57"/>
      <c r="AJ59" s="608">
        <f t="shared" si="23"/>
        <v>0</v>
      </c>
      <c r="AK59" s="608"/>
      <c r="AL59" s="609"/>
      <c r="AM59" s="610">
        <f t="shared" si="15"/>
        <v>0</v>
      </c>
      <c r="AN59" s="608"/>
      <c r="AO59" s="609"/>
      <c r="AP59" s="610" t="str">
        <f t="shared" si="16"/>
        <v>0.0</v>
      </c>
      <c r="AQ59" s="608"/>
      <c r="AR59" s="609"/>
      <c r="AS59" s="304">
        <f t="shared" si="24"/>
        <v>0</v>
      </c>
      <c r="AU59" s="14"/>
    </row>
    <row r="60" spans="1:47" s="8" customFormat="1" ht="18.75" customHeight="1">
      <c r="A60" s="645"/>
      <c r="B60" s="262" t="str">
        <f t="shared" si="25"/>
        <v/>
      </c>
      <c r="C60" s="263" t="str">
        <f t="shared" si="25"/>
        <v/>
      </c>
      <c r="D60" s="263" t="str">
        <f t="shared" si="25"/>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8">
        <f t="shared" ref="AJ60:AJ62" si="26">SUM(E60:AF60)</f>
        <v>0</v>
      </c>
      <c r="AK60" s="608"/>
      <c r="AL60" s="609"/>
      <c r="AM60" s="610">
        <f t="shared" si="15"/>
        <v>0</v>
      </c>
      <c r="AN60" s="608"/>
      <c r="AO60" s="609"/>
      <c r="AP60" s="610" t="str">
        <f t="shared" si="16"/>
        <v>0.0</v>
      </c>
      <c r="AQ60" s="608"/>
      <c r="AR60" s="609"/>
      <c r="AS60" s="304">
        <f t="shared" si="24"/>
        <v>0</v>
      </c>
      <c r="AU60" s="14" t="str">
        <f>IF($AD$24=0,"",IF(AP60&gt;1,"常勤換算後の人数を1.0にしてください",""))</f>
        <v/>
      </c>
    </row>
    <row r="61" spans="1:47" s="8" customFormat="1" ht="18.75" customHeight="1">
      <c r="A61" s="645"/>
      <c r="B61" s="262" t="str">
        <f t="shared" si="25"/>
        <v/>
      </c>
      <c r="C61" s="263" t="str">
        <f t="shared" si="25"/>
        <v/>
      </c>
      <c r="D61" s="263" t="str">
        <f t="shared" si="25"/>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8">
        <f t="shared" si="26"/>
        <v>0</v>
      </c>
      <c r="AK61" s="608"/>
      <c r="AL61" s="609"/>
      <c r="AM61" s="610">
        <f t="shared" si="15"/>
        <v>0</v>
      </c>
      <c r="AN61" s="608"/>
      <c r="AO61" s="609"/>
      <c r="AP61" s="610" t="str">
        <f>IF($AD$24=0,"0.0",IF(AJ61/4/$AD$24&gt;1,1,ROUNDDOWN(AJ61/4/$AD$24,1)))</f>
        <v>0.0</v>
      </c>
      <c r="AQ61" s="608"/>
      <c r="AR61" s="609"/>
      <c r="AS61" s="304">
        <f t="shared" si="24"/>
        <v>0</v>
      </c>
      <c r="AU61" s="14" t="str">
        <f>IF($AD$24=0,"",IF(AP61&gt;1,"常勤換算後の人数を1.0にしてください",""))</f>
        <v/>
      </c>
    </row>
    <row r="62" spans="1:47" s="8" customFormat="1" ht="18.75" customHeight="1" thickBot="1">
      <c r="A62" s="645"/>
      <c r="B62" s="262" t="str">
        <f t="shared" si="25"/>
        <v/>
      </c>
      <c r="C62" s="263" t="str">
        <f t="shared" si="25"/>
        <v/>
      </c>
      <c r="D62" s="263" t="str">
        <f t="shared" si="25"/>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8">
        <f t="shared" si="26"/>
        <v>0</v>
      </c>
      <c r="AK62" s="608"/>
      <c r="AL62" s="609"/>
      <c r="AM62" s="610">
        <f t="shared" si="15"/>
        <v>0</v>
      </c>
      <c r="AN62" s="608"/>
      <c r="AO62" s="609"/>
      <c r="AP62" s="610" t="str">
        <f t="shared" si="16"/>
        <v>0.0</v>
      </c>
      <c r="AQ62" s="608"/>
      <c r="AR62" s="609"/>
      <c r="AS62" s="305">
        <f t="shared" si="24"/>
        <v>0</v>
      </c>
      <c r="AU62" s="14" t="str">
        <f>IF($AD$24=0,"",IF(AP62&gt;1,"常勤換算後の人数を1.0にしてください",""))</f>
        <v/>
      </c>
    </row>
    <row r="63" spans="1:47" s="8" customFormat="1" ht="18.75" customHeight="1" thickBot="1">
      <c r="A63" s="645"/>
      <c r="B63" s="649" t="s">
        <v>10</v>
      </c>
      <c r="C63" s="650"/>
      <c r="D63" s="650"/>
      <c r="E63" s="275" t="str">
        <f t="shared" ref="E63:AF63" si="27">IF(SUM(E51:E62)=0,"",SUM(E51:E62))</f>
        <v/>
      </c>
      <c r="F63" s="264" t="str">
        <f t="shared" si="27"/>
        <v/>
      </c>
      <c r="G63" s="264" t="str">
        <f t="shared" si="27"/>
        <v/>
      </c>
      <c r="H63" s="264" t="str">
        <f t="shared" si="27"/>
        <v/>
      </c>
      <c r="I63" s="264" t="str">
        <f t="shared" si="27"/>
        <v/>
      </c>
      <c r="J63" s="264" t="str">
        <f t="shared" si="27"/>
        <v/>
      </c>
      <c r="K63" s="276" t="str">
        <f t="shared" si="27"/>
        <v/>
      </c>
      <c r="L63" s="277" t="str">
        <f t="shared" si="27"/>
        <v/>
      </c>
      <c r="M63" s="264" t="str">
        <f t="shared" si="27"/>
        <v/>
      </c>
      <c r="N63" s="264" t="str">
        <f t="shared" si="27"/>
        <v/>
      </c>
      <c r="O63" s="264" t="str">
        <f t="shared" si="27"/>
        <v/>
      </c>
      <c r="P63" s="264" t="str">
        <f t="shared" si="27"/>
        <v/>
      </c>
      <c r="Q63" s="264" t="str">
        <f t="shared" si="27"/>
        <v/>
      </c>
      <c r="R63" s="276" t="str">
        <f t="shared" si="27"/>
        <v/>
      </c>
      <c r="S63" s="277" t="str">
        <f t="shared" si="27"/>
        <v/>
      </c>
      <c r="T63" s="264" t="str">
        <f t="shared" si="27"/>
        <v/>
      </c>
      <c r="U63" s="264" t="str">
        <f t="shared" si="27"/>
        <v/>
      </c>
      <c r="V63" s="264" t="str">
        <f t="shared" si="27"/>
        <v/>
      </c>
      <c r="W63" s="264" t="str">
        <f t="shared" si="27"/>
        <v/>
      </c>
      <c r="X63" s="264" t="str">
        <f t="shared" si="27"/>
        <v/>
      </c>
      <c r="Y63" s="276" t="str">
        <f t="shared" si="27"/>
        <v/>
      </c>
      <c r="Z63" s="277" t="str">
        <f t="shared" si="27"/>
        <v/>
      </c>
      <c r="AA63" s="264" t="str">
        <f t="shared" si="27"/>
        <v/>
      </c>
      <c r="AB63" s="264" t="str">
        <f t="shared" si="27"/>
        <v/>
      </c>
      <c r="AC63" s="264" t="str">
        <f t="shared" si="27"/>
        <v/>
      </c>
      <c r="AD63" s="265" t="str">
        <f t="shared" si="27"/>
        <v/>
      </c>
      <c r="AE63" s="265" t="str">
        <f t="shared" si="27"/>
        <v/>
      </c>
      <c r="AF63" s="278" t="str">
        <f t="shared" si="27"/>
        <v/>
      </c>
      <c r="AG63" s="55"/>
      <c r="AH63" s="155"/>
      <c r="AI63" s="54"/>
      <c r="AJ63" s="654">
        <f>SUM(AJ51:AL62)</f>
        <v>0</v>
      </c>
      <c r="AK63" s="654"/>
      <c r="AL63" s="655"/>
      <c r="AM63" s="653">
        <f>SUM(AM51:AO62)</f>
        <v>0</v>
      </c>
      <c r="AN63" s="654"/>
      <c r="AO63" s="655"/>
      <c r="AP63" s="653">
        <f>SUM(AP51:AR62)</f>
        <v>0</v>
      </c>
      <c r="AQ63" s="654"/>
      <c r="AR63" s="655"/>
      <c r="AS63" s="321">
        <f t="shared" si="24"/>
        <v>0</v>
      </c>
      <c r="AU63" s="44"/>
    </row>
    <row r="64" spans="1:47" s="8" customFormat="1" ht="18.75" customHeight="1" thickBot="1">
      <c r="A64" s="645"/>
      <c r="B64" s="698" t="s">
        <v>9</v>
      </c>
      <c r="C64" s="699"/>
      <c r="D64" s="699"/>
      <c r="E64" s="699"/>
      <c r="F64" s="699"/>
      <c r="G64" s="699"/>
      <c r="H64" s="699"/>
      <c r="I64" s="699"/>
      <c r="J64" s="699"/>
      <c r="K64" s="699"/>
      <c r="L64" s="699"/>
      <c r="M64" s="699"/>
      <c r="N64" s="699"/>
      <c r="O64" s="699"/>
      <c r="P64" s="699"/>
      <c r="Q64" s="699"/>
      <c r="R64" s="699"/>
      <c r="S64" s="699"/>
      <c r="T64" s="699"/>
      <c r="U64" s="699"/>
      <c r="V64" s="699"/>
      <c r="W64" s="699"/>
      <c r="X64" s="699"/>
      <c r="Y64" s="699"/>
      <c r="Z64" s="699"/>
      <c r="AA64" s="699"/>
      <c r="AB64" s="699"/>
      <c r="AC64" s="699"/>
      <c r="AD64" s="700">
        <f>AD24</f>
        <v>0</v>
      </c>
      <c r="AE64" s="636" t="str">
        <f>IF(AE24="","",AE24)</f>
        <v/>
      </c>
      <c r="AF64" s="636" t="str">
        <f>IF(AF24="","",AF24)</f>
        <v/>
      </c>
      <c r="AG64" s="636" t="str">
        <f>IF(AG24="","",AG24)</f>
        <v/>
      </c>
      <c r="AH64" s="636" t="str">
        <f>IF(AH24="","",AH24)</f>
        <v/>
      </c>
      <c r="AI64" s="637" t="str">
        <f>IF(AI24="","",AI24)</f>
        <v/>
      </c>
      <c r="AJ64" s="687"/>
      <c r="AK64" s="688"/>
      <c r="AL64" s="688"/>
      <c r="AM64" s="688"/>
      <c r="AN64" s="688"/>
      <c r="AO64" s="688"/>
      <c r="AP64" s="688"/>
      <c r="AQ64" s="688"/>
      <c r="AR64" s="689"/>
      <c r="AS64" s="48"/>
      <c r="AU64" s="44"/>
    </row>
    <row r="65" spans="1:47" s="8" customFormat="1" ht="18.75" customHeight="1" thickBot="1">
      <c r="A65" s="646"/>
      <c r="B65" s="660" t="s">
        <v>8</v>
      </c>
      <c r="C65" s="661"/>
      <c r="D65" s="661"/>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66"/>
      <c r="AK65" s="666"/>
      <c r="AL65" s="690"/>
      <c r="AM65" s="691"/>
      <c r="AN65" s="666"/>
      <c r="AO65" s="690"/>
      <c r="AP65" s="691"/>
      <c r="AQ65" s="666"/>
      <c r="AR65" s="690"/>
      <c r="AS65" s="48"/>
      <c r="AU65" s="44"/>
    </row>
    <row r="66" spans="1:47" s="8" customFormat="1" ht="18.75" customHeight="1">
      <c r="A66" s="315"/>
      <c r="B66" s="316"/>
      <c r="C66" s="316"/>
      <c r="D66" s="316"/>
      <c r="E66" s="317"/>
      <c r="F66" s="317"/>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9"/>
      <c r="AK66" s="320"/>
      <c r="AL66" s="320"/>
      <c r="AM66" s="320"/>
      <c r="AN66" s="320"/>
      <c r="AO66" s="320"/>
      <c r="AP66" s="320"/>
      <c r="AQ66" s="320"/>
      <c r="AR66" s="320"/>
      <c r="AS66" s="315"/>
      <c r="AU66" s="44"/>
    </row>
    <row r="67" spans="1:47" s="8" customFormat="1" ht="18.75" hidden="1" customHeight="1">
      <c r="A67" s="621" t="s">
        <v>7</v>
      </c>
      <c r="B67" s="311" t="str">
        <f t="shared" ref="B67:D68" si="28">IF(B27="","",B27)</f>
        <v/>
      </c>
      <c r="C67" s="312" t="str">
        <f t="shared" si="28"/>
        <v/>
      </c>
      <c r="D67" s="313" t="str">
        <f t="shared" si="28"/>
        <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4">
        <f t="shared" ref="AJ67:AJ70" si="29">SUM(E67:AF67)</f>
        <v>0</v>
      </c>
      <c r="AK67" s="714"/>
      <c r="AL67" s="715"/>
      <c r="AM67" s="716">
        <f t="shared" ref="AM67:AM70" si="30">ROUNDDOWN(AJ67/4,1)</f>
        <v>0</v>
      </c>
      <c r="AN67" s="717"/>
      <c r="AO67" s="718"/>
      <c r="AP67" s="719" t="str">
        <f t="shared" ref="AP67:AP70" si="31">IF($AD$24=0,"0.0",ROUNDDOWN(AJ67/4/$AD$24,1))</f>
        <v>0.0</v>
      </c>
      <c r="AQ67" s="714"/>
      <c r="AR67" s="715"/>
      <c r="AS67" s="33"/>
      <c r="AU67" s="14" t="str">
        <f t="shared" ref="AU67:AU70" si="32">IF($AD$24=0,"",IF(AP67&gt;1,"常勤換算後の人数を1.0にしてください",""))</f>
        <v/>
      </c>
    </row>
    <row r="68" spans="1:47" s="8" customFormat="1" ht="18.75" hidden="1" customHeight="1">
      <c r="A68" s="621"/>
      <c r="B68" s="262" t="str">
        <f t="shared" si="28"/>
        <v/>
      </c>
      <c r="C68" s="263" t="str">
        <f t="shared" si="28"/>
        <v/>
      </c>
      <c r="D68" s="266" t="str">
        <f t="shared" si="28"/>
        <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702">
        <f t="shared" si="29"/>
        <v>0</v>
      </c>
      <c r="AK68" s="702"/>
      <c r="AL68" s="703"/>
      <c r="AM68" s="701">
        <f t="shared" si="30"/>
        <v>0</v>
      </c>
      <c r="AN68" s="702"/>
      <c r="AO68" s="703"/>
      <c r="AP68" s="701" t="str">
        <f t="shared" si="31"/>
        <v>0.0</v>
      </c>
      <c r="AQ68" s="702"/>
      <c r="AR68" s="703"/>
      <c r="AS68" s="24"/>
      <c r="AU68" s="14" t="str">
        <f t="shared" si="32"/>
        <v/>
      </c>
    </row>
    <row r="69" spans="1:47" s="8" customFormat="1" ht="18.75" hidden="1" customHeight="1">
      <c r="A69" s="621"/>
      <c r="B69" s="262" t="str">
        <f t="shared" ref="B69:D70" si="33">IF(B29="","",B29)</f>
        <v/>
      </c>
      <c r="C69" s="263" t="str">
        <f t="shared" si="33"/>
        <v/>
      </c>
      <c r="D69" s="266" t="str">
        <f t="shared" si="33"/>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702">
        <f t="shared" si="29"/>
        <v>0</v>
      </c>
      <c r="AK69" s="702"/>
      <c r="AL69" s="703"/>
      <c r="AM69" s="701">
        <f t="shared" si="30"/>
        <v>0</v>
      </c>
      <c r="AN69" s="702"/>
      <c r="AO69" s="703"/>
      <c r="AP69" s="701" t="str">
        <f t="shared" si="31"/>
        <v>0.0</v>
      </c>
      <c r="AQ69" s="702"/>
      <c r="AR69" s="703"/>
      <c r="AS69" s="24"/>
      <c r="AU69" s="14" t="str">
        <f t="shared" si="32"/>
        <v/>
      </c>
    </row>
    <row r="70" spans="1:47" s="8" customFormat="1" ht="18.75" hidden="1" customHeight="1" thickBot="1">
      <c r="A70" s="622"/>
      <c r="B70" s="267" t="str">
        <f t="shared" si="33"/>
        <v/>
      </c>
      <c r="C70" s="268" t="str">
        <f t="shared" si="33"/>
        <v/>
      </c>
      <c r="D70" s="269" t="str">
        <f t="shared" si="33"/>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709">
        <f t="shared" si="29"/>
        <v>0</v>
      </c>
      <c r="AK70" s="709"/>
      <c r="AL70" s="710"/>
      <c r="AM70" s="708">
        <f t="shared" si="30"/>
        <v>0</v>
      </c>
      <c r="AN70" s="709"/>
      <c r="AO70" s="710"/>
      <c r="AP70" s="708" t="str">
        <f t="shared" si="31"/>
        <v>0.0</v>
      </c>
      <c r="AQ70" s="709"/>
      <c r="AR70" s="710"/>
      <c r="AS70" s="15"/>
      <c r="AU70" s="14" t="str">
        <f t="shared" si="32"/>
        <v/>
      </c>
    </row>
    <row r="72" spans="1:47" s="3" customFormat="1" ht="21" customHeight="1">
      <c r="B72" s="2"/>
      <c r="C72" s="2"/>
      <c r="D72" s="2"/>
      <c r="E72" s="2"/>
    </row>
  </sheetData>
  <mergeCells count="190">
    <mergeCell ref="A5:D5"/>
    <mergeCell ref="E5:AA5"/>
    <mergeCell ref="AB5:AS5"/>
    <mergeCell ref="A6:C6"/>
    <mergeCell ref="E6:L6"/>
    <mergeCell ref="M6:V6"/>
    <mergeCell ref="W6:AE6"/>
    <mergeCell ref="AF6:AS6"/>
    <mergeCell ref="AM1:AS2"/>
    <mergeCell ref="A4:D4"/>
    <mergeCell ref="E4:O4"/>
    <mergeCell ref="P4:Y4"/>
    <mergeCell ref="Z4:AS4"/>
    <mergeCell ref="A2:AL2"/>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M11:AO11"/>
    <mergeCell ref="AP11:AR11"/>
    <mergeCell ref="AJ12:AL12"/>
    <mergeCell ref="AM12:AO12"/>
    <mergeCell ref="AP12:AR12"/>
    <mergeCell ref="AJ19:AL19"/>
    <mergeCell ref="AM19:AO19"/>
    <mergeCell ref="AP19:AR19"/>
    <mergeCell ref="AJ20:AL20"/>
    <mergeCell ref="AM20:AO20"/>
    <mergeCell ref="AP20:AR20"/>
    <mergeCell ref="AJ17:AL17"/>
    <mergeCell ref="AM17:AO17"/>
    <mergeCell ref="AP17:AR17"/>
    <mergeCell ref="AJ18:AL18"/>
    <mergeCell ref="AM18:AO18"/>
    <mergeCell ref="AP18:AR18"/>
    <mergeCell ref="AJ15:AL15"/>
    <mergeCell ref="AM15:AO15"/>
    <mergeCell ref="AP15:AR15"/>
    <mergeCell ref="AJ16:AL16"/>
    <mergeCell ref="AM16:AO16"/>
    <mergeCell ref="AP16:AR16"/>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B25:D25"/>
    <mergeCell ref="AJ25:AL25"/>
    <mergeCell ref="AM25:AO25"/>
    <mergeCell ref="AP25:AR25"/>
    <mergeCell ref="AJ27:AL27"/>
    <mergeCell ref="AM27:AO27"/>
    <mergeCell ref="AP27:AR27"/>
    <mergeCell ref="AJ28:AL28"/>
    <mergeCell ref="AM28:AO28"/>
    <mergeCell ref="A32:AS32"/>
    <mergeCell ref="A33:AS33"/>
    <mergeCell ref="A34:AS34"/>
    <mergeCell ref="A35:AS35"/>
    <mergeCell ref="A36:AS36"/>
    <mergeCell ref="A37:AS37"/>
    <mergeCell ref="AJ29:AL29"/>
    <mergeCell ref="AM29:AO29"/>
    <mergeCell ref="AP29:AR29"/>
    <mergeCell ref="AJ30:AL30"/>
    <mergeCell ref="AM30:AO30"/>
    <mergeCell ref="AP30:AR30"/>
    <mergeCell ref="A27:A30"/>
    <mergeCell ref="AP28:AR28"/>
    <mergeCell ref="A45:D45"/>
    <mergeCell ref="E45:AA45"/>
    <mergeCell ref="AB45:AS45"/>
    <mergeCell ref="A46:C46"/>
    <mergeCell ref="E46:L46"/>
    <mergeCell ref="M46:V46"/>
    <mergeCell ref="W46:AE46"/>
    <mergeCell ref="AF46:AS46"/>
    <mergeCell ref="A38:AS38"/>
    <mergeCell ref="A39:AS39"/>
    <mergeCell ref="AM41:AS42"/>
    <mergeCell ref="A44:D44"/>
    <mergeCell ref="E44:O44"/>
    <mergeCell ref="P44:Y44"/>
    <mergeCell ref="Z44:AS44"/>
    <mergeCell ref="A42:AL42"/>
    <mergeCell ref="S48:Y48"/>
    <mergeCell ref="Z48:AF48"/>
    <mergeCell ref="AG48:AI48"/>
    <mergeCell ref="AJ48:AL50"/>
    <mergeCell ref="AM48:AO50"/>
    <mergeCell ref="AP48:AR50"/>
    <mergeCell ref="A47:L47"/>
    <mergeCell ref="M47:V47"/>
    <mergeCell ref="W47:AE47"/>
    <mergeCell ref="AF47:AS47"/>
    <mergeCell ref="A48:A65"/>
    <mergeCell ref="B48:B50"/>
    <mergeCell ref="C48:C50"/>
    <mergeCell ref="D48:D50"/>
    <mergeCell ref="E48:K48"/>
    <mergeCell ref="L48:R48"/>
    <mergeCell ref="AJ53:AL53"/>
    <mergeCell ref="AM53:AO53"/>
    <mergeCell ref="AP53:AR53"/>
    <mergeCell ref="AJ54:AL54"/>
    <mergeCell ref="AM54:AO54"/>
    <mergeCell ref="AP54:AR54"/>
    <mergeCell ref="AS48:AS50"/>
    <mergeCell ref="AJ51:AL51"/>
    <mergeCell ref="AM51:AO51"/>
    <mergeCell ref="AP51:AR51"/>
    <mergeCell ref="AJ52:AL52"/>
    <mergeCell ref="AM52:AO52"/>
    <mergeCell ref="AP52:AR52"/>
    <mergeCell ref="AJ59:AL59"/>
    <mergeCell ref="AM59:AO59"/>
    <mergeCell ref="AP59:AR59"/>
    <mergeCell ref="AJ60:AL60"/>
    <mergeCell ref="AM60:AO60"/>
    <mergeCell ref="AP60:AR60"/>
    <mergeCell ref="AJ57:AL57"/>
    <mergeCell ref="AM57:AO57"/>
    <mergeCell ref="AP57:AR57"/>
    <mergeCell ref="AJ58:AL58"/>
    <mergeCell ref="AM58:AO58"/>
    <mergeCell ref="AP58:AR58"/>
    <mergeCell ref="AJ55:AL55"/>
    <mergeCell ref="AM55:AO55"/>
    <mergeCell ref="AP55:AR55"/>
    <mergeCell ref="AJ56:AL56"/>
    <mergeCell ref="AM56:AO56"/>
    <mergeCell ref="AP56:AR56"/>
    <mergeCell ref="B63:D63"/>
    <mergeCell ref="AJ63:AL63"/>
    <mergeCell ref="AM63:AO63"/>
    <mergeCell ref="AP63:AR63"/>
    <mergeCell ref="B64:AC64"/>
    <mergeCell ref="AD64:AI64"/>
    <mergeCell ref="AJ64:AR64"/>
    <mergeCell ref="AJ61:AL61"/>
    <mergeCell ref="AM61:AO61"/>
    <mergeCell ref="AP61:AR61"/>
    <mergeCell ref="AJ62:AL62"/>
    <mergeCell ref="AM62:AO62"/>
    <mergeCell ref="AP62:AR62"/>
    <mergeCell ref="B65:D65"/>
    <mergeCell ref="AJ65:AL65"/>
    <mergeCell ref="AM65:AO65"/>
    <mergeCell ref="AP65:AR65"/>
    <mergeCell ref="A67:A70"/>
    <mergeCell ref="AJ67:AL67"/>
    <mergeCell ref="AM67:AO67"/>
    <mergeCell ref="AP67:AR67"/>
    <mergeCell ref="AJ68:AL68"/>
    <mergeCell ref="AM68:AO68"/>
    <mergeCell ref="AJ69:AL69"/>
    <mergeCell ref="AM69:AO69"/>
    <mergeCell ref="AP69:AR69"/>
    <mergeCell ref="AJ70:AL70"/>
    <mergeCell ref="AM70:AO70"/>
    <mergeCell ref="AP70:AR70"/>
    <mergeCell ref="AP68:AR68"/>
  </mergeCells>
  <phoneticPr fontId="6"/>
  <conditionalFormatting sqref="A2:AL2">
    <cfRule type="containsText" dxfId="10" priority="2" operator="containsText" text="エラー">
      <formula>NOT(ISERROR(SEARCH("エラー",A2)))</formula>
    </cfRule>
  </conditionalFormatting>
  <conditionalFormatting sqref="A42:AL42">
    <cfRule type="containsText" dxfId="9" priority="1" operator="containsText" text="エラー">
      <formula>NOT(ISERROR(SEARCH("エラー",A42)))</formula>
    </cfRule>
  </conditionalFormatting>
  <dataValidations disablePrompts="1" count="3">
    <dataValidation type="list" allowBlank="1" showInputMessage="1" showErrorMessage="1" sqref="C27:C30 C11:C22">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2"/>
  <sheetViews>
    <sheetView showGridLines="0" view="pageBreakPreview" zoomScale="85" zoomScaleNormal="100" zoomScaleSheetLayoutView="85" workbookViewId="0">
      <selection activeCell="B28" sqref="B26:F31"/>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thickBot="1">
      <c r="A1" s="731" t="s">
        <v>195</v>
      </c>
      <c r="B1" s="731"/>
      <c r="C1" s="731"/>
      <c r="D1" s="731"/>
      <c r="E1" s="731"/>
      <c r="F1" s="731"/>
      <c r="G1" s="731"/>
      <c r="H1" s="731"/>
      <c r="I1" s="731"/>
      <c r="J1" s="731"/>
      <c r="K1" s="731"/>
      <c r="L1" s="732" t="s">
        <v>194</v>
      </c>
      <c r="M1" s="732"/>
      <c r="N1" s="732"/>
      <c r="O1" s="732"/>
      <c r="P1" s="732"/>
      <c r="Q1" s="732"/>
      <c r="R1" s="732"/>
      <c r="S1" s="270"/>
      <c r="T1" s="147"/>
      <c r="U1" s="147"/>
      <c r="V1" s="147"/>
      <c r="W1" s="147"/>
      <c r="X1" s="147"/>
      <c r="Y1" s="147"/>
      <c r="Z1" s="147"/>
      <c r="AA1" s="147"/>
      <c r="AB1" s="147"/>
      <c r="AC1" s="147"/>
      <c r="AD1" s="147"/>
      <c r="AE1" s="147"/>
      <c r="AF1" s="147"/>
      <c r="AG1" s="147"/>
      <c r="AH1" s="147"/>
      <c r="AI1" s="147"/>
      <c r="AJ1" s="147"/>
      <c r="AK1" s="147"/>
      <c r="AL1" s="147"/>
      <c r="AM1" s="677" t="s">
        <v>94</v>
      </c>
      <c r="AN1" s="678"/>
      <c r="AO1" s="678"/>
      <c r="AP1" s="678"/>
      <c r="AQ1" s="678"/>
      <c r="AR1" s="678"/>
      <c r="AS1" s="679"/>
      <c r="AT1" s="147"/>
      <c r="AU1" s="147"/>
      <c r="AV1" s="147"/>
      <c r="AW1" s="147"/>
      <c r="AX1" s="147"/>
      <c r="AY1" s="147"/>
      <c r="AZ1" s="147"/>
      <c r="BA1" s="147"/>
      <c r="BB1" s="147"/>
      <c r="BC1" s="147"/>
      <c r="BD1" s="147"/>
      <c r="BE1" s="147"/>
      <c r="BF1" s="147"/>
      <c r="BG1" s="147"/>
    </row>
    <row r="2" spans="1:59" s="8" customFormat="1" ht="18.75" customHeight="1" thickTop="1" thickBot="1">
      <c r="A2" s="738" t="s">
        <v>196</v>
      </c>
      <c r="B2" s="739"/>
      <c r="C2" s="740"/>
      <c r="D2" s="69"/>
      <c r="E2" s="69"/>
      <c r="F2" s="69"/>
      <c r="AM2" s="680"/>
      <c r="AN2" s="681"/>
      <c r="AO2" s="681"/>
      <c r="AP2" s="681"/>
      <c r="AQ2" s="681"/>
      <c r="AR2" s="681"/>
      <c r="AS2" s="682"/>
    </row>
    <row r="3" spans="1:59" s="8" customFormat="1" ht="18.75" customHeight="1" thickTop="1" thickBot="1">
      <c r="A3" s="741"/>
      <c r="B3" s="742"/>
      <c r="C3" s="743"/>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189</v>
      </c>
    </row>
    <row r="4" spans="1:59" s="8" customFormat="1" ht="21.75" customHeight="1" thickTop="1" thickBot="1">
      <c r="A4" s="736" t="s">
        <v>27</v>
      </c>
      <c r="B4" s="737"/>
      <c r="C4" s="737"/>
      <c r="D4" s="603"/>
      <c r="E4" s="667" t="s">
        <v>165</v>
      </c>
      <c r="F4" s="663"/>
      <c r="G4" s="663"/>
      <c r="H4" s="663"/>
      <c r="I4" s="663"/>
      <c r="J4" s="663"/>
      <c r="K4" s="663"/>
      <c r="L4" s="663"/>
      <c r="M4" s="663"/>
      <c r="N4" s="663"/>
      <c r="O4" s="663"/>
      <c r="P4" s="602" t="s">
        <v>87</v>
      </c>
      <c r="Q4" s="603"/>
      <c r="R4" s="603"/>
      <c r="S4" s="603"/>
      <c r="T4" s="603"/>
      <c r="U4" s="603"/>
      <c r="V4" s="603"/>
      <c r="W4" s="603"/>
      <c r="X4" s="603"/>
      <c r="Y4" s="607"/>
      <c r="Z4" s="635" t="s">
        <v>197</v>
      </c>
      <c r="AA4" s="636"/>
      <c r="AB4" s="636"/>
      <c r="AC4" s="636"/>
      <c r="AD4" s="636"/>
      <c r="AE4" s="636"/>
      <c r="AF4" s="636"/>
      <c r="AG4" s="636"/>
      <c r="AH4" s="636"/>
      <c r="AI4" s="636"/>
      <c r="AJ4" s="636"/>
      <c r="AK4" s="636"/>
      <c r="AL4" s="636"/>
      <c r="AM4" s="636"/>
      <c r="AN4" s="636"/>
      <c r="AO4" s="636"/>
      <c r="AP4" s="636"/>
      <c r="AQ4" s="636"/>
      <c r="AR4" s="636"/>
      <c r="AS4" s="637"/>
    </row>
    <row r="5" spans="1:59" s="8" customFormat="1" ht="21.75" customHeight="1" thickBot="1">
      <c r="A5" s="665"/>
      <c r="B5" s="666"/>
      <c r="C5" s="666"/>
      <c r="D5" s="666"/>
      <c r="E5" s="686" t="s">
        <v>26</v>
      </c>
      <c r="F5" s="605"/>
      <c r="G5" s="605"/>
      <c r="H5" s="605"/>
      <c r="I5" s="605"/>
      <c r="J5" s="605"/>
      <c r="K5" s="605"/>
      <c r="L5" s="605"/>
      <c r="M5" s="605"/>
      <c r="N5" s="605"/>
      <c r="O5" s="605"/>
      <c r="P5" s="605"/>
      <c r="Q5" s="605"/>
      <c r="R5" s="605"/>
      <c r="S5" s="605"/>
      <c r="T5" s="605"/>
      <c r="U5" s="605"/>
      <c r="V5" s="605"/>
      <c r="W5" s="605"/>
      <c r="X5" s="605"/>
      <c r="Y5" s="605"/>
      <c r="Z5" s="605"/>
      <c r="AA5" s="606"/>
      <c r="AB5" s="667" t="s">
        <v>20</v>
      </c>
      <c r="AC5" s="663"/>
      <c r="AD5" s="663"/>
      <c r="AE5" s="663"/>
      <c r="AF5" s="663"/>
      <c r="AG5" s="663"/>
      <c r="AH5" s="663"/>
      <c r="AI5" s="663"/>
      <c r="AJ5" s="663"/>
      <c r="AK5" s="663"/>
      <c r="AL5" s="663"/>
      <c r="AM5" s="663"/>
      <c r="AN5" s="663"/>
      <c r="AO5" s="663"/>
      <c r="AP5" s="663"/>
      <c r="AQ5" s="663"/>
      <c r="AR5" s="663"/>
      <c r="AS5" s="664"/>
    </row>
    <row r="6" spans="1:59" s="8" customFormat="1" ht="21.75" customHeight="1" thickBot="1">
      <c r="A6" s="602" t="s">
        <v>25</v>
      </c>
      <c r="B6" s="603"/>
      <c r="C6" s="603"/>
      <c r="D6" s="56" t="s">
        <v>95</v>
      </c>
      <c r="E6" s="604" t="s">
        <v>24</v>
      </c>
      <c r="F6" s="605"/>
      <c r="G6" s="605"/>
      <c r="H6" s="605"/>
      <c r="I6" s="605"/>
      <c r="J6" s="605"/>
      <c r="K6" s="605"/>
      <c r="L6" s="606"/>
      <c r="M6" s="733" t="s">
        <v>96</v>
      </c>
      <c r="N6" s="734"/>
      <c r="O6" s="734"/>
      <c r="P6" s="734"/>
      <c r="Q6" s="734"/>
      <c r="R6" s="734"/>
      <c r="S6" s="734"/>
      <c r="T6" s="734"/>
      <c r="U6" s="734"/>
      <c r="V6" s="735"/>
      <c r="W6" s="604" t="s">
        <v>23</v>
      </c>
      <c r="X6" s="605"/>
      <c r="Y6" s="605"/>
      <c r="Z6" s="605"/>
      <c r="AA6" s="605"/>
      <c r="AB6" s="605"/>
      <c r="AC6" s="605"/>
      <c r="AD6" s="605"/>
      <c r="AE6" s="606"/>
      <c r="AF6" s="683">
        <v>2.4</v>
      </c>
      <c r="AG6" s="684"/>
      <c r="AH6" s="684"/>
      <c r="AI6" s="684"/>
      <c r="AJ6" s="684"/>
      <c r="AK6" s="684"/>
      <c r="AL6" s="684"/>
      <c r="AM6" s="684"/>
      <c r="AN6" s="684"/>
      <c r="AO6" s="684"/>
      <c r="AP6" s="684"/>
      <c r="AQ6" s="684"/>
      <c r="AR6" s="684"/>
      <c r="AS6" s="685"/>
    </row>
    <row r="7" spans="1:59" s="8" customFormat="1" ht="21.75" customHeight="1" thickBot="1">
      <c r="A7" s="602" t="s">
        <v>22</v>
      </c>
      <c r="B7" s="603"/>
      <c r="C7" s="603"/>
      <c r="D7" s="603"/>
      <c r="E7" s="603"/>
      <c r="F7" s="603"/>
      <c r="G7" s="603"/>
      <c r="H7" s="603"/>
      <c r="I7" s="603"/>
      <c r="J7" s="603"/>
      <c r="K7" s="603"/>
      <c r="L7" s="607"/>
      <c r="M7" s="638" t="s">
        <v>20</v>
      </c>
      <c r="N7" s="639"/>
      <c r="O7" s="639"/>
      <c r="P7" s="639"/>
      <c r="Q7" s="639"/>
      <c r="R7" s="639"/>
      <c r="S7" s="639"/>
      <c r="T7" s="639"/>
      <c r="U7" s="639"/>
      <c r="V7" s="640"/>
      <c r="W7" s="604" t="s">
        <v>21</v>
      </c>
      <c r="X7" s="605"/>
      <c r="Y7" s="605"/>
      <c r="Z7" s="605"/>
      <c r="AA7" s="605"/>
      <c r="AB7" s="605"/>
      <c r="AC7" s="605"/>
      <c r="AD7" s="605"/>
      <c r="AE7" s="606"/>
      <c r="AF7" s="632" t="s">
        <v>97</v>
      </c>
      <c r="AG7" s="633"/>
      <c r="AH7" s="633"/>
      <c r="AI7" s="633"/>
      <c r="AJ7" s="633"/>
      <c r="AK7" s="633"/>
      <c r="AL7" s="633"/>
      <c r="AM7" s="633"/>
      <c r="AN7" s="633"/>
      <c r="AO7" s="633"/>
      <c r="AP7" s="633"/>
      <c r="AQ7" s="633"/>
      <c r="AR7" s="633"/>
      <c r="AS7" s="634"/>
    </row>
    <row r="8" spans="1:59" s="8" customFormat="1" ht="21.75" customHeight="1">
      <c r="A8" s="644" t="s">
        <v>19</v>
      </c>
      <c r="B8" s="647" t="s">
        <v>18</v>
      </c>
      <c r="C8" s="668" t="s">
        <v>17</v>
      </c>
      <c r="D8" s="656" t="s">
        <v>16</v>
      </c>
      <c r="E8" s="647" t="s">
        <v>15</v>
      </c>
      <c r="F8" s="656"/>
      <c r="G8" s="656"/>
      <c r="H8" s="656"/>
      <c r="I8" s="656"/>
      <c r="J8" s="656"/>
      <c r="K8" s="657"/>
      <c r="L8" s="647" t="s">
        <v>14</v>
      </c>
      <c r="M8" s="656"/>
      <c r="N8" s="656"/>
      <c r="O8" s="656"/>
      <c r="P8" s="656"/>
      <c r="Q8" s="656"/>
      <c r="R8" s="657"/>
      <c r="S8" s="647" t="s">
        <v>13</v>
      </c>
      <c r="T8" s="656"/>
      <c r="U8" s="656"/>
      <c r="V8" s="656"/>
      <c r="W8" s="656"/>
      <c r="X8" s="656"/>
      <c r="Y8" s="657"/>
      <c r="Z8" s="670" t="s">
        <v>12</v>
      </c>
      <c r="AA8" s="656"/>
      <c r="AB8" s="656"/>
      <c r="AC8" s="656"/>
      <c r="AD8" s="656"/>
      <c r="AE8" s="656"/>
      <c r="AF8" s="671"/>
      <c r="AG8" s="641"/>
      <c r="AH8" s="642"/>
      <c r="AI8" s="643"/>
      <c r="AJ8" s="673" t="s">
        <v>193</v>
      </c>
      <c r="AK8" s="668"/>
      <c r="AL8" s="668"/>
      <c r="AM8" s="675" t="s">
        <v>192</v>
      </c>
      <c r="AN8" s="675"/>
      <c r="AO8" s="675"/>
      <c r="AP8" s="668" t="s">
        <v>213</v>
      </c>
      <c r="AQ8" s="668"/>
      <c r="AR8" s="668"/>
      <c r="AS8" s="651" t="s">
        <v>11</v>
      </c>
    </row>
    <row r="9" spans="1:59" s="8" customFormat="1" ht="21.75" customHeight="1">
      <c r="A9" s="645"/>
      <c r="B9" s="648"/>
      <c r="C9" s="669"/>
      <c r="D9" s="672"/>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4"/>
      <c r="AK9" s="669"/>
      <c r="AL9" s="669"/>
      <c r="AM9" s="676"/>
      <c r="AN9" s="676"/>
      <c r="AO9" s="676"/>
      <c r="AP9" s="669"/>
      <c r="AQ9" s="669"/>
      <c r="AR9" s="669"/>
      <c r="AS9" s="652"/>
    </row>
    <row r="10" spans="1:59" s="8" customFormat="1" ht="21.75" customHeight="1">
      <c r="A10" s="645"/>
      <c r="B10" s="648"/>
      <c r="C10" s="669"/>
      <c r="D10" s="672"/>
      <c r="E10" s="160" t="s">
        <v>98</v>
      </c>
      <c r="F10" s="161" t="s">
        <v>99</v>
      </c>
      <c r="G10" s="162" t="s">
        <v>100</v>
      </c>
      <c r="H10" s="161" t="s">
        <v>101</v>
      </c>
      <c r="I10" s="161" t="s">
        <v>102</v>
      </c>
      <c r="J10" s="161" t="s">
        <v>103</v>
      </c>
      <c r="K10" s="161" t="s">
        <v>104</v>
      </c>
      <c r="L10" s="160" t="s">
        <v>98</v>
      </c>
      <c r="M10" s="161" t="s">
        <v>99</v>
      </c>
      <c r="N10" s="162" t="s">
        <v>100</v>
      </c>
      <c r="O10" s="161" t="s">
        <v>101</v>
      </c>
      <c r="P10" s="161" t="s">
        <v>102</v>
      </c>
      <c r="Q10" s="161" t="s">
        <v>103</v>
      </c>
      <c r="R10" s="161" t="s">
        <v>104</v>
      </c>
      <c r="S10" s="160" t="s">
        <v>98</v>
      </c>
      <c r="T10" s="161" t="s">
        <v>99</v>
      </c>
      <c r="U10" s="162" t="s">
        <v>100</v>
      </c>
      <c r="V10" s="161" t="s">
        <v>101</v>
      </c>
      <c r="W10" s="161" t="s">
        <v>102</v>
      </c>
      <c r="X10" s="161" t="s">
        <v>103</v>
      </c>
      <c r="Y10" s="161" t="s">
        <v>104</v>
      </c>
      <c r="Z10" s="160" t="s">
        <v>98</v>
      </c>
      <c r="AA10" s="161" t="s">
        <v>99</v>
      </c>
      <c r="AB10" s="162" t="s">
        <v>100</v>
      </c>
      <c r="AC10" s="161" t="s">
        <v>101</v>
      </c>
      <c r="AD10" s="161" t="s">
        <v>102</v>
      </c>
      <c r="AE10" s="161" t="s">
        <v>103</v>
      </c>
      <c r="AF10" s="161" t="s">
        <v>104</v>
      </c>
      <c r="AG10" s="163" t="s">
        <v>98</v>
      </c>
      <c r="AH10" s="164" t="s">
        <v>99</v>
      </c>
      <c r="AI10" s="165" t="s">
        <v>100</v>
      </c>
      <c r="AJ10" s="674"/>
      <c r="AK10" s="669"/>
      <c r="AL10" s="669"/>
      <c r="AM10" s="676"/>
      <c r="AN10" s="676"/>
      <c r="AO10" s="676"/>
      <c r="AP10" s="669"/>
      <c r="AQ10" s="669"/>
      <c r="AR10" s="669"/>
      <c r="AS10" s="652"/>
      <c r="AU10" s="62"/>
    </row>
    <row r="11" spans="1:59" s="8" customFormat="1" ht="18.75" customHeight="1">
      <c r="A11" s="645"/>
      <c r="B11" s="182" t="s">
        <v>105</v>
      </c>
      <c r="C11" s="31" t="s">
        <v>106</v>
      </c>
      <c r="D11" s="31" t="s">
        <v>198</v>
      </c>
      <c r="E11" s="182">
        <v>8</v>
      </c>
      <c r="F11" s="37">
        <v>8</v>
      </c>
      <c r="G11" s="37"/>
      <c r="H11" s="61"/>
      <c r="I11" s="37">
        <v>8</v>
      </c>
      <c r="J11" s="31">
        <v>8</v>
      </c>
      <c r="K11" s="60">
        <v>8</v>
      </c>
      <c r="L11" s="32">
        <v>8</v>
      </c>
      <c r="M11" s="37">
        <v>8</v>
      </c>
      <c r="N11" s="37"/>
      <c r="O11" s="61"/>
      <c r="P11" s="37">
        <v>8</v>
      </c>
      <c r="Q11" s="31">
        <v>8</v>
      </c>
      <c r="R11" s="60">
        <v>8</v>
      </c>
      <c r="S11" s="32">
        <v>8</v>
      </c>
      <c r="T11" s="37">
        <v>8</v>
      </c>
      <c r="U11" s="37"/>
      <c r="V11" s="61"/>
      <c r="W11" s="37">
        <v>8</v>
      </c>
      <c r="X11" s="31">
        <v>8</v>
      </c>
      <c r="Y11" s="60">
        <v>8</v>
      </c>
      <c r="Z11" s="32">
        <v>8</v>
      </c>
      <c r="AA11" s="37">
        <v>8</v>
      </c>
      <c r="AB11" s="37"/>
      <c r="AC11" s="61"/>
      <c r="AD11" s="37">
        <v>8</v>
      </c>
      <c r="AE11" s="31">
        <v>8</v>
      </c>
      <c r="AF11" s="59">
        <v>8</v>
      </c>
      <c r="AG11" s="58">
        <v>8</v>
      </c>
      <c r="AH11" s="154">
        <v>8</v>
      </c>
      <c r="AI11" s="57"/>
      <c r="AJ11" s="608">
        <f>SUM(E11:AF11)</f>
        <v>160</v>
      </c>
      <c r="AK11" s="608"/>
      <c r="AL11" s="609"/>
      <c r="AM11" s="610">
        <f t="shared" ref="AM11:AM22" si="0">ROUNDDOWN(AJ11/4,1)</f>
        <v>40</v>
      </c>
      <c r="AN11" s="608"/>
      <c r="AO11" s="609"/>
      <c r="AP11" s="610">
        <f>IF($AD$24=0,"0.0",IF(AJ11/4/$AD$24&gt;1,1,ROUNDDOWN(AJ11/4/$AD$24,1)))</f>
        <v>1</v>
      </c>
      <c r="AQ11" s="608"/>
      <c r="AR11" s="609"/>
      <c r="AS11" s="24"/>
      <c r="AU11" s="14" t="str">
        <f>IF($AD$24=0,"",IF(AP11&gt;1,"常勤換算後の人数を1.0にしてください",""))</f>
        <v/>
      </c>
    </row>
    <row r="12" spans="1:59" s="8" customFormat="1" ht="18.75" customHeight="1">
      <c r="A12" s="645"/>
      <c r="B12" s="32" t="s">
        <v>105</v>
      </c>
      <c r="C12" s="31" t="s">
        <v>106</v>
      </c>
      <c r="D12" s="31" t="s">
        <v>199</v>
      </c>
      <c r="E12" s="32">
        <v>8</v>
      </c>
      <c r="F12" s="37">
        <v>8</v>
      </c>
      <c r="G12" s="37"/>
      <c r="H12" s="37"/>
      <c r="I12" s="37">
        <v>8</v>
      </c>
      <c r="J12" s="31">
        <v>8</v>
      </c>
      <c r="K12" s="60">
        <v>8</v>
      </c>
      <c r="L12" s="32">
        <v>8</v>
      </c>
      <c r="M12" s="37">
        <v>8</v>
      </c>
      <c r="N12" s="37"/>
      <c r="O12" s="37"/>
      <c r="P12" s="37">
        <v>8</v>
      </c>
      <c r="Q12" s="31">
        <v>8</v>
      </c>
      <c r="R12" s="60">
        <v>8</v>
      </c>
      <c r="S12" s="32">
        <v>8</v>
      </c>
      <c r="T12" s="37">
        <v>8</v>
      </c>
      <c r="U12" s="37"/>
      <c r="V12" s="37"/>
      <c r="W12" s="37">
        <v>8</v>
      </c>
      <c r="X12" s="31">
        <v>8</v>
      </c>
      <c r="Y12" s="60">
        <v>8</v>
      </c>
      <c r="Z12" s="32">
        <v>8</v>
      </c>
      <c r="AA12" s="37">
        <v>8</v>
      </c>
      <c r="AB12" s="37"/>
      <c r="AC12" s="37"/>
      <c r="AD12" s="37">
        <v>8</v>
      </c>
      <c r="AE12" s="31">
        <v>8</v>
      </c>
      <c r="AF12" s="59">
        <v>8</v>
      </c>
      <c r="AG12" s="58">
        <v>8</v>
      </c>
      <c r="AH12" s="154">
        <v>8</v>
      </c>
      <c r="AI12" s="57"/>
      <c r="AJ12" s="608">
        <f t="shared" ref="AJ12:AJ22" si="1">SUM(E12:AF12)</f>
        <v>160</v>
      </c>
      <c r="AK12" s="608"/>
      <c r="AL12" s="609"/>
      <c r="AM12" s="610">
        <f t="shared" si="0"/>
        <v>40</v>
      </c>
      <c r="AN12" s="608"/>
      <c r="AO12" s="609"/>
      <c r="AP12" s="610">
        <f t="shared" ref="AP12:AP22" si="2">IF($AD$24=0,"0.0",IF(AJ12/4/$AD$24&gt;1,1,ROUNDDOWN(AJ12/4/$AD$24,1)))</f>
        <v>1</v>
      </c>
      <c r="AQ12" s="608"/>
      <c r="AR12" s="609"/>
      <c r="AS12" s="24"/>
      <c r="AU12" s="14" t="str">
        <f>IF($AD$24=0,"",IF(AP12&gt;1,"常勤換算後の人数を1.0にしてください",""))</f>
        <v/>
      </c>
    </row>
    <row r="13" spans="1:59" s="8" customFormat="1" ht="18.75" customHeight="1">
      <c r="A13" s="645"/>
      <c r="B13" s="32" t="s">
        <v>105</v>
      </c>
      <c r="C13" s="31" t="s">
        <v>109</v>
      </c>
      <c r="D13" s="31" t="s">
        <v>200</v>
      </c>
      <c r="E13" s="32"/>
      <c r="F13" s="37">
        <v>8</v>
      </c>
      <c r="G13" s="37"/>
      <c r="H13" s="37"/>
      <c r="I13" s="37">
        <v>8</v>
      </c>
      <c r="J13" s="31"/>
      <c r="K13" s="60">
        <v>8</v>
      </c>
      <c r="L13" s="32"/>
      <c r="M13" s="37">
        <v>8</v>
      </c>
      <c r="N13" s="37"/>
      <c r="O13" s="37"/>
      <c r="P13" s="37">
        <v>8</v>
      </c>
      <c r="Q13" s="31"/>
      <c r="R13" s="60">
        <v>8</v>
      </c>
      <c r="S13" s="32"/>
      <c r="T13" s="37">
        <v>8</v>
      </c>
      <c r="U13" s="37"/>
      <c r="V13" s="37"/>
      <c r="W13" s="37">
        <v>8</v>
      </c>
      <c r="X13" s="31"/>
      <c r="Y13" s="60">
        <v>8</v>
      </c>
      <c r="Z13" s="32"/>
      <c r="AA13" s="37">
        <v>8</v>
      </c>
      <c r="AB13" s="37"/>
      <c r="AC13" s="37"/>
      <c r="AD13" s="37">
        <v>8</v>
      </c>
      <c r="AE13" s="31"/>
      <c r="AF13" s="59">
        <v>8</v>
      </c>
      <c r="AG13" s="58"/>
      <c r="AH13" s="154">
        <v>8</v>
      </c>
      <c r="AI13" s="57"/>
      <c r="AJ13" s="608">
        <f t="shared" si="1"/>
        <v>96</v>
      </c>
      <c r="AK13" s="608"/>
      <c r="AL13" s="609"/>
      <c r="AM13" s="610">
        <f t="shared" si="0"/>
        <v>24</v>
      </c>
      <c r="AN13" s="608"/>
      <c r="AO13" s="609"/>
      <c r="AP13" s="610">
        <f t="shared" si="2"/>
        <v>0.6</v>
      </c>
      <c r="AQ13" s="608"/>
      <c r="AR13" s="609"/>
      <c r="AS13" s="24"/>
      <c r="AU13" s="14" t="str">
        <f>IF($AD$24=0,"",IF(AP13&gt;1,"常勤換算後の人数を1.0にしてください",""))</f>
        <v/>
      </c>
    </row>
    <row r="14" spans="1:59" s="8" customFormat="1" ht="18.75" customHeight="1">
      <c r="A14" s="645"/>
      <c r="B14" s="32" t="s">
        <v>111</v>
      </c>
      <c r="C14" s="31" t="s">
        <v>112</v>
      </c>
      <c r="D14" s="31" t="s">
        <v>201</v>
      </c>
      <c r="E14" s="32">
        <v>4</v>
      </c>
      <c r="F14" s="37">
        <v>4</v>
      </c>
      <c r="G14" s="37"/>
      <c r="H14" s="37"/>
      <c r="I14" s="37">
        <v>4</v>
      </c>
      <c r="J14" s="31">
        <v>4</v>
      </c>
      <c r="K14" s="60">
        <v>4</v>
      </c>
      <c r="L14" s="32">
        <v>4</v>
      </c>
      <c r="M14" s="37">
        <v>4</v>
      </c>
      <c r="N14" s="37"/>
      <c r="O14" s="37"/>
      <c r="P14" s="37">
        <v>4</v>
      </c>
      <c r="Q14" s="31">
        <v>4</v>
      </c>
      <c r="R14" s="60">
        <v>4</v>
      </c>
      <c r="S14" s="32">
        <v>4</v>
      </c>
      <c r="T14" s="37">
        <v>4</v>
      </c>
      <c r="U14" s="37"/>
      <c r="V14" s="37"/>
      <c r="W14" s="37">
        <v>4</v>
      </c>
      <c r="X14" s="31">
        <v>4</v>
      </c>
      <c r="Y14" s="60">
        <v>4</v>
      </c>
      <c r="Z14" s="32">
        <v>4</v>
      </c>
      <c r="AA14" s="37">
        <v>4</v>
      </c>
      <c r="AB14" s="37"/>
      <c r="AC14" s="37"/>
      <c r="AD14" s="37">
        <v>4</v>
      </c>
      <c r="AE14" s="31">
        <v>4</v>
      </c>
      <c r="AF14" s="59">
        <v>4</v>
      </c>
      <c r="AG14" s="58">
        <v>4</v>
      </c>
      <c r="AH14" s="154">
        <v>4</v>
      </c>
      <c r="AI14" s="57"/>
      <c r="AJ14" s="608">
        <f t="shared" si="1"/>
        <v>80</v>
      </c>
      <c r="AK14" s="608"/>
      <c r="AL14" s="609"/>
      <c r="AM14" s="610">
        <f t="shared" si="0"/>
        <v>20</v>
      </c>
      <c r="AN14" s="608"/>
      <c r="AO14" s="609"/>
      <c r="AP14" s="610">
        <f t="shared" si="2"/>
        <v>0.5</v>
      </c>
      <c r="AQ14" s="608"/>
      <c r="AR14" s="609"/>
      <c r="AS14" s="24"/>
      <c r="AU14" s="14" t="str">
        <f>IF($AD$24=0,"",IF(AP14&gt;1,"常勤換算後の人数を1.0にしてください",""))</f>
        <v/>
      </c>
    </row>
    <row r="15" spans="1:59" s="8" customFormat="1" ht="18.75" customHeight="1">
      <c r="A15" s="645"/>
      <c r="B15" s="32" t="s">
        <v>114</v>
      </c>
      <c r="C15" s="31" t="s">
        <v>115</v>
      </c>
      <c r="D15" s="31" t="s">
        <v>202</v>
      </c>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8">
        <f t="shared" ref="AJ15:AJ17" si="3">SUM(E15:AF15)</f>
        <v>0</v>
      </c>
      <c r="AK15" s="608"/>
      <c r="AL15" s="609"/>
      <c r="AM15" s="610">
        <f t="shared" si="0"/>
        <v>0</v>
      </c>
      <c r="AN15" s="608"/>
      <c r="AO15" s="609"/>
      <c r="AP15" s="610">
        <f t="shared" si="2"/>
        <v>0</v>
      </c>
      <c r="AQ15" s="608"/>
      <c r="AR15" s="609"/>
      <c r="AS15" s="24"/>
      <c r="AU15" s="14"/>
    </row>
    <row r="16" spans="1:59" s="8" customFormat="1" ht="18.75" customHeight="1">
      <c r="A16" s="645"/>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8">
        <f t="shared" si="3"/>
        <v>0</v>
      </c>
      <c r="AK16" s="608"/>
      <c r="AL16" s="609"/>
      <c r="AM16" s="610">
        <f t="shared" si="0"/>
        <v>0</v>
      </c>
      <c r="AN16" s="608"/>
      <c r="AO16" s="609"/>
      <c r="AP16" s="610">
        <f t="shared" si="2"/>
        <v>0</v>
      </c>
      <c r="AQ16" s="608"/>
      <c r="AR16" s="609"/>
      <c r="AS16" s="24"/>
      <c r="AU16" s="14"/>
    </row>
    <row r="17" spans="1:60" s="8" customFormat="1" ht="18.75" customHeight="1">
      <c r="A17" s="645"/>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8">
        <f t="shared" si="3"/>
        <v>0</v>
      </c>
      <c r="AK17" s="608"/>
      <c r="AL17" s="609"/>
      <c r="AM17" s="610">
        <f t="shared" si="0"/>
        <v>0</v>
      </c>
      <c r="AN17" s="608"/>
      <c r="AO17" s="609"/>
      <c r="AP17" s="610">
        <f t="shared" si="2"/>
        <v>0</v>
      </c>
      <c r="AQ17" s="608"/>
      <c r="AR17" s="609"/>
      <c r="AS17" s="24"/>
      <c r="AU17" s="14"/>
    </row>
    <row r="18" spans="1:60" s="8" customFormat="1" ht="18.75" customHeight="1">
      <c r="A18" s="645"/>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8">
        <f t="shared" ref="AJ18:AJ19" si="4">SUM(E18:AF18)</f>
        <v>0</v>
      </c>
      <c r="AK18" s="608"/>
      <c r="AL18" s="609"/>
      <c r="AM18" s="610">
        <f t="shared" ref="AM18:AM19" si="5">ROUNDDOWN(AJ18/4,1)</f>
        <v>0</v>
      </c>
      <c r="AN18" s="608"/>
      <c r="AO18" s="609"/>
      <c r="AP18" s="610">
        <f t="shared" si="2"/>
        <v>0</v>
      </c>
      <c r="AQ18" s="608"/>
      <c r="AR18" s="609"/>
      <c r="AS18" s="24"/>
      <c r="AU18" s="14"/>
    </row>
    <row r="19" spans="1:60" s="8" customFormat="1" ht="18.75" customHeight="1">
      <c r="A19" s="645"/>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8">
        <f t="shared" si="4"/>
        <v>0</v>
      </c>
      <c r="AK19" s="608"/>
      <c r="AL19" s="609"/>
      <c r="AM19" s="610">
        <f t="shared" si="5"/>
        <v>0</v>
      </c>
      <c r="AN19" s="608"/>
      <c r="AO19" s="609"/>
      <c r="AP19" s="610">
        <f t="shared" si="2"/>
        <v>0</v>
      </c>
      <c r="AQ19" s="608"/>
      <c r="AR19" s="609"/>
      <c r="AS19" s="24"/>
      <c r="AU19" s="14"/>
    </row>
    <row r="20" spans="1:60" s="8" customFormat="1" ht="18.75" customHeight="1">
      <c r="A20" s="645"/>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8">
        <f t="shared" si="1"/>
        <v>0</v>
      </c>
      <c r="AK20" s="608"/>
      <c r="AL20" s="609"/>
      <c r="AM20" s="610">
        <f t="shared" si="0"/>
        <v>0</v>
      </c>
      <c r="AN20" s="608"/>
      <c r="AO20" s="609"/>
      <c r="AP20" s="610">
        <f t="shared" si="2"/>
        <v>0</v>
      </c>
      <c r="AQ20" s="608"/>
      <c r="AR20" s="609"/>
      <c r="AS20" s="24"/>
      <c r="AU20" s="14" t="str">
        <f>IF($AD$24=0,"",IF(AP20&gt;1,"常勤換算後の人数を1.0にしてください",""))</f>
        <v/>
      </c>
    </row>
    <row r="21" spans="1:60" s="8" customFormat="1" ht="18.75" customHeight="1">
      <c r="A21" s="645"/>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8">
        <f t="shared" si="1"/>
        <v>0</v>
      </c>
      <c r="AK21" s="608"/>
      <c r="AL21" s="609"/>
      <c r="AM21" s="610">
        <f t="shared" si="0"/>
        <v>0</v>
      </c>
      <c r="AN21" s="608"/>
      <c r="AO21" s="609"/>
      <c r="AP21" s="610">
        <f t="shared" si="2"/>
        <v>0</v>
      </c>
      <c r="AQ21" s="608"/>
      <c r="AR21" s="609"/>
      <c r="AS21" s="24"/>
      <c r="AU21" s="14" t="str">
        <f>IF($AD$24=0,"",IF(AP21&gt;1,"常勤換算後の人数を1.0にしてください",""))</f>
        <v/>
      </c>
    </row>
    <row r="22" spans="1:60" s="8" customFormat="1" ht="18.75" customHeight="1" thickBot="1">
      <c r="A22" s="645"/>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8">
        <f t="shared" si="1"/>
        <v>0</v>
      </c>
      <c r="AK22" s="608"/>
      <c r="AL22" s="609"/>
      <c r="AM22" s="610">
        <f t="shared" si="0"/>
        <v>0</v>
      </c>
      <c r="AN22" s="608"/>
      <c r="AO22" s="609"/>
      <c r="AP22" s="610">
        <f t="shared" si="2"/>
        <v>0</v>
      </c>
      <c r="AQ22" s="608"/>
      <c r="AR22" s="609"/>
      <c r="AS22" s="15"/>
      <c r="AU22" s="14" t="str">
        <f>IF($AD$24=0,"",IF(AP22&gt;1,"常勤換算後の人数を1.0にしてください",""))</f>
        <v/>
      </c>
    </row>
    <row r="23" spans="1:60" s="8" customFormat="1" ht="18.75" customHeight="1" thickBot="1">
      <c r="A23" s="645"/>
      <c r="B23" s="649" t="s">
        <v>10</v>
      </c>
      <c r="C23" s="650"/>
      <c r="D23" s="650"/>
      <c r="E23" s="275">
        <f t="shared" ref="E23:AF23" si="6">IF(SUM(E11:E22)=0,"",SUM(E11:E22))</f>
        <v>20</v>
      </c>
      <c r="F23" s="264">
        <f t="shared" si="6"/>
        <v>28</v>
      </c>
      <c r="G23" s="264" t="str">
        <f t="shared" si="6"/>
        <v/>
      </c>
      <c r="H23" s="264" t="str">
        <f t="shared" si="6"/>
        <v/>
      </c>
      <c r="I23" s="264">
        <f t="shared" si="6"/>
        <v>28</v>
      </c>
      <c r="J23" s="264">
        <f t="shared" si="6"/>
        <v>20</v>
      </c>
      <c r="K23" s="276">
        <f t="shared" si="6"/>
        <v>28</v>
      </c>
      <c r="L23" s="277">
        <f t="shared" si="6"/>
        <v>20</v>
      </c>
      <c r="M23" s="264">
        <f t="shared" si="6"/>
        <v>28</v>
      </c>
      <c r="N23" s="264" t="str">
        <f t="shared" si="6"/>
        <v/>
      </c>
      <c r="O23" s="264" t="str">
        <f t="shared" si="6"/>
        <v/>
      </c>
      <c r="P23" s="264">
        <f t="shared" si="6"/>
        <v>28</v>
      </c>
      <c r="Q23" s="264">
        <f t="shared" si="6"/>
        <v>20</v>
      </c>
      <c r="R23" s="276">
        <f t="shared" si="6"/>
        <v>28</v>
      </c>
      <c r="S23" s="277">
        <f t="shared" si="6"/>
        <v>20</v>
      </c>
      <c r="T23" s="264">
        <f t="shared" si="6"/>
        <v>28</v>
      </c>
      <c r="U23" s="264" t="str">
        <f t="shared" si="6"/>
        <v/>
      </c>
      <c r="V23" s="264" t="str">
        <f t="shared" si="6"/>
        <v/>
      </c>
      <c r="W23" s="264">
        <f t="shared" si="6"/>
        <v>28</v>
      </c>
      <c r="X23" s="264">
        <f t="shared" si="6"/>
        <v>20</v>
      </c>
      <c r="Y23" s="276">
        <f t="shared" si="6"/>
        <v>28</v>
      </c>
      <c r="Z23" s="277">
        <f t="shared" si="6"/>
        <v>20</v>
      </c>
      <c r="AA23" s="264">
        <f t="shared" si="6"/>
        <v>28</v>
      </c>
      <c r="AB23" s="264" t="str">
        <f t="shared" si="6"/>
        <v/>
      </c>
      <c r="AC23" s="264" t="str">
        <f t="shared" si="6"/>
        <v/>
      </c>
      <c r="AD23" s="265">
        <f t="shared" si="6"/>
        <v>28</v>
      </c>
      <c r="AE23" s="265">
        <f t="shared" si="6"/>
        <v>20</v>
      </c>
      <c r="AF23" s="278">
        <f t="shared" si="6"/>
        <v>28</v>
      </c>
      <c r="AG23" s="55"/>
      <c r="AH23" s="155"/>
      <c r="AI23" s="54"/>
      <c r="AJ23" s="654">
        <f>SUM(AJ11:AL22)</f>
        <v>496</v>
      </c>
      <c r="AK23" s="654"/>
      <c r="AL23" s="655"/>
      <c r="AM23" s="653">
        <f>SUM(AM11:AO22)</f>
        <v>124</v>
      </c>
      <c r="AN23" s="654"/>
      <c r="AO23" s="655"/>
      <c r="AP23" s="653">
        <f>SUM(AP11:AR22)</f>
        <v>3.1</v>
      </c>
      <c r="AQ23" s="654"/>
      <c r="AR23" s="655"/>
      <c r="AS23" s="48"/>
      <c r="AU23" s="44"/>
    </row>
    <row r="24" spans="1:60" s="8" customFormat="1" ht="18.75" customHeight="1" thickBot="1">
      <c r="A24" s="645"/>
      <c r="B24" s="698" t="s">
        <v>9</v>
      </c>
      <c r="C24" s="699"/>
      <c r="D24" s="699"/>
      <c r="E24" s="699"/>
      <c r="F24" s="699"/>
      <c r="G24" s="699"/>
      <c r="H24" s="699"/>
      <c r="I24" s="699"/>
      <c r="J24" s="699"/>
      <c r="K24" s="699"/>
      <c r="L24" s="699"/>
      <c r="M24" s="699"/>
      <c r="N24" s="699"/>
      <c r="O24" s="699"/>
      <c r="P24" s="699"/>
      <c r="Q24" s="699"/>
      <c r="R24" s="699"/>
      <c r="S24" s="699"/>
      <c r="T24" s="699"/>
      <c r="U24" s="699"/>
      <c r="V24" s="699"/>
      <c r="W24" s="699"/>
      <c r="X24" s="699"/>
      <c r="Y24" s="699"/>
      <c r="Z24" s="699"/>
      <c r="AA24" s="699"/>
      <c r="AB24" s="699"/>
      <c r="AC24" s="699"/>
      <c r="AD24" s="662">
        <v>40</v>
      </c>
      <c r="AE24" s="663"/>
      <c r="AF24" s="663"/>
      <c r="AG24" s="663"/>
      <c r="AH24" s="663"/>
      <c r="AI24" s="664"/>
      <c r="AJ24" s="687" t="s">
        <v>188</v>
      </c>
      <c r="AK24" s="688"/>
      <c r="AL24" s="688"/>
      <c r="AM24" s="688"/>
      <c r="AN24" s="688"/>
      <c r="AO24" s="688"/>
      <c r="AP24" s="688"/>
      <c r="AQ24" s="688"/>
      <c r="AR24" s="689"/>
      <c r="AS24" s="48"/>
      <c r="AU24" s="44"/>
    </row>
    <row r="25" spans="1:60" s="8" customFormat="1" ht="18.75" customHeight="1" thickBot="1">
      <c r="A25" s="646"/>
      <c r="B25" s="660" t="s">
        <v>8</v>
      </c>
      <c r="C25" s="661"/>
      <c r="D25" s="661"/>
      <c r="E25" s="53">
        <v>8</v>
      </c>
      <c r="F25" s="52">
        <v>8</v>
      </c>
      <c r="G25" s="52" t="s">
        <v>117</v>
      </c>
      <c r="H25" s="52" t="s">
        <v>117</v>
      </c>
      <c r="I25" s="52">
        <v>8</v>
      </c>
      <c r="J25" s="52">
        <v>8</v>
      </c>
      <c r="K25" s="51">
        <v>8</v>
      </c>
      <c r="L25" s="53">
        <v>8</v>
      </c>
      <c r="M25" s="52">
        <v>8</v>
      </c>
      <c r="N25" s="52" t="s">
        <v>117</v>
      </c>
      <c r="O25" s="52" t="s">
        <v>117</v>
      </c>
      <c r="P25" s="52">
        <v>8</v>
      </c>
      <c r="Q25" s="52">
        <v>8</v>
      </c>
      <c r="R25" s="51">
        <v>8</v>
      </c>
      <c r="S25" s="53">
        <v>8</v>
      </c>
      <c r="T25" s="52">
        <v>8</v>
      </c>
      <c r="U25" s="52" t="s">
        <v>117</v>
      </c>
      <c r="V25" s="52" t="s">
        <v>117</v>
      </c>
      <c r="W25" s="52">
        <v>8</v>
      </c>
      <c r="X25" s="52">
        <v>8</v>
      </c>
      <c r="Y25" s="51">
        <v>8</v>
      </c>
      <c r="Z25" s="53">
        <v>8</v>
      </c>
      <c r="AA25" s="52">
        <v>8</v>
      </c>
      <c r="AB25" s="52" t="s">
        <v>117</v>
      </c>
      <c r="AC25" s="52" t="s">
        <v>117</v>
      </c>
      <c r="AD25" s="52">
        <v>8</v>
      </c>
      <c r="AE25" s="52">
        <v>8</v>
      </c>
      <c r="AF25" s="51">
        <v>8</v>
      </c>
      <c r="AG25" s="50"/>
      <c r="AH25" s="156"/>
      <c r="AI25" s="49"/>
      <c r="AJ25" s="666"/>
      <c r="AK25" s="666"/>
      <c r="AL25" s="690"/>
      <c r="AM25" s="691"/>
      <c r="AN25" s="666"/>
      <c r="AO25" s="690"/>
      <c r="AP25" s="691"/>
      <c r="AQ25" s="666"/>
      <c r="AR25" s="690"/>
      <c r="AS25" s="4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45"/>
      <c r="AU26" s="44"/>
    </row>
    <row r="27" spans="1:60" s="8" customFormat="1" ht="18.75" customHeight="1">
      <c r="A27" s="620" t="s">
        <v>7</v>
      </c>
      <c r="B27" s="43" t="s">
        <v>118</v>
      </c>
      <c r="C27" s="42" t="s">
        <v>112</v>
      </c>
      <c r="D27" s="41" t="s">
        <v>203</v>
      </c>
      <c r="E27" s="40">
        <v>8</v>
      </c>
      <c r="F27" s="39">
        <v>8</v>
      </c>
      <c r="G27" s="37"/>
      <c r="H27" s="37"/>
      <c r="I27" s="37">
        <v>8</v>
      </c>
      <c r="J27" s="37">
        <v>8</v>
      </c>
      <c r="K27" s="36">
        <v>8</v>
      </c>
      <c r="L27" s="38">
        <v>8</v>
      </c>
      <c r="M27" s="29">
        <v>8</v>
      </c>
      <c r="N27" s="37"/>
      <c r="O27" s="37"/>
      <c r="P27" s="37">
        <v>8</v>
      </c>
      <c r="Q27" s="37">
        <v>8</v>
      </c>
      <c r="R27" s="36">
        <v>8</v>
      </c>
      <c r="S27" s="38">
        <v>8</v>
      </c>
      <c r="T27" s="29">
        <v>8</v>
      </c>
      <c r="U27" s="37"/>
      <c r="V27" s="37"/>
      <c r="W27" s="37">
        <v>8</v>
      </c>
      <c r="X27" s="37">
        <v>8</v>
      </c>
      <c r="Y27" s="36">
        <v>8</v>
      </c>
      <c r="Z27" s="38">
        <v>8</v>
      </c>
      <c r="AA27" s="29">
        <v>8</v>
      </c>
      <c r="AB27" s="37"/>
      <c r="AC27" s="37"/>
      <c r="AD27" s="37">
        <v>8</v>
      </c>
      <c r="AE27" s="37">
        <v>8</v>
      </c>
      <c r="AF27" s="36">
        <v>8</v>
      </c>
      <c r="AG27" s="35">
        <v>8</v>
      </c>
      <c r="AH27" s="258">
        <v>8</v>
      </c>
      <c r="AI27" s="34"/>
      <c r="AJ27" s="611">
        <f t="shared" ref="AJ27:AJ30" si="7">SUM(E27:AF27)</f>
        <v>160</v>
      </c>
      <c r="AK27" s="612"/>
      <c r="AL27" s="613"/>
      <c r="AM27" s="623">
        <f t="shared" ref="AM27:AM30" si="8">ROUNDDOWN(AJ27/4,1)</f>
        <v>40</v>
      </c>
      <c r="AN27" s="624"/>
      <c r="AO27" s="625"/>
      <c r="AP27" s="623">
        <f t="shared" ref="AP27:AP30" si="9">IF($AD$24=0,"0.0",IF(AJ27/4/$AD$24&gt;1,1,ROUNDDOWN(AJ27/4/$AD$24,1)))</f>
        <v>1</v>
      </c>
      <c r="AQ27" s="624"/>
      <c r="AR27" s="625"/>
      <c r="AS27" s="33"/>
      <c r="AU27" s="14" t="str">
        <f t="shared" ref="AU27:AU30" si="10">IF($AD$24=0,"",IF(AP27&gt;1,"常勤換算後の人数を1.0にしてください",""))</f>
        <v/>
      </c>
    </row>
    <row r="28" spans="1:60" s="8" customFormat="1" ht="18.75" customHeight="1">
      <c r="A28" s="621"/>
      <c r="B28" s="32" t="s">
        <v>120</v>
      </c>
      <c r="C28" s="31" t="s">
        <v>112</v>
      </c>
      <c r="D28" s="28" t="s">
        <v>204</v>
      </c>
      <c r="E28" s="30">
        <v>8</v>
      </c>
      <c r="F28" s="29">
        <v>8</v>
      </c>
      <c r="G28" s="29"/>
      <c r="H28" s="29"/>
      <c r="I28" s="29">
        <v>8</v>
      </c>
      <c r="J28" s="28">
        <v>8</v>
      </c>
      <c r="K28" s="27">
        <v>8</v>
      </c>
      <c r="L28" s="30">
        <v>8</v>
      </c>
      <c r="M28" s="29">
        <v>8</v>
      </c>
      <c r="N28" s="29"/>
      <c r="O28" s="29"/>
      <c r="P28" s="29">
        <v>8</v>
      </c>
      <c r="Q28" s="28">
        <v>8</v>
      </c>
      <c r="R28" s="27">
        <v>8</v>
      </c>
      <c r="S28" s="30">
        <v>8</v>
      </c>
      <c r="T28" s="29">
        <v>8</v>
      </c>
      <c r="U28" s="29"/>
      <c r="V28" s="29"/>
      <c r="W28" s="29">
        <v>8</v>
      </c>
      <c r="X28" s="28">
        <v>8</v>
      </c>
      <c r="Y28" s="27">
        <v>8</v>
      </c>
      <c r="Z28" s="30">
        <v>8</v>
      </c>
      <c r="AA28" s="29">
        <v>8</v>
      </c>
      <c r="AB28" s="29"/>
      <c r="AC28" s="29"/>
      <c r="AD28" s="29">
        <v>8</v>
      </c>
      <c r="AE28" s="28">
        <v>8</v>
      </c>
      <c r="AF28" s="27">
        <v>8</v>
      </c>
      <c r="AG28" s="26">
        <v>8</v>
      </c>
      <c r="AH28" s="158">
        <v>8</v>
      </c>
      <c r="AI28" s="25"/>
      <c r="AJ28" s="608">
        <f t="shared" si="7"/>
        <v>160</v>
      </c>
      <c r="AK28" s="608"/>
      <c r="AL28" s="609"/>
      <c r="AM28" s="610">
        <f t="shared" si="8"/>
        <v>40</v>
      </c>
      <c r="AN28" s="608"/>
      <c r="AO28" s="609"/>
      <c r="AP28" s="610">
        <f t="shared" si="9"/>
        <v>1</v>
      </c>
      <c r="AQ28" s="608"/>
      <c r="AR28" s="609"/>
      <c r="AS28" s="24"/>
      <c r="AU28" s="14" t="str">
        <f t="shared" si="10"/>
        <v/>
      </c>
    </row>
    <row r="29" spans="1:60" s="8" customFormat="1" ht="18.75" customHeight="1">
      <c r="A29" s="621"/>
      <c r="B29" s="280" t="s">
        <v>209</v>
      </c>
      <c r="C29" s="281" t="s">
        <v>112</v>
      </c>
      <c r="D29" s="282" t="s">
        <v>211</v>
      </c>
      <c r="E29" s="283">
        <v>8</v>
      </c>
      <c r="F29" s="284">
        <v>8</v>
      </c>
      <c r="G29" s="284"/>
      <c r="H29" s="284"/>
      <c r="I29" s="284">
        <v>8</v>
      </c>
      <c r="J29" s="282">
        <v>8</v>
      </c>
      <c r="K29" s="285">
        <v>8</v>
      </c>
      <c r="L29" s="283">
        <v>8</v>
      </c>
      <c r="M29" s="284">
        <v>8</v>
      </c>
      <c r="N29" s="284"/>
      <c r="O29" s="284"/>
      <c r="P29" s="284">
        <v>8</v>
      </c>
      <c r="Q29" s="282">
        <v>8</v>
      </c>
      <c r="R29" s="285">
        <v>8</v>
      </c>
      <c r="S29" s="283">
        <v>8</v>
      </c>
      <c r="T29" s="284">
        <v>8</v>
      </c>
      <c r="U29" s="284"/>
      <c r="V29" s="284"/>
      <c r="W29" s="284">
        <v>8</v>
      </c>
      <c r="X29" s="282">
        <v>8</v>
      </c>
      <c r="Y29" s="285">
        <v>8</v>
      </c>
      <c r="Z29" s="283">
        <v>8</v>
      </c>
      <c r="AA29" s="284">
        <v>8</v>
      </c>
      <c r="AB29" s="284"/>
      <c r="AC29" s="284"/>
      <c r="AD29" s="284">
        <v>8</v>
      </c>
      <c r="AE29" s="282">
        <v>8</v>
      </c>
      <c r="AF29" s="285">
        <v>8</v>
      </c>
      <c r="AG29" s="286">
        <v>8</v>
      </c>
      <c r="AH29" s="287">
        <v>8</v>
      </c>
      <c r="AI29" s="288"/>
      <c r="AJ29" s="608">
        <f t="shared" si="7"/>
        <v>160</v>
      </c>
      <c r="AK29" s="608"/>
      <c r="AL29" s="609"/>
      <c r="AM29" s="610">
        <f t="shared" si="8"/>
        <v>40</v>
      </c>
      <c r="AN29" s="608"/>
      <c r="AO29" s="609"/>
      <c r="AP29" s="610">
        <f t="shared" si="9"/>
        <v>1</v>
      </c>
      <c r="AQ29" s="608"/>
      <c r="AR29" s="609"/>
      <c r="AS29" s="24"/>
      <c r="AU29" s="14" t="str">
        <f t="shared" si="10"/>
        <v/>
      </c>
    </row>
    <row r="30" spans="1:60" s="8" customFormat="1" ht="18.75" customHeight="1" thickBot="1">
      <c r="A30" s="622"/>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6">
        <f t="shared" si="7"/>
        <v>0</v>
      </c>
      <c r="AK30" s="626"/>
      <c r="AL30" s="627"/>
      <c r="AM30" s="628">
        <f t="shared" si="8"/>
        <v>0</v>
      </c>
      <c r="AN30" s="626"/>
      <c r="AO30" s="627"/>
      <c r="AP30" s="628">
        <f t="shared" si="9"/>
        <v>0</v>
      </c>
      <c r="AQ30" s="626"/>
      <c r="AR30" s="627"/>
      <c r="AS30" s="15"/>
      <c r="AU30" s="14" t="str">
        <f t="shared" si="10"/>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618" t="s">
        <v>6</v>
      </c>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
      <c r="AU32" s="6"/>
      <c r="AV32" s="6"/>
      <c r="AW32" s="6"/>
      <c r="AX32" s="6"/>
      <c r="AY32" s="6"/>
      <c r="AZ32" s="6"/>
      <c r="BA32" s="6"/>
      <c r="BB32" s="6"/>
      <c r="BC32" s="6"/>
      <c r="BD32" s="6"/>
      <c r="BE32" s="6"/>
      <c r="BF32" s="6"/>
      <c r="BG32" s="6"/>
      <c r="BH32" s="5"/>
    </row>
    <row r="33" spans="1:60" s="4" customFormat="1" ht="30" customHeight="1">
      <c r="A33" s="618" t="s">
        <v>5</v>
      </c>
      <c r="B33" s="618"/>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
      <c r="AU33" s="6"/>
      <c r="AV33" s="6"/>
      <c r="AW33" s="6"/>
      <c r="AX33" s="6"/>
      <c r="AY33" s="6"/>
      <c r="AZ33" s="6"/>
      <c r="BA33" s="6"/>
      <c r="BB33" s="6"/>
      <c r="BC33" s="6"/>
      <c r="BD33" s="6"/>
      <c r="BE33" s="6"/>
      <c r="BF33" s="6"/>
      <c r="BG33" s="6"/>
      <c r="BH33" s="5"/>
    </row>
    <row r="34" spans="1:60" s="4" customFormat="1" ht="19.5" customHeight="1">
      <c r="A34" s="619" t="s">
        <v>4</v>
      </c>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7"/>
      <c r="AU34" s="7"/>
      <c r="AV34" s="7"/>
      <c r="AW34" s="7"/>
      <c r="AX34" s="7"/>
      <c r="AY34" s="7"/>
      <c r="AZ34" s="7"/>
      <c r="BA34" s="7"/>
      <c r="BB34" s="7"/>
      <c r="BC34" s="7"/>
      <c r="BD34" s="7"/>
      <c r="BE34" s="7"/>
      <c r="BF34" s="7"/>
      <c r="BG34" s="7"/>
      <c r="BH34" s="7"/>
    </row>
    <row r="35" spans="1:60" s="4" customFormat="1" ht="30" customHeight="1">
      <c r="A35" s="618" t="s">
        <v>3</v>
      </c>
      <c r="B35" s="618"/>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
      <c r="AU35" s="6"/>
      <c r="AV35" s="6"/>
      <c r="AW35" s="6"/>
      <c r="AX35" s="6"/>
      <c r="AY35" s="6"/>
      <c r="AZ35" s="6"/>
      <c r="BA35" s="6"/>
      <c r="BB35" s="6"/>
      <c r="BC35" s="6"/>
      <c r="BD35" s="6"/>
      <c r="BE35" s="6"/>
      <c r="BF35" s="6"/>
      <c r="BG35" s="6"/>
      <c r="BH35" s="6"/>
    </row>
    <row r="36" spans="1:60" s="4" customFormat="1" ht="76.5" customHeight="1">
      <c r="A36" s="618" t="s">
        <v>210</v>
      </c>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
      <c r="AU36" s="6"/>
      <c r="AV36" s="6"/>
      <c r="AW36" s="6"/>
      <c r="AX36" s="6"/>
      <c r="AY36" s="6"/>
      <c r="AZ36" s="6"/>
      <c r="BA36" s="6"/>
      <c r="BB36" s="6"/>
      <c r="BC36" s="6"/>
      <c r="BD36" s="6"/>
      <c r="BE36" s="6"/>
      <c r="BF36" s="6"/>
      <c r="BG36" s="6"/>
      <c r="BH36" s="6"/>
    </row>
    <row r="37" spans="1:60" s="4" customFormat="1" ht="30" customHeight="1">
      <c r="A37" s="618" t="s">
        <v>2</v>
      </c>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
      <c r="AU37" s="6"/>
      <c r="AV37" s="6"/>
      <c r="AW37" s="6"/>
      <c r="AX37" s="6"/>
      <c r="AY37" s="6"/>
      <c r="AZ37" s="6"/>
      <c r="BA37" s="6"/>
      <c r="BB37" s="6"/>
      <c r="BC37" s="6"/>
      <c r="BD37" s="6"/>
      <c r="BE37" s="6"/>
      <c r="BF37" s="6"/>
      <c r="BG37" s="6"/>
      <c r="BH37" s="6"/>
    </row>
    <row r="38" spans="1:60" s="4" customFormat="1" ht="18.75" customHeight="1">
      <c r="A38" s="618" t="s">
        <v>1</v>
      </c>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8"/>
      <c r="AO38" s="618"/>
      <c r="AP38" s="618"/>
      <c r="AQ38" s="618"/>
      <c r="AR38" s="618"/>
      <c r="AS38" s="618"/>
      <c r="AT38" s="6"/>
      <c r="AU38" s="6"/>
      <c r="AV38" s="6"/>
      <c r="AW38" s="6"/>
      <c r="AX38" s="6"/>
      <c r="AY38" s="6"/>
      <c r="AZ38" s="6"/>
      <c r="BA38" s="6"/>
      <c r="BB38" s="6"/>
      <c r="BC38" s="6"/>
      <c r="BD38" s="6"/>
      <c r="BE38" s="6"/>
      <c r="BF38" s="6"/>
      <c r="BG38" s="6"/>
      <c r="BH38" s="6"/>
    </row>
    <row r="39" spans="1:60" s="4" customFormat="1" ht="18.75" customHeight="1">
      <c r="A39" s="617" t="s">
        <v>0</v>
      </c>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
      <c r="AU39" s="6"/>
      <c r="AV39" s="6"/>
      <c r="AW39" s="6"/>
      <c r="AX39" s="6"/>
      <c r="AY39" s="6"/>
      <c r="AZ39" s="6"/>
      <c r="BA39" s="6"/>
      <c r="BB39" s="6"/>
      <c r="BC39" s="6"/>
      <c r="BD39" s="6"/>
      <c r="BE39" s="6"/>
      <c r="BF39" s="6"/>
      <c r="BG39" s="6"/>
      <c r="BH39" s="5"/>
    </row>
    <row r="40" spans="1:60" s="4" customFormat="1" ht="14.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731" t="s">
        <v>191</v>
      </c>
      <c r="B41" s="731"/>
      <c r="C41" s="731"/>
      <c r="D41" s="731"/>
      <c r="E41" s="731"/>
      <c r="F41" s="731"/>
      <c r="G41" s="731"/>
      <c r="H41" s="731"/>
      <c r="I41" s="731"/>
      <c r="J41" s="731"/>
      <c r="K41" s="731"/>
      <c r="L41" s="732" t="str">
        <f>L1</f>
        <v>（令和〇年〇月分）</v>
      </c>
      <c r="M41" s="732"/>
      <c r="N41" s="732"/>
      <c r="O41" s="732"/>
      <c r="P41" s="732"/>
      <c r="Q41" s="732"/>
      <c r="R41" s="732"/>
      <c r="S41" s="147"/>
      <c r="T41" s="147"/>
      <c r="U41" s="147"/>
      <c r="V41" s="147"/>
      <c r="W41" s="147"/>
      <c r="X41" s="147"/>
      <c r="Y41" s="147"/>
      <c r="Z41" s="147"/>
      <c r="AA41" s="147"/>
      <c r="AB41" s="147"/>
      <c r="AC41" s="147"/>
      <c r="AD41" s="147"/>
      <c r="AE41" s="147"/>
      <c r="AF41" s="147"/>
      <c r="AG41" s="147"/>
      <c r="AH41" s="147"/>
      <c r="AI41" s="147"/>
      <c r="AJ41" s="147"/>
      <c r="AK41" s="147"/>
      <c r="AL41" s="147"/>
      <c r="AM41" s="677" t="s">
        <v>122</v>
      </c>
      <c r="AN41" s="678"/>
      <c r="AO41" s="678"/>
      <c r="AP41" s="678"/>
      <c r="AQ41" s="678"/>
      <c r="AR41" s="678"/>
      <c r="AS41" s="679"/>
      <c r="AT41" s="147"/>
      <c r="AU41" s="147"/>
      <c r="AV41" s="147"/>
      <c r="AW41" s="147"/>
      <c r="AX41" s="147"/>
      <c r="AY41" s="147"/>
      <c r="AZ41" s="147"/>
      <c r="BA41" s="147"/>
      <c r="BB41" s="147"/>
      <c r="BC41" s="147"/>
      <c r="BD41" s="147"/>
      <c r="BE41" s="147"/>
      <c r="BF41" s="147"/>
      <c r="BG41" s="147"/>
    </row>
    <row r="42" spans="1:60" s="8" customFormat="1" ht="18.75" customHeight="1" thickBot="1">
      <c r="B42" s="69"/>
      <c r="C42" s="69"/>
      <c r="D42" s="69"/>
      <c r="E42" s="69"/>
      <c r="F42" s="69"/>
      <c r="AM42" s="680"/>
      <c r="AN42" s="681"/>
      <c r="AO42" s="681"/>
      <c r="AP42" s="681"/>
      <c r="AQ42" s="681"/>
      <c r="AR42" s="681"/>
      <c r="AS42" s="682"/>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02" t="s">
        <v>27</v>
      </c>
      <c r="B44" s="603"/>
      <c r="C44" s="603"/>
      <c r="D44" s="603"/>
      <c r="E44" s="635" t="str">
        <f t="shared" ref="E44:O44" si="11">IF(E4="","",E4)</f>
        <v>就労継続支援Ｂ型</v>
      </c>
      <c r="F44" s="636" t="str">
        <f t="shared" si="11"/>
        <v/>
      </c>
      <c r="G44" s="636" t="str">
        <f t="shared" si="11"/>
        <v/>
      </c>
      <c r="H44" s="636" t="str">
        <f t="shared" si="11"/>
        <v/>
      </c>
      <c r="I44" s="636" t="str">
        <f t="shared" si="11"/>
        <v/>
      </c>
      <c r="J44" s="636" t="str">
        <f t="shared" si="11"/>
        <v/>
      </c>
      <c r="K44" s="636" t="str">
        <f t="shared" si="11"/>
        <v/>
      </c>
      <c r="L44" s="636" t="str">
        <f t="shared" si="11"/>
        <v/>
      </c>
      <c r="M44" s="636" t="str">
        <f t="shared" si="11"/>
        <v/>
      </c>
      <c r="N44" s="636" t="str">
        <f t="shared" si="11"/>
        <v/>
      </c>
      <c r="O44" s="636" t="str">
        <f t="shared" si="11"/>
        <v/>
      </c>
      <c r="P44" s="602" t="s">
        <v>87</v>
      </c>
      <c r="Q44" s="603"/>
      <c r="R44" s="603"/>
      <c r="S44" s="603"/>
      <c r="T44" s="603"/>
      <c r="U44" s="603"/>
      <c r="V44" s="603"/>
      <c r="W44" s="603"/>
      <c r="X44" s="603"/>
      <c r="Y44" s="607"/>
      <c r="Z44" s="635" t="str">
        <f>Z4</f>
        <v>就労継続支援Ｂ型　○○</v>
      </c>
      <c r="AA44" s="636"/>
      <c r="AB44" s="636"/>
      <c r="AC44" s="636"/>
      <c r="AD44" s="636"/>
      <c r="AE44" s="636"/>
      <c r="AF44" s="636"/>
      <c r="AG44" s="636"/>
      <c r="AH44" s="636"/>
      <c r="AI44" s="636"/>
      <c r="AJ44" s="636"/>
      <c r="AK44" s="636"/>
      <c r="AL44" s="636"/>
      <c r="AM44" s="636"/>
      <c r="AN44" s="636"/>
      <c r="AO44" s="636"/>
      <c r="AP44" s="636"/>
      <c r="AQ44" s="636"/>
      <c r="AR44" s="636"/>
      <c r="AS44" s="637"/>
    </row>
    <row r="45" spans="1:60" s="8" customFormat="1" ht="21.75" customHeight="1" thickBot="1">
      <c r="A45" s="665"/>
      <c r="B45" s="666"/>
      <c r="C45" s="666"/>
      <c r="D45" s="666"/>
      <c r="E45" s="686" t="s">
        <v>26</v>
      </c>
      <c r="F45" s="605"/>
      <c r="G45" s="605"/>
      <c r="H45" s="605"/>
      <c r="I45" s="605"/>
      <c r="J45" s="605"/>
      <c r="K45" s="605"/>
      <c r="L45" s="605"/>
      <c r="M45" s="605"/>
      <c r="N45" s="605"/>
      <c r="O45" s="605"/>
      <c r="P45" s="605"/>
      <c r="Q45" s="605"/>
      <c r="R45" s="605"/>
      <c r="S45" s="605"/>
      <c r="T45" s="605"/>
      <c r="U45" s="605"/>
      <c r="V45" s="605"/>
      <c r="W45" s="605"/>
      <c r="X45" s="605"/>
      <c r="Y45" s="605"/>
      <c r="Z45" s="605"/>
      <c r="AA45" s="606"/>
      <c r="AB45" s="667" t="s">
        <v>20</v>
      </c>
      <c r="AC45" s="663"/>
      <c r="AD45" s="663"/>
      <c r="AE45" s="663"/>
      <c r="AF45" s="663"/>
      <c r="AG45" s="663"/>
      <c r="AH45" s="663"/>
      <c r="AI45" s="663"/>
      <c r="AJ45" s="663"/>
      <c r="AK45" s="663"/>
      <c r="AL45" s="663"/>
      <c r="AM45" s="663"/>
      <c r="AN45" s="663"/>
      <c r="AO45" s="663"/>
      <c r="AP45" s="663"/>
      <c r="AQ45" s="663"/>
      <c r="AR45" s="663"/>
      <c r="AS45" s="664"/>
    </row>
    <row r="46" spans="1:60" s="8" customFormat="1" ht="21.75" customHeight="1" thickBot="1">
      <c r="A46" s="602" t="s">
        <v>25</v>
      </c>
      <c r="B46" s="603"/>
      <c r="C46" s="603"/>
      <c r="D46" s="264" t="str">
        <f>D6</f>
        <v>　20　人</v>
      </c>
      <c r="E46" s="604" t="s">
        <v>24</v>
      </c>
      <c r="F46" s="605"/>
      <c r="G46" s="605"/>
      <c r="H46" s="605"/>
      <c r="I46" s="605"/>
      <c r="J46" s="605"/>
      <c r="K46" s="605"/>
      <c r="L46" s="606"/>
      <c r="M46" s="728"/>
      <c r="N46" s="729"/>
      <c r="O46" s="729"/>
      <c r="P46" s="729"/>
      <c r="Q46" s="729"/>
      <c r="R46" s="729"/>
      <c r="S46" s="729"/>
      <c r="T46" s="729"/>
      <c r="U46" s="729"/>
      <c r="V46" s="730"/>
      <c r="W46" s="604" t="s">
        <v>23</v>
      </c>
      <c r="X46" s="605"/>
      <c r="Y46" s="605"/>
      <c r="Z46" s="605"/>
      <c r="AA46" s="605"/>
      <c r="AB46" s="605"/>
      <c r="AC46" s="605"/>
      <c r="AD46" s="605"/>
      <c r="AE46" s="606"/>
      <c r="AF46" s="694" t="s">
        <v>20</v>
      </c>
      <c r="AG46" s="695"/>
      <c r="AH46" s="695"/>
      <c r="AI46" s="695"/>
      <c r="AJ46" s="695"/>
      <c r="AK46" s="695"/>
      <c r="AL46" s="695"/>
      <c r="AM46" s="695"/>
      <c r="AN46" s="695"/>
      <c r="AO46" s="695"/>
      <c r="AP46" s="695"/>
      <c r="AQ46" s="695"/>
      <c r="AR46" s="695"/>
      <c r="AS46" s="696"/>
    </row>
    <row r="47" spans="1:60" s="8" customFormat="1" ht="21.75" customHeight="1" thickBot="1">
      <c r="A47" s="602" t="s">
        <v>22</v>
      </c>
      <c r="B47" s="603"/>
      <c r="C47" s="603"/>
      <c r="D47" s="603"/>
      <c r="E47" s="603"/>
      <c r="F47" s="603"/>
      <c r="G47" s="603"/>
      <c r="H47" s="603"/>
      <c r="I47" s="603"/>
      <c r="J47" s="603"/>
      <c r="K47" s="603"/>
      <c r="L47" s="607"/>
      <c r="M47" s="629" t="s">
        <v>20</v>
      </c>
      <c r="N47" s="630"/>
      <c r="O47" s="630"/>
      <c r="P47" s="630"/>
      <c r="Q47" s="630"/>
      <c r="R47" s="630"/>
      <c r="S47" s="630"/>
      <c r="T47" s="630"/>
      <c r="U47" s="630"/>
      <c r="V47" s="631"/>
      <c r="W47" s="604" t="s">
        <v>21</v>
      </c>
      <c r="X47" s="605"/>
      <c r="Y47" s="605"/>
      <c r="Z47" s="605"/>
      <c r="AA47" s="605"/>
      <c r="AB47" s="605"/>
      <c r="AC47" s="605"/>
      <c r="AD47" s="605"/>
      <c r="AE47" s="606"/>
      <c r="AF47" s="614"/>
      <c r="AG47" s="615"/>
      <c r="AH47" s="615"/>
      <c r="AI47" s="615"/>
      <c r="AJ47" s="615"/>
      <c r="AK47" s="615"/>
      <c r="AL47" s="615"/>
      <c r="AM47" s="615"/>
      <c r="AN47" s="615"/>
      <c r="AO47" s="615"/>
      <c r="AP47" s="615"/>
      <c r="AQ47" s="615"/>
      <c r="AR47" s="615"/>
      <c r="AS47" s="616"/>
    </row>
    <row r="48" spans="1:60" s="8" customFormat="1" ht="21.75" customHeight="1">
      <c r="A48" s="725" t="s">
        <v>19</v>
      </c>
      <c r="B48" s="647" t="s">
        <v>18</v>
      </c>
      <c r="C48" s="668" t="s">
        <v>17</v>
      </c>
      <c r="D48" s="656" t="s">
        <v>16</v>
      </c>
      <c r="E48" s="647" t="s">
        <v>15</v>
      </c>
      <c r="F48" s="656"/>
      <c r="G48" s="656"/>
      <c r="H48" s="656"/>
      <c r="I48" s="656"/>
      <c r="J48" s="656"/>
      <c r="K48" s="657"/>
      <c r="L48" s="647" t="s">
        <v>14</v>
      </c>
      <c r="M48" s="656"/>
      <c r="N48" s="656"/>
      <c r="O48" s="656"/>
      <c r="P48" s="656"/>
      <c r="Q48" s="656"/>
      <c r="R48" s="657"/>
      <c r="S48" s="647" t="s">
        <v>13</v>
      </c>
      <c r="T48" s="656"/>
      <c r="U48" s="656"/>
      <c r="V48" s="656"/>
      <c r="W48" s="656"/>
      <c r="X48" s="656"/>
      <c r="Y48" s="657"/>
      <c r="Z48" s="670" t="s">
        <v>12</v>
      </c>
      <c r="AA48" s="656"/>
      <c r="AB48" s="656"/>
      <c r="AC48" s="656"/>
      <c r="AD48" s="656"/>
      <c r="AE48" s="656"/>
      <c r="AF48" s="671"/>
      <c r="AG48" s="641"/>
      <c r="AH48" s="642"/>
      <c r="AI48" s="643"/>
      <c r="AJ48" s="673" t="s">
        <v>193</v>
      </c>
      <c r="AK48" s="668"/>
      <c r="AL48" s="668"/>
      <c r="AM48" s="675" t="s">
        <v>192</v>
      </c>
      <c r="AN48" s="675"/>
      <c r="AO48" s="675"/>
      <c r="AP48" s="668" t="s">
        <v>213</v>
      </c>
      <c r="AQ48" s="668"/>
      <c r="AR48" s="668"/>
      <c r="AS48" s="720" t="s">
        <v>214</v>
      </c>
    </row>
    <row r="49" spans="1:47" s="8" customFormat="1" ht="21.75" customHeight="1">
      <c r="A49" s="726"/>
      <c r="B49" s="648"/>
      <c r="C49" s="669"/>
      <c r="D49" s="672"/>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4"/>
      <c r="AK49" s="669"/>
      <c r="AL49" s="669"/>
      <c r="AM49" s="676"/>
      <c r="AN49" s="676"/>
      <c r="AO49" s="676"/>
      <c r="AP49" s="669"/>
      <c r="AQ49" s="669"/>
      <c r="AR49" s="669"/>
      <c r="AS49" s="721"/>
    </row>
    <row r="50" spans="1:47" s="8" customFormat="1" ht="21.75" customHeight="1">
      <c r="A50" s="726"/>
      <c r="B50" s="648"/>
      <c r="C50" s="669"/>
      <c r="D50" s="672"/>
      <c r="E50" s="160" t="s">
        <v>98</v>
      </c>
      <c r="F50" s="161" t="s">
        <v>99</v>
      </c>
      <c r="G50" s="162" t="s">
        <v>100</v>
      </c>
      <c r="H50" s="161" t="s">
        <v>101</v>
      </c>
      <c r="I50" s="161" t="s">
        <v>102</v>
      </c>
      <c r="J50" s="161" t="s">
        <v>103</v>
      </c>
      <c r="K50" s="161" t="s">
        <v>104</v>
      </c>
      <c r="L50" s="160" t="s">
        <v>98</v>
      </c>
      <c r="M50" s="161" t="s">
        <v>99</v>
      </c>
      <c r="N50" s="162" t="s">
        <v>100</v>
      </c>
      <c r="O50" s="161" t="s">
        <v>101</v>
      </c>
      <c r="P50" s="161" t="s">
        <v>102</v>
      </c>
      <c r="Q50" s="161" t="s">
        <v>103</v>
      </c>
      <c r="R50" s="161" t="s">
        <v>104</v>
      </c>
      <c r="S50" s="160" t="s">
        <v>98</v>
      </c>
      <c r="T50" s="161" t="s">
        <v>99</v>
      </c>
      <c r="U50" s="162" t="s">
        <v>100</v>
      </c>
      <c r="V50" s="161" t="s">
        <v>101</v>
      </c>
      <c r="W50" s="161" t="s">
        <v>102</v>
      </c>
      <c r="X50" s="161" t="s">
        <v>103</v>
      </c>
      <c r="Y50" s="161" t="s">
        <v>104</v>
      </c>
      <c r="Z50" s="160" t="s">
        <v>98</v>
      </c>
      <c r="AA50" s="161" t="s">
        <v>99</v>
      </c>
      <c r="AB50" s="162" t="s">
        <v>100</v>
      </c>
      <c r="AC50" s="161" t="s">
        <v>101</v>
      </c>
      <c r="AD50" s="161" t="s">
        <v>102</v>
      </c>
      <c r="AE50" s="161" t="s">
        <v>103</v>
      </c>
      <c r="AF50" s="161" t="s">
        <v>104</v>
      </c>
      <c r="AG50" s="163" t="s">
        <v>98</v>
      </c>
      <c r="AH50" s="164" t="s">
        <v>99</v>
      </c>
      <c r="AI50" s="165" t="s">
        <v>100</v>
      </c>
      <c r="AJ50" s="674"/>
      <c r="AK50" s="669"/>
      <c r="AL50" s="669"/>
      <c r="AM50" s="676"/>
      <c r="AN50" s="676"/>
      <c r="AO50" s="676"/>
      <c r="AP50" s="669"/>
      <c r="AQ50" s="669"/>
      <c r="AR50" s="669"/>
      <c r="AS50" s="722"/>
      <c r="AU50" s="62"/>
    </row>
    <row r="51" spans="1:47" s="8" customFormat="1" ht="18.75" customHeight="1">
      <c r="A51" s="726"/>
      <c r="B51" s="262" t="str">
        <f t="shared" ref="B51:D56" si="12">IF(B11="","",B11)</f>
        <v>職業指導員</v>
      </c>
      <c r="C51" s="263" t="str">
        <f t="shared" si="12"/>
        <v>常勤・専従</v>
      </c>
      <c r="D51" s="263" t="str">
        <f t="shared" si="12"/>
        <v>Ａ</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8">
        <f t="shared" ref="AJ51:AJ54" si="13">SUM(E51:AF51)</f>
        <v>0</v>
      </c>
      <c r="AK51" s="608"/>
      <c r="AL51" s="609"/>
      <c r="AM51" s="610">
        <f t="shared" ref="AM51:AM62" si="14">ROUNDDOWN(AJ51/4,1)</f>
        <v>0</v>
      </c>
      <c r="AN51" s="608"/>
      <c r="AO51" s="609"/>
      <c r="AP51" s="610">
        <f>IF($AD$24=0,"0.0",IF(AJ51/4/$AD$24&gt;1,1,ROUNDDOWN(AJ51/4/$AD$24,1)))</f>
        <v>0</v>
      </c>
      <c r="AQ51" s="608"/>
      <c r="AR51" s="609"/>
      <c r="AS51" s="304">
        <f>AJ11+AJ51</f>
        <v>160</v>
      </c>
      <c r="AU51" s="14" t="str">
        <f>IF($AD$24=0,"",IF(AP51&gt;1,"常勤換算後の人数を1.0にしてください",""))</f>
        <v/>
      </c>
    </row>
    <row r="52" spans="1:47" s="8" customFormat="1" ht="18.75" customHeight="1">
      <c r="A52" s="726"/>
      <c r="B52" s="262" t="str">
        <f t="shared" si="12"/>
        <v>職業指導員</v>
      </c>
      <c r="C52" s="263" t="str">
        <f t="shared" si="12"/>
        <v>常勤・専従</v>
      </c>
      <c r="D52" s="263" t="str">
        <f t="shared" si="12"/>
        <v>Ｂ</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8">
        <f t="shared" si="13"/>
        <v>0</v>
      </c>
      <c r="AK52" s="608"/>
      <c r="AL52" s="609"/>
      <c r="AM52" s="610">
        <f t="shared" si="14"/>
        <v>0</v>
      </c>
      <c r="AN52" s="608"/>
      <c r="AO52" s="609"/>
      <c r="AP52" s="610">
        <f t="shared" ref="AP52:AP62" si="15">IF($AD$24=0,"0.0",IF(AJ52/4/$AD$24&gt;1,1,ROUNDDOWN(AJ52/4/$AD$24,1)))</f>
        <v>0</v>
      </c>
      <c r="AQ52" s="608"/>
      <c r="AR52" s="609"/>
      <c r="AS52" s="304">
        <f>AJ12+AJ52</f>
        <v>160</v>
      </c>
      <c r="AU52" s="14" t="str">
        <f>IF($AD$24=0,"",IF(AP52&gt;1,"常勤換算後の人数を1.0にしてください",""))</f>
        <v/>
      </c>
    </row>
    <row r="53" spans="1:47" s="8" customFormat="1" ht="18.75" customHeight="1">
      <c r="A53" s="726"/>
      <c r="B53" s="262" t="str">
        <f t="shared" si="12"/>
        <v>職業指導員</v>
      </c>
      <c r="C53" s="263" t="str">
        <f t="shared" si="12"/>
        <v>非常勤・専従</v>
      </c>
      <c r="D53" s="263" t="str">
        <f t="shared" si="12"/>
        <v>Ｃ</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8">
        <f t="shared" si="13"/>
        <v>0</v>
      </c>
      <c r="AK53" s="608"/>
      <c r="AL53" s="609"/>
      <c r="AM53" s="610">
        <f t="shared" si="14"/>
        <v>0</v>
      </c>
      <c r="AN53" s="608"/>
      <c r="AO53" s="609"/>
      <c r="AP53" s="610">
        <f t="shared" si="15"/>
        <v>0</v>
      </c>
      <c r="AQ53" s="608"/>
      <c r="AR53" s="609"/>
      <c r="AS53" s="304">
        <f>AJ13+AJ53</f>
        <v>96</v>
      </c>
      <c r="AU53" s="14" t="str">
        <f>IF($AD$24=0,"",IF(AP53&gt;1,"常勤換算後の人数を1.0にしてください",""))</f>
        <v/>
      </c>
    </row>
    <row r="54" spans="1:47" s="8" customFormat="1" ht="18.75" customHeight="1">
      <c r="A54" s="726"/>
      <c r="B54" s="262" t="str">
        <f t="shared" si="12"/>
        <v>生活支援員</v>
      </c>
      <c r="C54" s="263" t="str">
        <f t="shared" si="12"/>
        <v>常勤・専従</v>
      </c>
      <c r="D54" s="263" t="str">
        <f t="shared" si="12"/>
        <v>Ｄ</v>
      </c>
      <c r="E54" s="182">
        <v>4</v>
      </c>
      <c r="F54" s="37">
        <v>4</v>
      </c>
      <c r="G54" s="37"/>
      <c r="H54" s="37"/>
      <c r="I54" s="37">
        <v>4</v>
      </c>
      <c r="J54" s="31">
        <v>4</v>
      </c>
      <c r="K54" s="60">
        <v>4</v>
      </c>
      <c r="L54" s="32">
        <v>4</v>
      </c>
      <c r="M54" s="37">
        <v>4</v>
      </c>
      <c r="N54" s="37"/>
      <c r="O54" s="37"/>
      <c r="P54" s="37">
        <v>4</v>
      </c>
      <c r="Q54" s="31">
        <v>4</v>
      </c>
      <c r="R54" s="60">
        <v>4</v>
      </c>
      <c r="S54" s="32">
        <v>4</v>
      </c>
      <c r="T54" s="37">
        <v>4</v>
      </c>
      <c r="U54" s="37"/>
      <c r="V54" s="37"/>
      <c r="W54" s="37">
        <v>4</v>
      </c>
      <c r="X54" s="31">
        <v>4</v>
      </c>
      <c r="Y54" s="60">
        <v>4</v>
      </c>
      <c r="Z54" s="32">
        <v>4</v>
      </c>
      <c r="AA54" s="37">
        <v>4</v>
      </c>
      <c r="AB54" s="37"/>
      <c r="AC54" s="37"/>
      <c r="AD54" s="37">
        <v>4</v>
      </c>
      <c r="AE54" s="31">
        <v>4</v>
      </c>
      <c r="AF54" s="59">
        <v>4</v>
      </c>
      <c r="AG54" s="58">
        <v>4</v>
      </c>
      <c r="AH54" s="154">
        <v>4</v>
      </c>
      <c r="AI54" s="57"/>
      <c r="AJ54" s="608">
        <f t="shared" si="13"/>
        <v>80</v>
      </c>
      <c r="AK54" s="608"/>
      <c r="AL54" s="609"/>
      <c r="AM54" s="610">
        <f t="shared" si="14"/>
        <v>20</v>
      </c>
      <c r="AN54" s="608"/>
      <c r="AO54" s="609"/>
      <c r="AP54" s="610">
        <f t="shared" si="15"/>
        <v>0.5</v>
      </c>
      <c r="AQ54" s="608"/>
      <c r="AR54" s="609"/>
      <c r="AS54" s="304">
        <f>AJ14+AJ54</f>
        <v>160</v>
      </c>
      <c r="AU54" s="14" t="str">
        <f>IF($AD$24=0,"",IF(AP54&gt;1,"常勤換算後の人数を1.0にしてください",""))</f>
        <v/>
      </c>
    </row>
    <row r="55" spans="1:47" s="8" customFormat="1" ht="18.75" customHeight="1">
      <c r="A55" s="726"/>
      <c r="B55" s="262" t="str">
        <f t="shared" si="12"/>
        <v>生活支援員</v>
      </c>
      <c r="C55" s="263" t="str">
        <f t="shared" si="12"/>
        <v>非常勤・専従</v>
      </c>
      <c r="D55" s="263" t="str">
        <f t="shared" si="12"/>
        <v>Ｅ</v>
      </c>
      <c r="E55" s="32">
        <v>4</v>
      </c>
      <c r="F55" s="37">
        <v>4</v>
      </c>
      <c r="G55" s="37"/>
      <c r="H55" s="61"/>
      <c r="I55" s="37">
        <v>4</v>
      </c>
      <c r="J55" s="31">
        <v>4</v>
      </c>
      <c r="K55" s="60">
        <v>4</v>
      </c>
      <c r="L55" s="32">
        <v>4</v>
      </c>
      <c r="M55" s="37">
        <v>4</v>
      </c>
      <c r="N55" s="37"/>
      <c r="O55" s="61"/>
      <c r="P55" s="37">
        <v>4</v>
      </c>
      <c r="Q55" s="31">
        <v>4</v>
      </c>
      <c r="R55" s="60">
        <v>4</v>
      </c>
      <c r="S55" s="32">
        <v>4</v>
      </c>
      <c r="T55" s="37">
        <v>4</v>
      </c>
      <c r="U55" s="37"/>
      <c r="V55" s="61"/>
      <c r="W55" s="37">
        <v>4</v>
      </c>
      <c r="X55" s="31">
        <v>4</v>
      </c>
      <c r="Y55" s="60">
        <v>4</v>
      </c>
      <c r="Z55" s="32">
        <v>4</v>
      </c>
      <c r="AA55" s="37">
        <v>4</v>
      </c>
      <c r="AB55" s="37"/>
      <c r="AC55" s="61"/>
      <c r="AD55" s="37">
        <v>4</v>
      </c>
      <c r="AE55" s="31">
        <v>4</v>
      </c>
      <c r="AF55" s="59">
        <v>4</v>
      </c>
      <c r="AG55" s="58">
        <v>4</v>
      </c>
      <c r="AH55" s="154">
        <v>4</v>
      </c>
      <c r="AI55" s="57"/>
      <c r="AJ55" s="608">
        <f t="shared" ref="AJ55:AJ59" si="16">SUM(E55:AF55)</f>
        <v>80</v>
      </c>
      <c r="AK55" s="608"/>
      <c r="AL55" s="609"/>
      <c r="AM55" s="610">
        <f t="shared" si="14"/>
        <v>20</v>
      </c>
      <c r="AN55" s="608"/>
      <c r="AO55" s="609"/>
      <c r="AP55" s="610">
        <f t="shared" si="15"/>
        <v>0.5</v>
      </c>
      <c r="AQ55" s="608"/>
      <c r="AR55" s="609"/>
      <c r="AS55" s="304">
        <f t="shared" ref="AS55:AS56" si="17">AJ15+AJ55</f>
        <v>80</v>
      </c>
      <c r="AU55" s="14"/>
    </row>
    <row r="56" spans="1:47" s="8" customFormat="1" ht="18.75" customHeight="1">
      <c r="A56" s="726"/>
      <c r="B56" s="262" t="str">
        <f t="shared" si="12"/>
        <v/>
      </c>
      <c r="C56" s="263" t="str">
        <f t="shared" si="12"/>
        <v/>
      </c>
      <c r="D56" s="263" t="str">
        <f t="shared" si="12"/>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8">
        <f t="shared" si="16"/>
        <v>0</v>
      </c>
      <c r="AK56" s="608"/>
      <c r="AL56" s="609"/>
      <c r="AM56" s="610">
        <f t="shared" si="14"/>
        <v>0</v>
      </c>
      <c r="AN56" s="608"/>
      <c r="AO56" s="609"/>
      <c r="AP56" s="610">
        <f t="shared" si="15"/>
        <v>0</v>
      </c>
      <c r="AQ56" s="608"/>
      <c r="AR56" s="609"/>
      <c r="AS56" s="304">
        <f t="shared" si="17"/>
        <v>0</v>
      </c>
      <c r="AU56" s="14"/>
    </row>
    <row r="57" spans="1:47" s="8" customFormat="1" ht="18.75" customHeight="1">
      <c r="A57" s="726"/>
      <c r="B57" s="262" t="str">
        <f t="shared" ref="B57:D57" si="18">IF(B17="","",B17)</f>
        <v/>
      </c>
      <c r="C57" s="263" t="str">
        <f t="shared" si="18"/>
        <v/>
      </c>
      <c r="D57" s="263" t="str">
        <f t="shared" si="18"/>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8">
        <f t="shared" ref="AJ57" si="19">SUM(E57:AF57)</f>
        <v>0</v>
      </c>
      <c r="AK57" s="608"/>
      <c r="AL57" s="609"/>
      <c r="AM57" s="610">
        <f t="shared" ref="AM57" si="20">ROUNDDOWN(AJ57/4,1)</f>
        <v>0</v>
      </c>
      <c r="AN57" s="608"/>
      <c r="AO57" s="609"/>
      <c r="AP57" s="610">
        <f t="shared" si="15"/>
        <v>0</v>
      </c>
      <c r="AQ57" s="608"/>
      <c r="AR57" s="609"/>
      <c r="AS57" s="304">
        <f t="shared" ref="AS57:AS63" si="21">AJ17+AJ57</f>
        <v>0</v>
      </c>
      <c r="AU57" s="14"/>
    </row>
    <row r="58" spans="1:47" s="8" customFormat="1" ht="18.75" customHeight="1">
      <c r="A58" s="726"/>
      <c r="B58" s="262" t="str">
        <f t="shared" ref="B58:D58" si="22">IF(B18="","",B18)</f>
        <v/>
      </c>
      <c r="C58" s="263" t="str">
        <f t="shared" si="22"/>
        <v/>
      </c>
      <c r="D58" s="263" t="str">
        <f t="shared" si="22"/>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8">
        <f t="shared" ref="AJ58" si="23">SUM(E58:AF58)</f>
        <v>0</v>
      </c>
      <c r="AK58" s="608"/>
      <c r="AL58" s="609"/>
      <c r="AM58" s="610">
        <f t="shared" ref="AM58" si="24">ROUNDDOWN(AJ58/4,1)</f>
        <v>0</v>
      </c>
      <c r="AN58" s="608"/>
      <c r="AO58" s="609"/>
      <c r="AP58" s="610">
        <f t="shared" si="15"/>
        <v>0</v>
      </c>
      <c r="AQ58" s="608"/>
      <c r="AR58" s="609"/>
      <c r="AS58" s="304">
        <f t="shared" si="21"/>
        <v>0</v>
      </c>
      <c r="AU58" s="14"/>
    </row>
    <row r="59" spans="1:47" s="8" customFormat="1" ht="18.75" customHeight="1">
      <c r="A59" s="726"/>
      <c r="B59" s="262" t="str">
        <f t="shared" ref="B59:D59" si="25">IF(B19="","",B19)</f>
        <v/>
      </c>
      <c r="C59" s="263" t="str">
        <f t="shared" si="25"/>
        <v/>
      </c>
      <c r="D59" s="263" t="str">
        <f t="shared" si="25"/>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08">
        <f t="shared" si="16"/>
        <v>0</v>
      </c>
      <c r="AK59" s="608"/>
      <c r="AL59" s="609"/>
      <c r="AM59" s="610">
        <f t="shared" si="14"/>
        <v>0</v>
      </c>
      <c r="AN59" s="608"/>
      <c r="AO59" s="609"/>
      <c r="AP59" s="610">
        <f t="shared" si="15"/>
        <v>0</v>
      </c>
      <c r="AQ59" s="608"/>
      <c r="AR59" s="609"/>
      <c r="AS59" s="304">
        <f t="shared" si="21"/>
        <v>0</v>
      </c>
      <c r="AU59" s="14"/>
    </row>
    <row r="60" spans="1:47" s="8" customFormat="1" ht="18.75" customHeight="1">
      <c r="A60" s="726"/>
      <c r="B60" s="262" t="str">
        <f t="shared" ref="B60:D62" si="26">IF(B20="","",B20)</f>
        <v/>
      </c>
      <c r="C60" s="263" t="str">
        <f t="shared" si="26"/>
        <v/>
      </c>
      <c r="D60" s="263" t="str">
        <f t="shared" si="26"/>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8">
        <f t="shared" ref="AJ60:AJ62" si="27">SUM(E60:AF60)</f>
        <v>0</v>
      </c>
      <c r="AK60" s="608"/>
      <c r="AL60" s="609"/>
      <c r="AM60" s="610">
        <f t="shared" si="14"/>
        <v>0</v>
      </c>
      <c r="AN60" s="608"/>
      <c r="AO60" s="609"/>
      <c r="AP60" s="610">
        <f t="shared" si="15"/>
        <v>0</v>
      </c>
      <c r="AQ60" s="608"/>
      <c r="AR60" s="609"/>
      <c r="AS60" s="304">
        <f t="shared" si="21"/>
        <v>0</v>
      </c>
      <c r="AU60" s="14" t="str">
        <f>IF($AD$24=0,"",IF(AP60&gt;1,"常勤換算後の人数を1.0にしてください",""))</f>
        <v/>
      </c>
    </row>
    <row r="61" spans="1:47" s="8" customFormat="1" ht="18.75" customHeight="1">
      <c r="A61" s="726"/>
      <c r="B61" s="262" t="str">
        <f t="shared" si="26"/>
        <v/>
      </c>
      <c r="C61" s="263" t="str">
        <f t="shared" si="26"/>
        <v/>
      </c>
      <c r="D61" s="263" t="str">
        <f t="shared" si="26"/>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8">
        <f t="shared" si="27"/>
        <v>0</v>
      </c>
      <c r="AK61" s="608"/>
      <c r="AL61" s="609"/>
      <c r="AM61" s="610">
        <f t="shared" si="14"/>
        <v>0</v>
      </c>
      <c r="AN61" s="608"/>
      <c r="AO61" s="609"/>
      <c r="AP61" s="610">
        <f t="shared" si="15"/>
        <v>0</v>
      </c>
      <c r="AQ61" s="608"/>
      <c r="AR61" s="609"/>
      <c r="AS61" s="304">
        <f t="shared" si="21"/>
        <v>0</v>
      </c>
      <c r="AU61" s="14" t="str">
        <f>IF($AD$24=0,"",IF(AP61&gt;1,"常勤換算後の人数を1.0にしてください",""))</f>
        <v/>
      </c>
    </row>
    <row r="62" spans="1:47" s="8" customFormat="1" ht="18.75" customHeight="1" thickBot="1">
      <c r="A62" s="726"/>
      <c r="B62" s="262" t="str">
        <f t="shared" si="26"/>
        <v/>
      </c>
      <c r="C62" s="263" t="str">
        <f t="shared" si="26"/>
        <v/>
      </c>
      <c r="D62" s="263" t="str">
        <f t="shared" si="26"/>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8">
        <f t="shared" si="27"/>
        <v>0</v>
      </c>
      <c r="AK62" s="608"/>
      <c r="AL62" s="609"/>
      <c r="AM62" s="610">
        <f t="shared" si="14"/>
        <v>0</v>
      </c>
      <c r="AN62" s="608"/>
      <c r="AO62" s="609"/>
      <c r="AP62" s="610">
        <f t="shared" si="15"/>
        <v>0</v>
      </c>
      <c r="AQ62" s="608"/>
      <c r="AR62" s="609"/>
      <c r="AS62" s="305">
        <f t="shared" si="21"/>
        <v>0</v>
      </c>
      <c r="AU62" s="14" t="str">
        <f>IF($AD$24=0,"",IF(AP62&gt;1,"常勤換算後の人数を1.0にしてください",""))</f>
        <v/>
      </c>
    </row>
    <row r="63" spans="1:47" s="8" customFormat="1" ht="18.75" customHeight="1" thickBot="1">
      <c r="A63" s="726"/>
      <c r="B63" s="649" t="s">
        <v>10</v>
      </c>
      <c r="C63" s="650"/>
      <c r="D63" s="650"/>
      <c r="E63" s="275">
        <f t="shared" ref="E63:AF63" si="28">IF(SUM(E51:E62)=0,"",SUM(E51:E62))</f>
        <v>8</v>
      </c>
      <c r="F63" s="264">
        <f t="shared" si="28"/>
        <v>8</v>
      </c>
      <c r="G63" s="264" t="str">
        <f t="shared" si="28"/>
        <v/>
      </c>
      <c r="H63" s="264" t="str">
        <f t="shared" si="28"/>
        <v/>
      </c>
      <c r="I63" s="264">
        <f t="shared" si="28"/>
        <v>8</v>
      </c>
      <c r="J63" s="264">
        <f t="shared" si="28"/>
        <v>8</v>
      </c>
      <c r="K63" s="276">
        <f t="shared" si="28"/>
        <v>8</v>
      </c>
      <c r="L63" s="277">
        <f t="shared" si="28"/>
        <v>8</v>
      </c>
      <c r="M63" s="264">
        <f t="shared" si="28"/>
        <v>8</v>
      </c>
      <c r="N63" s="264" t="str">
        <f t="shared" si="28"/>
        <v/>
      </c>
      <c r="O63" s="264" t="str">
        <f t="shared" si="28"/>
        <v/>
      </c>
      <c r="P63" s="264">
        <f t="shared" si="28"/>
        <v>8</v>
      </c>
      <c r="Q63" s="264">
        <f t="shared" si="28"/>
        <v>8</v>
      </c>
      <c r="R63" s="276">
        <f t="shared" si="28"/>
        <v>8</v>
      </c>
      <c r="S63" s="277">
        <f t="shared" si="28"/>
        <v>8</v>
      </c>
      <c r="T63" s="264">
        <f t="shared" si="28"/>
        <v>8</v>
      </c>
      <c r="U63" s="264" t="str">
        <f t="shared" si="28"/>
        <v/>
      </c>
      <c r="V63" s="264" t="str">
        <f t="shared" si="28"/>
        <v/>
      </c>
      <c r="W63" s="264">
        <f t="shared" si="28"/>
        <v>8</v>
      </c>
      <c r="X63" s="264">
        <f t="shared" si="28"/>
        <v>8</v>
      </c>
      <c r="Y63" s="276">
        <f t="shared" si="28"/>
        <v>8</v>
      </c>
      <c r="Z63" s="277">
        <f t="shared" si="28"/>
        <v>8</v>
      </c>
      <c r="AA63" s="264">
        <f t="shared" si="28"/>
        <v>8</v>
      </c>
      <c r="AB63" s="264" t="str">
        <f t="shared" si="28"/>
        <v/>
      </c>
      <c r="AC63" s="264" t="str">
        <f t="shared" si="28"/>
        <v/>
      </c>
      <c r="AD63" s="265">
        <f t="shared" si="28"/>
        <v>8</v>
      </c>
      <c r="AE63" s="265">
        <f t="shared" si="28"/>
        <v>8</v>
      </c>
      <c r="AF63" s="278">
        <f t="shared" si="28"/>
        <v>8</v>
      </c>
      <c r="AG63" s="55"/>
      <c r="AH63" s="155"/>
      <c r="AI63" s="54"/>
      <c r="AJ63" s="654">
        <f>SUM(AJ51:AL62)</f>
        <v>160</v>
      </c>
      <c r="AK63" s="654"/>
      <c r="AL63" s="655"/>
      <c r="AM63" s="653">
        <f>SUM(AM51:AO62)</f>
        <v>40</v>
      </c>
      <c r="AN63" s="654"/>
      <c r="AO63" s="655"/>
      <c r="AP63" s="653">
        <f>SUM(AP51:AR62)</f>
        <v>1</v>
      </c>
      <c r="AQ63" s="654"/>
      <c r="AR63" s="655"/>
      <c r="AS63" s="321">
        <f t="shared" si="21"/>
        <v>656</v>
      </c>
      <c r="AU63" s="44"/>
    </row>
    <row r="64" spans="1:47" s="8" customFormat="1" ht="18.75" customHeight="1" thickBot="1">
      <c r="A64" s="726"/>
      <c r="B64" s="698" t="s">
        <v>9</v>
      </c>
      <c r="C64" s="699"/>
      <c r="D64" s="699"/>
      <c r="E64" s="699"/>
      <c r="F64" s="699"/>
      <c r="G64" s="699"/>
      <c r="H64" s="699"/>
      <c r="I64" s="699"/>
      <c r="J64" s="699"/>
      <c r="K64" s="699"/>
      <c r="L64" s="699"/>
      <c r="M64" s="699"/>
      <c r="N64" s="699"/>
      <c r="O64" s="699"/>
      <c r="P64" s="699"/>
      <c r="Q64" s="699"/>
      <c r="R64" s="699"/>
      <c r="S64" s="699"/>
      <c r="T64" s="699"/>
      <c r="U64" s="699"/>
      <c r="V64" s="699"/>
      <c r="W64" s="699"/>
      <c r="X64" s="699"/>
      <c r="Y64" s="699"/>
      <c r="Z64" s="699"/>
      <c r="AA64" s="699"/>
      <c r="AB64" s="699"/>
      <c r="AC64" s="699"/>
      <c r="AD64" s="700">
        <f>AD24</f>
        <v>40</v>
      </c>
      <c r="AE64" s="636" t="str">
        <f>IF(AE24="","",AE24)</f>
        <v/>
      </c>
      <c r="AF64" s="636" t="str">
        <f>IF(AF24="","",AF24)</f>
        <v/>
      </c>
      <c r="AG64" s="636" t="str">
        <f>IF(AG24="","",AG24)</f>
        <v/>
      </c>
      <c r="AH64" s="636" t="str">
        <f>IF(AH24="","",AH24)</f>
        <v/>
      </c>
      <c r="AI64" s="637" t="str">
        <f>IF(AI24="","",AI24)</f>
        <v/>
      </c>
      <c r="AJ64" s="687"/>
      <c r="AK64" s="688"/>
      <c r="AL64" s="688"/>
      <c r="AM64" s="688"/>
      <c r="AN64" s="688"/>
      <c r="AO64" s="688"/>
      <c r="AP64" s="688"/>
      <c r="AQ64" s="688"/>
      <c r="AR64" s="689"/>
      <c r="AS64" s="48"/>
      <c r="AU64" s="44"/>
    </row>
    <row r="65" spans="1:47" s="8" customFormat="1" ht="18.75" customHeight="1" thickBot="1">
      <c r="A65" s="726"/>
      <c r="B65" s="660" t="s">
        <v>8</v>
      </c>
      <c r="C65" s="661"/>
      <c r="D65" s="661"/>
      <c r="E65" s="53">
        <v>8</v>
      </c>
      <c r="F65" s="52">
        <v>8</v>
      </c>
      <c r="G65" s="52" t="s">
        <v>117</v>
      </c>
      <c r="H65" s="52" t="s">
        <v>117</v>
      </c>
      <c r="I65" s="52">
        <v>8</v>
      </c>
      <c r="J65" s="52">
        <v>8</v>
      </c>
      <c r="K65" s="51">
        <v>8</v>
      </c>
      <c r="L65" s="53">
        <v>8</v>
      </c>
      <c r="M65" s="52">
        <v>8</v>
      </c>
      <c r="N65" s="52" t="s">
        <v>117</v>
      </c>
      <c r="O65" s="52" t="s">
        <v>117</v>
      </c>
      <c r="P65" s="52">
        <v>8</v>
      </c>
      <c r="Q65" s="52">
        <v>8</v>
      </c>
      <c r="R65" s="51">
        <v>8</v>
      </c>
      <c r="S65" s="53">
        <v>8</v>
      </c>
      <c r="T65" s="52">
        <v>8</v>
      </c>
      <c r="U65" s="52" t="s">
        <v>117</v>
      </c>
      <c r="V65" s="52" t="s">
        <v>117</v>
      </c>
      <c r="W65" s="52">
        <v>8</v>
      </c>
      <c r="X65" s="52">
        <v>8</v>
      </c>
      <c r="Y65" s="51">
        <v>8</v>
      </c>
      <c r="Z65" s="53">
        <v>8</v>
      </c>
      <c r="AA65" s="52">
        <v>8</v>
      </c>
      <c r="AB65" s="52" t="s">
        <v>117</v>
      </c>
      <c r="AC65" s="52" t="s">
        <v>117</v>
      </c>
      <c r="AD65" s="52">
        <v>8</v>
      </c>
      <c r="AE65" s="52">
        <v>8</v>
      </c>
      <c r="AF65" s="51">
        <v>8</v>
      </c>
      <c r="AG65" s="50"/>
      <c r="AH65" s="156"/>
      <c r="AI65" s="49"/>
      <c r="AJ65" s="666"/>
      <c r="AK65" s="666"/>
      <c r="AL65" s="690"/>
      <c r="AM65" s="691"/>
      <c r="AN65" s="666"/>
      <c r="AO65" s="690"/>
      <c r="AP65" s="691"/>
      <c r="AQ65" s="666"/>
      <c r="AR65" s="690"/>
      <c r="AS65" s="48"/>
      <c r="AU65" s="44"/>
    </row>
    <row r="66" spans="1:47" s="8" customFormat="1" ht="18.75" customHeight="1" thickBot="1">
      <c r="A66" s="727"/>
      <c r="B66" s="660" t="s">
        <v>341</v>
      </c>
      <c r="C66" s="661"/>
      <c r="D66" s="661"/>
      <c r="E66" s="388">
        <f>INDEX('【記載例】調書1-1'!$K$7:$AO$33,26,MATCH(E$49,'【記載例】調書1-1'!$K$7:$AO$7,0))</f>
        <v>0</v>
      </c>
      <c r="F66" s="389">
        <f>INDEX('【記載例】調書1-1'!$K$7:$AO$33,26,MATCH(F$49,'【記載例】調書1-1'!$K$7:$AO$7,0))</f>
        <v>1</v>
      </c>
      <c r="G66" s="389">
        <f>INDEX('【記載例】調書1-1'!$K$7:$AO$33,26,MATCH(G$49,'【記載例】調書1-1'!$K$7:$AO$7,0))</f>
        <v>0</v>
      </c>
      <c r="H66" s="389">
        <f>INDEX('【記載例】調書1-1'!$K$7:$AO$33,26,MATCH(H$49,'【記載例】調書1-1'!$K$7:$AO$7,0))</f>
        <v>1</v>
      </c>
      <c r="I66" s="389">
        <f>INDEX('【記載例】調書1-1'!$K$7:$AO$33,26,MATCH(I$49,'【記載例】調書1-1'!$K$7:$AO$7,0))</f>
        <v>0</v>
      </c>
      <c r="J66" s="389">
        <f>INDEX('【記載例】調書1-1'!$K$7:$AO$33,26,MATCH(J$49,'【記載例】調書1-1'!$K$7:$AO$7,0))</f>
        <v>0</v>
      </c>
      <c r="K66" s="390">
        <f>INDEX('【記載例】調書1-1'!$K$7:$AO$33,26,MATCH(K$49,'【記載例】調書1-1'!$K$7:$AO$7,0))</f>
        <v>1</v>
      </c>
      <c r="L66" s="388">
        <f>INDEX('【記載例】調書1-1'!$K$7:$AO$33,26,MATCH(L$49,'【記載例】調書1-1'!$K$7:$AO$7,0))</f>
        <v>0</v>
      </c>
      <c r="M66" s="389">
        <f>INDEX('【記載例】調書1-1'!$K$7:$AO$33,26,MATCH(M$49,'【記載例】調書1-1'!$K$7:$AO$7,0))</f>
        <v>1</v>
      </c>
      <c r="N66" s="389">
        <f>INDEX('【記載例】調書1-1'!$K$7:$AO$33,26,MATCH(N$49,'【記載例】調書1-1'!$K$7:$AO$7,0))</f>
        <v>0</v>
      </c>
      <c r="O66" s="389">
        <f>INDEX('【記載例】調書1-1'!$K$7:$AO$33,26,MATCH(O$49,'【記載例】調書1-1'!$K$7:$AO$7,0))</f>
        <v>1</v>
      </c>
      <c r="P66" s="389">
        <f>INDEX('【記載例】調書1-1'!$K$7:$AO$33,26,MATCH(P$49,'【記載例】調書1-1'!$K$7:$AO$7,0))</f>
        <v>0</v>
      </c>
      <c r="Q66" s="389">
        <f>INDEX('【記載例】調書1-1'!$K$7:$AO$33,26,MATCH(Q$49,'【記載例】調書1-1'!$K$7:$AO$7,0))</f>
        <v>0</v>
      </c>
      <c r="R66" s="390">
        <f>INDEX('【記載例】調書1-1'!$K$7:$AO$33,26,MATCH(R$49,'【記載例】調書1-1'!$K$7:$AO$7,0))</f>
        <v>1</v>
      </c>
      <c r="S66" s="388">
        <f>INDEX('【記載例】調書1-1'!$K$7:$AO$33,26,MATCH(S$49,'【記載例】調書1-1'!$K$7:$AO$7,0))</f>
        <v>0</v>
      </c>
      <c r="T66" s="389">
        <f>INDEX('【記載例】調書1-1'!$K$7:$AO$33,26,MATCH(T$49,'【記載例】調書1-1'!$K$7:$AO$7,0))</f>
        <v>1</v>
      </c>
      <c r="U66" s="389">
        <f>INDEX('【記載例】調書1-1'!$K$7:$AO$33,26,MATCH(U$49,'【記載例】調書1-1'!$K$7:$AO$7,0))</f>
        <v>0</v>
      </c>
      <c r="V66" s="389">
        <f>INDEX('【記載例】調書1-1'!$K$7:$AO$33,26,MATCH(V$49,'【記載例】調書1-1'!$K$7:$AO$7,0))</f>
        <v>1</v>
      </c>
      <c r="W66" s="389">
        <f>INDEX('【記載例】調書1-1'!$K$7:$AO$33,26,MATCH(W$49,'【記載例】調書1-1'!$K$7:$AO$7,0))</f>
        <v>0</v>
      </c>
      <c r="X66" s="389">
        <f>INDEX('【記載例】調書1-1'!$K$7:$AO$33,26,MATCH(X$49,'【記載例】調書1-1'!$K$7:$AO$7,0))</f>
        <v>0</v>
      </c>
      <c r="Y66" s="390">
        <f>INDEX('【記載例】調書1-1'!$K$7:$AO$33,26,MATCH(Y$49,'【記載例】調書1-1'!$K$7:$AO$7,0))</f>
        <v>1</v>
      </c>
      <c r="Z66" s="388">
        <f>INDEX('【記載例】調書1-1'!$K$7:$AO$33,26,MATCH(Z$49,'【記載例】調書1-1'!$K$7:$AO$7,0))</f>
        <v>0</v>
      </c>
      <c r="AA66" s="389">
        <f>INDEX('【記載例】調書1-1'!$K$7:$AO$33,26,MATCH(AA$49,'【記載例】調書1-1'!$K$7:$AO$7,0))</f>
        <v>1</v>
      </c>
      <c r="AB66" s="389">
        <f>INDEX('【記載例】調書1-1'!$K$7:$AO$33,26,MATCH(AB$49,'【記載例】調書1-1'!$K$7:$AO$7,0))</f>
        <v>0</v>
      </c>
      <c r="AC66" s="389">
        <f>INDEX('【記載例】調書1-1'!$K$7:$AO$33,26,MATCH(AC$49,'【記載例】調書1-1'!$K$7:$AO$7,0))</f>
        <v>1</v>
      </c>
      <c r="AD66" s="389">
        <f>INDEX('【記載例】調書1-1'!$K$7:$AO$33,26,MATCH(AD$49,'【記載例】調書1-1'!$K$7:$AO$7,0))</f>
        <v>0</v>
      </c>
      <c r="AE66" s="389">
        <f>INDEX('【記載例】調書1-1'!$K$7:$AO$33,26,MATCH(AE$49,'【記載例】調書1-1'!$K$7:$AO$7,0))</f>
        <v>0</v>
      </c>
      <c r="AF66" s="390">
        <f>INDEX('【記載例】調書1-1'!$K$7:$AO$33,26,MATCH(AF$49,'【記載例】調書1-1'!$K$7:$AO$7,0))</f>
        <v>1</v>
      </c>
      <c r="AG66" s="50">
        <f>INDEX('【記載例】調書1-1'!$K$7:$AO$33,26,MATCH(AG$49,'【記載例】調書1-1'!$K$7:$AO$7,0))</f>
        <v>0</v>
      </c>
      <c r="AH66" s="156">
        <f>INDEX('【記載例】調書1-1'!$K$7:$AO$33,26,MATCH(AH$49,'【記載例】調書1-1'!$K$7:$AO$7,0))</f>
        <v>1</v>
      </c>
      <c r="AI66" s="49">
        <f>INDEX('【記載例】調書1-1'!$K$7:$AO$33,26,MATCH(AI$49,'【記載例】調書1-1'!$K$7:$AO$7,0))</f>
        <v>0</v>
      </c>
      <c r="AJ66" s="700">
        <f>SUM(E66:AI66)</f>
        <v>13</v>
      </c>
      <c r="AK66" s="636"/>
      <c r="AL66" s="711"/>
      <c r="AM66" s="691"/>
      <c r="AN66" s="666"/>
      <c r="AO66" s="690"/>
      <c r="AP66" s="691"/>
      <c r="AQ66" s="666"/>
      <c r="AR66" s="690"/>
      <c r="AS66" s="48"/>
      <c r="AU66" s="44"/>
    </row>
    <row r="67" spans="1:47" s="8" customFormat="1" ht="18.75" hidden="1" customHeight="1">
      <c r="A67" s="723" t="s">
        <v>7</v>
      </c>
      <c r="B67" s="311" t="str">
        <f>IF(B27="","",B27)</f>
        <v>管理者</v>
      </c>
      <c r="C67" s="312" t="str">
        <f>IF(C27="","",C27)</f>
        <v>常勤・専従</v>
      </c>
      <c r="D67" s="313" t="str">
        <f>IF(D27="","",D27)</f>
        <v>Ｆ</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4">
        <f t="shared" ref="AJ67:AJ70" si="29">SUM(E67:AF67)</f>
        <v>0</v>
      </c>
      <c r="AK67" s="714"/>
      <c r="AL67" s="715"/>
      <c r="AM67" s="716">
        <f t="shared" ref="AM67:AM70" si="30">ROUNDDOWN(AJ67/4,1)</f>
        <v>0</v>
      </c>
      <c r="AN67" s="717"/>
      <c r="AO67" s="718"/>
      <c r="AP67" s="719">
        <f t="shared" ref="AP67:AP70" si="31">IF($AD$24=0,"0.0",ROUNDDOWN(AJ67/4/$AD$24,1))</f>
        <v>0</v>
      </c>
      <c r="AQ67" s="714"/>
      <c r="AR67" s="715"/>
      <c r="AS67" s="33"/>
      <c r="AU67" s="14" t="str">
        <f t="shared" ref="AU67:AU70" si="32">IF($AD$24=0,"",IF(AP67&gt;1,"常勤換算後の人数を1.0にしてください",""))</f>
        <v/>
      </c>
    </row>
    <row r="68" spans="1:47" s="8" customFormat="1" ht="18.75" hidden="1" customHeight="1">
      <c r="A68" s="723"/>
      <c r="B68" s="262" t="str">
        <f t="shared" ref="B68:D68" si="33">IF(B28="","",B28)</f>
        <v>サービス管理責任者</v>
      </c>
      <c r="C68" s="263" t="str">
        <f t="shared" si="33"/>
        <v>常勤・専従</v>
      </c>
      <c r="D68" s="266" t="str">
        <f t="shared" si="33"/>
        <v>Ｇ</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704">
        <f t="shared" si="29"/>
        <v>0</v>
      </c>
      <c r="AK68" s="702"/>
      <c r="AL68" s="703"/>
      <c r="AM68" s="701">
        <f t="shared" si="30"/>
        <v>0</v>
      </c>
      <c r="AN68" s="702"/>
      <c r="AO68" s="703"/>
      <c r="AP68" s="701">
        <f t="shared" si="31"/>
        <v>0</v>
      </c>
      <c r="AQ68" s="702"/>
      <c r="AR68" s="703"/>
      <c r="AS68" s="24"/>
      <c r="AU68" s="14" t="str">
        <f t="shared" si="32"/>
        <v/>
      </c>
    </row>
    <row r="69" spans="1:47" s="8" customFormat="1" ht="18.75" hidden="1" customHeight="1">
      <c r="A69" s="723"/>
      <c r="B69" s="301" t="str">
        <f t="shared" ref="B69:D69" si="34">IF(B29="","",B29)</f>
        <v>管理者兼サビ管</v>
      </c>
      <c r="C69" s="302" t="str">
        <f t="shared" si="34"/>
        <v>常勤・専従</v>
      </c>
      <c r="D69" s="303" t="str">
        <f t="shared" si="34"/>
        <v>Ｆ</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702">
        <f t="shared" si="29"/>
        <v>0</v>
      </c>
      <c r="AK69" s="702"/>
      <c r="AL69" s="703"/>
      <c r="AM69" s="701">
        <f t="shared" si="30"/>
        <v>0</v>
      </c>
      <c r="AN69" s="702"/>
      <c r="AO69" s="703"/>
      <c r="AP69" s="701">
        <f t="shared" si="31"/>
        <v>0</v>
      </c>
      <c r="AQ69" s="702"/>
      <c r="AR69" s="703"/>
      <c r="AS69" s="24"/>
      <c r="AU69" s="14" t="str">
        <f t="shared" si="32"/>
        <v/>
      </c>
    </row>
    <row r="70" spans="1:47" s="8" customFormat="1" ht="18.75" hidden="1" customHeight="1" thickBot="1">
      <c r="A70" s="724"/>
      <c r="B70" s="267" t="str">
        <f t="shared" ref="B70:D70" si="35">IF(B30="","",B30)</f>
        <v/>
      </c>
      <c r="C70" s="268" t="str">
        <f t="shared" si="35"/>
        <v/>
      </c>
      <c r="D70" s="269" t="str">
        <f t="shared" si="35"/>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713">
        <f t="shared" si="29"/>
        <v>0</v>
      </c>
      <c r="AK70" s="709"/>
      <c r="AL70" s="710"/>
      <c r="AM70" s="708">
        <f t="shared" si="30"/>
        <v>0</v>
      </c>
      <c r="AN70" s="709"/>
      <c r="AO70" s="710"/>
      <c r="AP70" s="708">
        <f t="shared" si="31"/>
        <v>0</v>
      </c>
      <c r="AQ70" s="709"/>
      <c r="AR70" s="710"/>
      <c r="AS70" s="15"/>
      <c r="AU70" s="14" t="str">
        <f t="shared" si="32"/>
        <v/>
      </c>
    </row>
    <row r="72" spans="1:47" s="3" customFormat="1" ht="21" customHeight="1">
      <c r="B72" s="2"/>
      <c r="C72" s="2"/>
      <c r="D72" s="2"/>
      <c r="E72" s="2"/>
    </row>
  </sheetData>
  <mergeCells count="197">
    <mergeCell ref="A5:D5"/>
    <mergeCell ref="E5:AA5"/>
    <mergeCell ref="AB5:AS5"/>
    <mergeCell ref="A6:C6"/>
    <mergeCell ref="E6:L6"/>
    <mergeCell ref="M6:V6"/>
    <mergeCell ref="W6:AE6"/>
    <mergeCell ref="AF6:AS6"/>
    <mergeCell ref="A1:K1"/>
    <mergeCell ref="L1:R1"/>
    <mergeCell ref="AM1:AS2"/>
    <mergeCell ref="A4:D4"/>
    <mergeCell ref="E4:O4"/>
    <mergeCell ref="P4:Y4"/>
    <mergeCell ref="Z4:AS4"/>
    <mergeCell ref="A2:C3"/>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M11:AO11"/>
    <mergeCell ref="AP11:AR11"/>
    <mergeCell ref="AJ12:AL12"/>
    <mergeCell ref="AM12:AO12"/>
    <mergeCell ref="AP12:AR12"/>
    <mergeCell ref="AJ17:AL17"/>
    <mergeCell ref="AM17:AO17"/>
    <mergeCell ref="AP17:AR17"/>
    <mergeCell ref="AJ20:AL20"/>
    <mergeCell ref="AM20:AO20"/>
    <mergeCell ref="AP20:AR20"/>
    <mergeCell ref="AJ15:AL15"/>
    <mergeCell ref="AM15:AO15"/>
    <mergeCell ref="AP15:AR15"/>
    <mergeCell ref="AJ16:AL16"/>
    <mergeCell ref="AM16:AO16"/>
    <mergeCell ref="AP16:AR16"/>
    <mergeCell ref="AJ18:AL18"/>
    <mergeCell ref="AM18:AO18"/>
    <mergeCell ref="AP18:AR18"/>
    <mergeCell ref="AJ19:AL19"/>
    <mergeCell ref="AM19:AO19"/>
    <mergeCell ref="AP19:AR19"/>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B25:D25"/>
    <mergeCell ref="AJ25:AL25"/>
    <mergeCell ref="AM25:AO25"/>
    <mergeCell ref="AP25:AR25"/>
    <mergeCell ref="AJ27:AL27"/>
    <mergeCell ref="AM27:AO27"/>
    <mergeCell ref="AP27:AR27"/>
    <mergeCell ref="AJ28:AL28"/>
    <mergeCell ref="AM28:AO28"/>
    <mergeCell ref="A32:AS32"/>
    <mergeCell ref="A33:AS33"/>
    <mergeCell ref="A34:AS34"/>
    <mergeCell ref="A35:AS35"/>
    <mergeCell ref="A36:AS36"/>
    <mergeCell ref="A37:AS37"/>
    <mergeCell ref="AJ30:AL30"/>
    <mergeCell ref="AM30:AO30"/>
    <mergeCell ref="AP30:AR30"/>
    <mergeCell ref="A27:A30"/>
    <mergeCell ref="AP28:AR28"/>
    <mergeCell ref="AJ29:AL29"/>
    <mergeCell ref="AM29:AO29"/>
    <mergeCell ref="AP29:AR29"/>
    <mergeCell ref="A45:D45"/>
    <mergeCell ref="E45:AA45"/>
    <mergeCell ref="AB45:AS45"/>
    <mergeCell ref="A46:C46"/>
    <mergeCell ref="E46:L46"/>
    <mergeCell ref="M46:V46"/>
    <mergeCell ref="W46:AE46"/>
    <mergeCell ref="AF46:AS46"/>
    <mergeCell ref="A38:AS38"/>
    <mergeCell ref="A39:AS39"/>
    <mergeCell ref="A41:K41"/>
    <mergeCell ref="L41:R41"/>
    <mergeCell ref="AM41:AS42"/>
    <mergeCell ref="A44:D44"/>
    <mergeCell ref="E44:O44"/>
    <mergeCell ref="P44:Y44"/>
    <mergeCell ref="Z44:AS44"/>
    <mergeCell ref="S48:Y48"/>
    <mergeCell ref="Z48:AF48"/>
    <mergeCell ref="AG48:AI48"/>
    <mergeCell ref="AJ48:AL50"/>
    <mergeCell ref="AM48:AO50"/>
    <mergeCell ref="AP48:AR50"/>
    <mergeCell ref="A47:L47"/>
    <mergeCell ref="M47:V47"/>
    <mergeCell ref="W47:AE47"/>
    <mergeCell ref="AF47:AS47"/>
    <mergeCell ref="B48:B50"/>
    <mergeCell ref="C48:C50"/>
    <mergeCell ref="D48:D50"/>
    <mergeCell ref="E48:K48"/>
    <mergeCell ref="L48:R48"/>
    <mergeCell ref="AJ53:AL53"/>
    <mergeCell ref="AM53:AO53"/>
    <mergeCell ref="AP53:AR53"/>
    <mergeCell ref="AJ54:AL54"/>
    <mergeCell ref="AM54:AO54"/>
    <mergeCell ref="AP54:AR54"/>
    <mergeCell ref="AS48:AS50"/>
    <mergeCell ref="AJ51:AL51"/>
    <mergeCell ref="AM51:AO51"/>
    <mergeCell ref="AP51:AR51"/>
    <mergeCell ref="AJ52:AL52"/>
    <mergeCell ref="AM52:AO52"/>
    <mergeCell ref="AP52:AR52"/>
    <mergeCell ref="AJ59:AL59"/>
    <mergeCell ref="AM59:AO59"/>
    <mergeCell ref="AP59:AR59"/>
    <mergeCell ref="AJ60:AL60"/>
    <mergeCell ref="AM60:AO60"/>
    <mergeCell ref="AP60:AR60"/>
    <mergeCell ref="AJ55:AL55"/>
    <mergeCell ref="AM55:AO55"/>
    <mergeCell ref="AP55:AR55"/>
    <mergeCell ref="AJ56:AL56"/>
    <mergeCell ref="AM56:AO56"/>
    <mergeCell ref="AP56:AR56"/>
    <mergeCell ref="AJ57:AL57"/>
    <mergeCell ref="AM57:AO57"/>
    <mergeCell ref="AP57:AR57"/>
    <mergeCell ref="AJ58:AL58"/>
    <mergeCell ref="AM58:AO58"/>
    <mergeCell ref="AP58:AR58"/>
    <mergeCell ref="AM63:AO63"/>
    <mergeCell ref="AP63:AR63"/>
    <mergeCell ref="B64:AC64"/>
    <mergeCell ref="AD64:AI64"/>
    <mergeCell ref="AJ64:AR64"/>
    <mergeCell ref="AJ61:AL61"/>
    <mergeCell ref="AM61:AO61"/>
    <mergeCell ref="AP61:AR61"/>
    <mergeCell ref="AJ62:AL62"/>
    <mergeCell ref="AM62:AO62"/>
    <mergeCell ref="AP62:AR62"/>
    <mergeCell ref="B65:D65"/>
    <mergeCell ref="AJ65:AL65"/>
    <mergeCell ref="AM65:AO65"/>
    <mergeCell ref="AP65:AR65"/>
    <mergeCell ref="A67:A70"/>
    <mergeCell ref="AJ67:AL67"/>
    <mergeCell ref="AM67:AO67"/>
    <mergeCell ref="AP67:AR67"/>
    <mergeCell ref="AJ68:AL68"/>
    <mergeCell ref="AM68:AO68"/>
    <mergeCell ref="AJ70:AL70"/>
    <mergeCell ref="AM70:AO70"/>
    <mergeCell ref="AP70:AR70"/>
    <mergeCell ref="AP68:AR68"/>
    <mergeCell ref="AJ69:AL69"/>
    <mergeCell ref="AM69:AO69"/>
    <mergeCell ref="AP69:AR69"/>
    <mergeCell ref="B66:D66"/>
    <mergeCell ref="AJ66:AL66"/>
    <mergeCell ref="AM66:AO66"/>
    <mergeCell ref="AP66:AR66"/>
    <mergeCell ref="A48:A66"/>
    <mergeCell ref="B63:D63"/>
    <mergeCell ref="AJ63:AL63"/>
  </mergeCells>
  <phoneticPr fontId="6"/>
  <dataValidations count="3">
    <dataValidation type="list" allowBlank="1" showInputMessage="1" showErrorMessage="1" sqref="C11:C22 C27:C30">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78740157480314965" bottom="0.78740157480314965" header="0.39370078740157483" footer="0.39370078740157483"/>
  <pageSetup paperSize="9" scale="59" fitToHeight="0" orientation="portrait" useFirstPageNumber="1" r:id="rId1"/>
  <headerFooter alignWithMargins="0">
    <oddFooter>&amp;C&amp;"ＭＳ ゴシック,標準"&amp;16&amp;P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election activeCell="K3" sqref="K3:N4"/>
    </sheetView>
  </sheetViews>
  <sheetFormatPr defaultColWidth="9" defaultRowHeight="12"/>
  <cols>
    <col min="1" max="1" width="2.08984375" style="148" customWidth="1"/>
    <col min="2" max="2" width="5.08984375" style="148" customWidth="1"/>
    <col min="3" max="8" width="4.08984375" style="148" customWidth="1"/>
    <col min="9" max="9" width="4.6328125" style="148" customWidth="1"/>
    <col min="10" max="17" width="4.08984375" style="148" customWidth="1"/>
    <col min="18" max="18" width="5.36328125" style="148" customWidth="1"/>
    <col min="19" max="19" width="5.08984375" style="148" customWidth="1"/>
    <col min="20" max="24" width="4.0898437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767" t="s">
        <v>60</v>
      </c>
      <c r="I3" s="768"/>
      <c r="J3" s="769"/>
      <c r="K3" s="773" t="str">
        <f>IF('調書1-1'!$AK$1=0,"",'調書1-1'!$AK$1)</f>
        <v/>
      </c>
      <c r="L3" s="774"/>
      <c r="M3" s="774"/>
      <c r="N3" s="775"/>
      <c r="O3" s="767" t="s">
        <v>61</v>
      </c>
      <c r="P3" s="769"/>
      <c r="Q3" s="779" t="str">
        <f>IF('調書1-1'!$AR$1=0,"",'調書1-1'!$AR$1)</f>
        <v/>
      </c>
      <c r="R3" s="780" t="str">
        <f>IF('調書1-1'!$AR$1=0,"",'調書1-1'!$AR$1)</f>
        <v/>
      </c>
      <c r="S3" s="780" t="str">
        <f>IF('調書1-1'!$AR$1=0,"",'調書1-1'!$AR$1)</f>
        <v/>
      </c>
      <c r="T3" s="780" t="str">
        <f>IF('調書1-1'!$AR$1=0,"",'調書1-1'!$AR$1)</f>
        <v/>
      </c>
      <c r="U3" s="780" t="str">
        <f>IF('調書1-1'!$AR$1=0,"",'調書1-1'!$AR$1)</f>
        <v/>
      </c>
      <c r="V3" s="780" t="str">
        <f>IF('調書1-1'!$AR$1=0,"",'調書1-1'!$AR$1)</f>
        <v/>
      </c>
      <c r="W3" s="781" t="str">
        <f>IF('調書1-1'!$AR$1=0,"",'調書1-1'!$AR$1)</f>
        <v/>
      </c>
    </row>
    <row r="4" spans="1:27" ht="14.25" customHeight="1" thickBot="1">
      <c r="A4" s="149"/>
      <c r="B4" s="149"/>
      <c r="C4" s="149"/>
      <c r="D4" s="149"/>
      <c r="E4" s="149"/>
      <c r="F4" s="149"/>
      <c r="G4" s="149"/>
      <c r="H4" s="770"/>
      <c r="I4" s="771"/>
      <c r="J4" s="772"/>
      <c r="K4" s="776"/>
      <c r="L4" s="777"/>
      <c r="M4" s="777"/>
      <c r="N4" s="778"/>
      <c r="O4" s="770"/>
      <c r="P4" s="772"/>
      <c r="Q4" s="782" t="str">
        <f>IF('調書1-1'!$AR$1=0,"",'調書1-1'!$AR$1)</f>
        <v/>
      </c>
      <c r="R4" s="783" t="str">
        <f>IF('調書1-1'!$AR$1=0,"",'調書1-1'!$AR$1)</f>
        <v/>
      </c>
      <c r="S4" s="783" t="str">
        <f>IF('調書1-1'!$AR$1=0,"",'調書1-1'!$AR$1)</f>
        <v/>
      </c>
      <c r="T4" s="783" t="str">
        <f>IF('調書1-1'!$AR$1=0,"",'調書1-1'!$AR$1)</f>
        <v/>
      </c>
      <c r="U4" s="783" t="str">
        <f>IF('調書1-1'!$AR$1=0,"",'調書1-1'!$AR$1)</f>
        <v/>
      </c>
      <c r="V4" s="783" t="str">
        <f>IF('調書1-1'!$AR$1=0,"",'調書1-1'!$AR$1)</f>
        <v/>
      </c>
      <c r="W4" s="784" t="str">
        <f>IF('調書1-1'!$AR$1=0,"",'調書1-1'!$AR$1)</f>
        <v/>
      </c>
      <c r="Z4" s="216"/>
      <c r="AA4" s="216"/>
    </row>
    <row r="5" spans="1:27" ht="19.5" customHeight="1">
      <c r="A5" s="149"/>
      <c r="D5" s="149"/>
      <c r="E5" s="149"/>
      <c r="F5" s="149"/>
      <c r="G5" s="149"/>
      <c r="H5" s="745" t="s">
        <v>297</v>
      </c>
      <c r="I5" s="745"/>
      <c r="J5" s="745"/>
      <c r="K5" s="745"/>
      <c r="L5" s="745"/>
      <c r="M5" s="745"/>
      <c r="N5" s="745"/>
      <c r="O5" s="745"/>
      <c r="P5" s="745"/>
      <c r="Q5" s="745"/>
      <c r="R5" s="745"/>
      <c r="S5" s="745"/>
      <c r="T5" s="745"/>
      <c r="U5" s="745"/>
      <c r="V5" s="745"/>
      <c r="W5" s="745"/>
    </row>
    <row r="6" spans="1:27" s="216" customFormat="1" ht="19.5" customHeight="1">
      <c r="A6" s="150"/>
      <c r="B6" s="151" t="s">
        <v>56</v>
      </c>
      <c r="C6" s="746" t="s">
        <v>298</v>
      </c>
      <c r="D6" s="746"/>
      <c r="E6" s="746"/>
      <c r="F6" s="746"/>
      <c r="G6" s="746"/>
      <c r="H6" s="746"/>
      <c r="I6" s="746"/>
      <c r="J6" s="746"/>
      <c r="K6" s="746"/>
      <c r="L6" s="746"/>
      <c r="M6" s="746"/>
      <c r="N6" s="746"/>
      <c r="O6" s="746"/>
      <c r="P6" s="746"/>
      <c r="Q6" s="746"/>
      <c r="R6" s="746"/>
      <c r="S6" s="746"/>
      <c r="T6" s="746"/>
      <c r="U6" s="746"/>
      <c r="V6" s="746"/>
      <c r="W6" s="746"/>
    </row>
    <row r="7" spans="1:27" s="216" customFormat="1" ht="9.75" customHeight="1" thickBot="1">
      <c r="A7" s="150"/>
      <c r="B7" s="150"/>
      <c r="C7" s="344"/>
      <c r="D7" s="344"/>
      <c r="E7" s="344"/>
      <c r="F7" s="344"/>
      <c r="G7" s="344"/>
      <c r="H7" s="344"/>
      <c r="I7" s="344"/>
      <c r="J7" s="338"/>
      <c r="K7" s="338"/>
      <c r="L7" s="338"/>
      <c r="M7" s="338"/>
      <c r="N7" s="338"/>
      <c r="O7" s="338"/>
      <c r="P7" s="344"/>
      <c r="Q7" s="338"/>
      <c r="R7" s="344"/>
      <c r="S7" s="344"/>
      <c r="T7" s="344"/>
      <c r="U7" s="344"/>
      <c r="V7" s="150"/>
    </row>
    <row r="8" spans="1:27" s="216" customFormat="1" ht="19.5" customHeight="1" thickBot="1">
      <c r="A8" s="150"/>
      <c r="B8" s="150"/>
      <c r="C8" s="747" t="s">
        <v>299</v>
      </c>
      <c r="D8" s="747"/>
      <c r="E8" s="747"/>
      <c r="F8" s="747"/>
      <c r="G8" s="747"/>
      <c r="H8" s="747"/>
      <c r="I8" s="748"/>
      <c r="J8" s="749"/>
      <c r="K8" s="750"/>
      <c r="L8" s="750"/>
      <c r="M8" s="750"/>
      <c r="N8" s="750"/>
      <c r="O8" s="750"/>
      <c r="P8" s="751"/>
      <c r="Q8" s="338"/>
      <c r="R8" s="344"/>
      <c r="S8" s="344"/>
      <c r="T8" s="344"/>
      <c r="U8" s="344"/>
      <c r="V8" s="150"/>
      <c r="Y8" s="216" t="s">
        <v>300</v>
      </c>
    </row>
    <row r="9" spans="1:27" s="216" customFormat="1" ht="19.5" customHeight="1">
      <c r="A9" s="150"/>
      <c r="B9" s="150"/>
      <c r="C9" s="345"/>
      <c r="D9" s="345"/>
      <c r="E9" s="345"/>
      <c r="F9" s="345"/>
      <c r="G9" s="345"/>
      <c r="H9" s="345"/>
      <c r="I9" s="345"/>
      <c r="J9" s="346"/>
      <c r="K9" s="346"/>
      <c r="L9" s="346"/>
      <c r="M9" s="346"/>
      <c r="N9" s="346"/>
      <c r="O9" s="346"/>
      <c r="P9" s="346"/>
      <c r="Q9" s="342"/>
      <c r="R9" s="347"/>
      <c r="S9" s="344"/>
      <c r="T9" s="344"/>
      <c r="U9" s="344"/>
      <c r="V9" s="150"/>
      <c r="Y9" s="216" t="s">
        <v>301</v>
      </c>
    </row>
    <row r="10" spans="1:27" s="216" customFormat="1" ht="9" customHeight="1">
      <c r="A10" s="150"/>
      <c r="B10" s="150"/>
      <c r="C10" s="344"/>
      <c r="D10" s="344"/>
      <c r="E10" s="344"/>
      <c r="F10" s="344"/>
      <c r="G10" s="344"/>
      <c r="H10" s="344"/>
      <c r="I10" s="344"/>
      <c r="J10" s="344"/>
      <c r="K10" s="338"/>
      <c r="L10" s="338"/>
      <c r="M10" s="338"/>
      <c r="N10" s="338"/>
      <c r="O10" s="338"/>
      <c r="P10" s="344"/>
      <c r="Q10" s="338"/>
      <c r="R10" s="344"/>
      <c r="S10" s="344"/>
      <c r="T10" s="344"/>
      <c r="U10" s="344"/>
      <c r="V10" s="150"/>
    </row>
    <row r="11" spans="1:27" s="216" customFormat="1" ht="19.5" customHeight="1">
      <c r="A11" s="150"/>
      <c r="B11" s="151" t="s">
        <v>54</v>
      </c>
      <c r="C11" s="746" t="s">
        <v>358</v>
      </c>
      <c r="D11" s="746"/>
      <c r="E11" s="746"/>
      <c r="F11" s="746"/>
      <c r="G11" s="746"/>
      <c r="H11" s="746"/>
      <c r="I11" s="746"/>
      <c r="J11" s="746"/>
      <c r="K11" s="746"/>
      <c r="L11" s="746"/>
      <c r="M11" s="746"/>
      <c r="N11" s="746"/>
      <c r="O11" s="746"/>
      <c r="P11" s="746"/>
      <c r="Q11" s="746"/>
      <c r="R11" s="746"/>
      <c r="S11" s="746"/>
      <c r="T11" s="746"/>
      <c r="U11" s="746"/>
      <c r="V11" s="746"/>
      <c r="W11" s="746"/>
    </row>
    <row r="12" spans="1:27" s="216" customFormat="1" ht="19.5" customHeight="1">
      <c r="A12" s="150"/>
      <c r="B12" s="150"/>
      <c r="C12" s="747" t="s">
        <v>302</v>
      </c>
      <c r="D12" s="747"/>
      <c r="E12" s="747"/>
      <c r="F12" s="747"/>
      <c r="G12" s="747"/>
      <c r="H12" s="747"/>
      <c r="I12" s="747"/>
      <c r="J12" s="747"/>
      <c r="K12" s="747"/>
      <c r="L12" s="747"/>
      <c r="M12" s="747"/>
      <c r="N12" s="747"/>
      <c r="O12" s="747"/>
      <c r="P12" s="747"/>
      <c r="Q12" s="747"/>
      <c r="R12" s="747"/>
      <c r="S12" s="747"/>
      <c r="T12" s="747"/>
      <c r="U12" s="747"/>
      <c r="V12" s="747"/>
      <c r="W12" s="747"/>
    </row>
    <row r="13" spans="1:27" s="216" customFormat="1" ht="9.75" customHeight="1" thickBot="1">
      <c r="A13" s="150"/>
      <c r="B13" s="150"/>
      <c r="C13" s="344"/>
      <c r="D13" s="344"/>
      <c r="E13" s="344"/>
      <c r="F13" s="344"/>
      <c r="G13" s="344"/>
      <c r="H13" s="344"/>
      <c r="I13" s="344"/>
      <c r="J13" s="344"/>
      <c r="K13" s="344"/>
      <c r="L13" s="344"/>
      <c r="M13" s="344"/>
      <c r="N13" s="344"/>
      <c r="O13" s="344"/>
      <c r="P13" s="344"/>
      <c r="Q13" s="344"/>
      <c r="R13" s="344"/>
      <c r="S13" s="344"/>
      <c r="T13" s="344"/>
      <c r="U13" s="338"/>
    </row>
    <row r="14" spans="1:27" s="216" customFormat="1" ht="19.5" customHeight="1" thickBot="1">
      <c r="A14" s="150"/>
      <c r="B14" s="150"/>
      <c r="C14" s="344" t="s">
        <v>51</v>
      </c>
      <c r="D14" s="344" t="s">
        <v>361</v>
      </c>
      <c r="E14" s="344"/>
      <c r="F14" s="344"/>
      <c r="G14" s="344"/>
      <c r="H14" s="344"/>
      <c r="I14" s="344"/>
      <c r="J14" s="344"/>
      <c r="K14" s="344"/>
      <c r="L14" s="344"/>
      <c r="M14" s="344"/>
      <c r="N14" s="749"/>
      <c r="O14" s="750"/>
      <c r="P14" s="750"/>
      <c r="Q14" s="750"/>
      <c r="R14" s="751"/>
      <c r="S14" s="344"/>
      <c r="T14" s="344"/>
      <c r="U14" s="338"/>
      <c r="Y14" s="216" t="s">
        <v>303</v>
      </c>
    </row>
    <row r="15" spans="1:27" s="216" customFormat="1" ht="9.75" customHeight="1" thickBot="1">
      <c r="A15" s="150"/>
      <c r="B15" s="150"/>
      <c r="C15" s="344"/>
      <c r="D15" s="344"/>
      <c r="E15" s="344"/>
      <c r="F15" s="344"/>
      <c r="G15" s="344"/>
      <c r="H15" s="344"/>
      <c r="I15" s="344"/>
      <c r="J15" s="344"/>
      <c r="K15" s="344"/>
      <c r="L15" s="344"/>
      <c r="M15" s="344"/>
      <c r="N15" s="346"/>
      <c r="O15" s="346"/>
      <c r="P15" s="346"/>
      <c r="Q15" s="346"/>
      <c r="R15" s="346"/>
      <c r="S15" s="344"/>
      <c r="T15" s="344"/>
      <c r="U15" s="338"/>
      <c r="Y15" s="216" t="s">
        <v>304</v>
      </c>
    </row>
    <row r="16" spans="1:27" s="216" customFormat="1" ht="19.5" customHeight="1" thickBot="1">
      <c r="A16" s="150"/>
      <c r="B16" s="150"/>
      <c r="C16" s="344" t="s">
        <v>49</v>
      </c>
      <c r="D16" s="458" t="s">
        <v>362</v>
      </c>
      <c r="E16" s="344"/>
      <c r="F16" s="344"/>
      <c r="G16" s="344"/>
      <c r="H16" s="344"/>
      <c r="I16" s="344"/>
      <c r="J16" s="344"/>
      <c r="K16" s="344"/>
      <c r="L16" s="348" t="s">
        <v>305</v>
      </c>
      <c r="M16" s="349"/>
      <c r="N16" s="344" t="s">
        <v>53</v>
      </c>
      <c r="O16" s="752" t="s">
        <v>306</v>
      </c>
      <c r="P16" s="752"/>
      <c r="Q16" s="752"/>
      <c r="R16" s="752"/>
      <c r="S16" s="749" t="s">
        <v>307</v>
      </c>
      <c r="T16" s="750"/>
      <c r="U16" s="750"/>
      <c r="V16" s="751"/>
      <c r="W16" s="216" t="s">
        <v>308</v>
      </c>
    </row>
    <row r="17" spans="1:22" s="216" customFormat="1" ht="19.5" customHeight="1">
      <c r="A17" s="150"/>
      <c r="B17" s="150"/>
      <c r="C17" s="344"/>
      <c r="D17" s="344"/>
      <c r="E17" s="344"/>
      <c r="F17" s="344"/>
      <c r="G17" s="344"/>
      <c r="H17" s="344"/>
      <c r="I17" s="344"/>
      <c r="J17" s="344"/>
      <c r="K17" s="344"/>
      <c r="L17" s="348"/>
      <c r="M17" s="347"/>
      <c r="N17" s="347"/>
      <c r="O17" s="350"/>
      <c r="P17" s="350"/>
      <c r="Q17" s="350"/>
      <c r="R17" s="350"/>
      <c r="S17" s="346"/>
      <c r="T17" s="346"/>
      <c r="U17" s="346"/>
      <c r="V17" s="346"/>
    </row>
    <row r="18" spans="1:22" s="216"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216" customFormat="1" ht="19.5" customHeight="1">
      <c r="A19" s="150"/>
      <c r="B19" s="151" t="s">
        <v>32</v>
      </c>
      <c r="C19" s="150" t="s">
        <v>55</v>
      </c>
      <c r="D19" s="150"/>
      <c r="E19" s="150"/>
      <c r="F19" s="150"/>
      <c r="G19" s="150"/>
      <c r="H19" s="150"/>
      <c r="I19" s="150"/>
      <c r="J19" s="150"/>
      <c r="K19" s="150"/>
      <c r="L19" s="150"/>
      <c r="M19" s="150"/>
      <c r="N19" s="150"/>
      <c r="O19" s="150"/>
      <c r="P19" s="150"/>
      <c r="Q19" s="150"/>
      <c r="R19" s="150"/>
      <c r="S19" s="150"/>
      <c r="T19" s="150"/>
    </row>
    <row r="20" spans="1:22" s="216" customFormat="1" ht="19.5" customHeight="1">
      <c r="A20" s="150"/>
      <c r="B20" s="150"/>
      <c r="C20" s="744" t="s">
        <v>52</v>
      </c>
      <c r="D20" s="744"/>
      <c r="E20" s="744"/>
      <c r="F20" s="744"/>
      <c r="G20" s="744"/>
      <c r="H20" s="744"/>
      <c r="I20" s="744"/>
      <c r="J20" s="744"/>
      <c r="K20" s="744"/>
      <c r="L20" s="744"/>
      <c r="M20" s="744"/>
      <c r="N20" s="744"/>
      <c r="O20" s="744"/>
      <c r="P20" s="744"/>
      <c r="Q20" s="744"/>
      <c r="R20" s="744"/>
      <c r="S20" s="744"/>
      <c r="T20" s="744"/>
    </row>
    <row r="21" spans="1:22" s="216" customFormat="1" ht="19.5" customHeight="1">
      <c r="A21" s="150"/>
      <c r="B21" s="150"/>
      <c r="C21" s="351" t="s">
        <v>51</v>
      </c>
      <c r="D21" s="753" t="s">
        <v>50</v>
      </c>
      <c r="E21" s="753"/>
      <c r="F21" s="753"/>
      <c r="G21" s="753"/>
      <c r="H21" s="753"/>
      <c r="I21" s="753"/>
      <c r="J21" s="753"/>
      <c r="K21" s="753"/>
      <c r="L21" s="753"/>
      <c r="M21" s="753"/>
      <c r="N21" s="753"/>
      <c r="O21" s="753"/>
      <c r="P21" s="753"/>
      <c r="Q21" s="753"/>
      <c r="R21" s="753"/>
      <c r="S21" s="384"/>
      <c r="T21" s="352" t="s">
        <v>33</v>
      </c>
    </row>
    <row r="22" spans="1:22" s="216" customFormat="1" ht="19.5" customHeight="1">
      <c r="A22" s="150"/>
      <c r="B22" s="150"/>
      <c r="C22" s="351" t="s">
        <v>49</v>
      </c>
      <c r="D22" s="753" t="s">
        <v>48</v>
      </c>
      <c r="E22" s="753"/>
      <c r="F22" s="753"/>
      <c r="G22" s="753"/>
      <c r="H22" s="753"/>
      <c r="I22" s="753"/>
      <c r="J22" s="753"/>
      <c r="K22" s="753"/>
      <c r="L22" s="753"/>
      <c r="M22" s="753"/>
      <c r="N22" s="753"/>
      <c r="O22" s="753"/>
      <c r="P22" s="753"/>
      <c r="Q22" s="753"/>
      <c r="R22" s="753"/>
      <c r="S22" s="384"/>
      <c r="T22" s="352" t="s">
        <v>33</v>
      </c>
    </row>
    <row r="23" spans="1:22" s="216" customFormat="1" ht="19.5" customHeight="1">
      <c r="A23" s="150"/>
      <c r="B23" s="150"/>
      <c r="C23" s="351" t="s">
        <v>47</v>
      </c>
      <c r="D23" s="753" t="s">
        <v>46</v>
      </c>
      <c r="E23" s="753"/>
      <c r="F23" s="753"/>
      <c r="G23" s="753"/>
      <c r="H23" s="753"/>
      <c r="I23" s="753"/>
      <c r="J23" s="753"/>
      <c r="K23" s="753"/>
      <c r="L23" s="753"/>
      <c r="M23" s="753"/>
      <c r="N23" s="753"/>
      <c r="O23" s="753"/>
      <c r="P23" s="753"/>
      <c r="Q23" s="753"/>
      <c r="R23" s="753"/>
      <c r="S23" s="384"/>
      <c r="T23" s="352" t="s">
        <v>33</v>
      </c>
    </row>
    <row r="24" spans="1:22" s="216" customFormat="1" ht="17.25" customHeight="1">
      <c r="A24" s="150"/>
      <c r="B24" s="150"/>
      <c r="C24" s="754" t="s">
        <v>45</v>
      </c>
      <c r="D24" s="756" t="s">
        <v>44</v>
      </c>
      <c r="E24" s="757"/>
      <c r="F24" s="757"/>
      <c r="G24" s="757"/>
      <c r="H24" s="757"/>
      <c r="I24" s="757"/>
      <c r="J24" s="757"/>
      <c r="K24" s="757"/>
      <c r="L24" s="757"/>
      <c r="M24" s="757"/>
      <c r="N24" s="757"/>
      <c r="O24" s="757"/>
      <c r="P24" s="757"/>
      <c r="Q24" s="757"/>
      <c r="R24" s="758"/>
      <c r="S24" s="764"/>
      <c r="T24" s="762" t="s">
        <v>33</v>
      </c>
    </row>
    <row r="25" spans="1:22" s="216" customFormat="1" ht="17.25" customHeight="1">
      <c r="A25" s="150"/>
      <c r="B25" s="150"/>
      <c r="C25" s="755"/>
      <c r="D25" s="759"/>
      <c r="E25" s="760"/>
      <c r="F25" s="760"/>
      <c r="G25" s="760"/>
      <c r="H25" s="760"/>
      <c r="I25" s="760"/>
      <c r="J25" s="760"/>
      <c r="K25" s="760"/>
      <c r="L25" s="760"/>
      <c r="M25" s="760"/>
      <c r="N25" s="760"/>
      <c r="O25" s="760"/>
      <c r="P25" s="760"/>
      <c r="Q25" s="760"/>
      <c r="R25" s="761"/>
      <c r="S25" s="765"/>
      <c r="T25" s="763"/>
    </row>
    <row r="26" spans="1:22" s="216" customFormat="1" ht="17.25" customHeight="1">
      <c r="A26" s="150"/>
      <c r="B26" s="150"/>
      <c r="C26" s="754" t="s">
        <v>43</v>
      </c>
      <c r="D26" s="756" t="s">
        <v>238</v>
      </c>
      <c r="E26" s="757"/>
      <c r="F26" s="757"/>
      <c r="G26" s="757"/>
      <c r="H26" s="757"/>
      <c r="I26" s="757"/>
      <c r="J26" s="757"/>
      <c r="K26" s="757"/>
      <c r="L26" s="757"/>
      <c r="M26" s="757"/>
      <c r="N26" s="757"/>
      <c r="O26" s="757"/>
      <c r="P26" s="757"/>
      <c r="Q26" s="757"/>
      <c r="R26" s="758"/>
      <c r="S26" s="764"/>
      <c r="T26" s="766" t="s">
        <v>33</v>
      </c>
    </row>
    <row r="27" spans="1:22" s="216" customFormat="1" ht="17.25" customHeight="1">
      <c r="A27" s="150"/>
      <c r="B27" s="150"/>
      <c r="C27" s="755"/>
      <c r="D27" s="759"/>
      <c r="E27" s="760"/>
      <c r="F27" s="760"/>
      <c r="G27" s="760"/>
      <c r="H27" s="760"/>
      <c r="I27" s="760"/>
      <c r="J27" s="760"/>
      <c r="K27" s="760"/>
      <c r="L27" s="760"/>
      <c r="M27" s="760"/>
      <c r="N27" s="760"/>
      <c r="O27" s="760"/>
      <c r="P27" s="760"/>
      <c r="Q27" s="760"/>
      <c r="R27" s="761"/>
      <c r="S27" s="765"/>
      <c r="T27" s="766"/>
    </row>
    <row r="28" spans="1:22" s="216" customFormat="1" ht="17.25" customHeight="1">
      <c r="A28" s="150"/>
      <c r="B28" s="150"/>
      <c r="C28" s="754" t="s">
        <v>42</v>
      </c>
      <c r="D28" s="756" t="s">
        <v>239</v>
      </c>
      <c r="E28" s="757"/>
      <c r="F28" s="757"/>
      <c r="G28" s="757"/>
      <c r="H28" s="757"/>
      <c r="I28" s="757"/>
      <c r="J28" s="757"/>
      <c r="K28" s="757"/>
      <c r="L28" s="757"/>
      <c r="M28" s="757"/>
      <c r="N28" s="757"/>
      <c r="O28" s="757"/>
      <c r="P28" s="757"/>
      <c r="Q28" s="757"/>
      <c r="R28" s="758"/>
      <c r="S28" s="764"/>
      <c r="T28" s="766" t="s">
        <v>33</v>
      </c>
    </row>
    <row r="29" spans="1:22" s="216" customFormat="1" ht="17.25" customHeight="1">
      <c r="A29" s="150"/>
      <c r="B29" s="150"/>
      <c r="C29" s="755"/>
      <c r="D29" s="759"/>
      <c r="E29" s="760"/>
      <c r="F29" s="760"/>
      <c r="G29" s="760"/>
      <c r="H29" s="760"/>
      <c r="I29" s="760"/>
      <c r="J29" s="760"/>
      <c r="K29" s="760"/>
      <c r="L29" s="760"/>
      <c r="M29" s="760"/>
      <c r="N29" s="760"/>
      <c r="O29" s="760"/>
      <c r="P29" s="760"/>
      <c r="Q29" s="760"/>
      <c r="R29" s="761"/>
      <c r="S29" s="765"/>
      <c r="T29" s="766"/>
    </row>
    <row r="30" spans="1:22" s="216" customFormat="1" ht="19.5" customHeight="1">
      <c r="A30" s="150"/>
      <c r="B30" s="150"/>
      <c r="C30" s="351" t="s">
        <v>41</v>
      </c>
      <c r="D30" s="753" t="s">
        <v>40</v>
      </c>
      <c r="E30" s="753"/>
      <c r="F30" s="753"/>
      <c r="G30" s="753"/>
      <c r="H30" s="753"/>
      <c r="I30" s="753"/>
      <c r="J30" s="753"/>
      <c r="K30" s="753"/>
      <c r="L30" s="753"/>
      <c r="M30" s="753"/>
      <c r="N30" s="753"/>
      <c r="O30" s="753"/>
      <c r="P30" s="753"/>
      <c r="Q30" s="753"/>
      <c r="R30" s="753"/>
      <c r="S30" s="384"/>
      <c r="T30" s="352" t="s">
        <v>33</v>
      </c>
    </row>
    <row r="31" spans="1:22" s="216" customFormat="1" ht="19.5" customHeight="1">
      <c r="A31" s="150"/>
      <c r="B31" s="150"/>
      <c r="C31" s="351" t="s">
        <v>39</v>
      </c>
      <c r="D31" s="753" t="s">
        <v>38</v>
      </c>
      <c r="E31" s="753"/>
      <c r="F31" s="753"/>
      <c r="G31" s="753"/>
      <c r="H31" s="753"/>
      <c r="I31" s="753"/>
      <c r="J31" s="753"/>
      <c r="K31" s="753"/>
      <c r="L31" s="753"/>
      <c r="M31" s="753"/>
      <c r="N31" s="753"/>
      <c r="O31" s="753"/>
      <c r="P31" s="753"/>
      <c r="Q31" s="753"/>
      <c r="R31" s="753"/>
      <c r="S31" s="384"/>
      <c r="T31" s="352" t="s">
        <v>33</v>
      </c>
    </row>
    <row r="32" spans="1:22" s="216" customFormat="1" ht="19.5" customHeight="1">
      <c r="A32" s="150"/>
      <c r="B32" s="150"/>
      <c r="C32" s="351" t="s">
        <v>37</v>
      </c>
      <c r="D32" s="753" t="s">
        <v>36</v>
      </c>
      <c r="E32" s="753"/>
      <c r="F32" s="753"/>
      <c r="G32" s="753"/>
      <c r="H32" s="753"/>
      <c r="I32" s="753"/>
      <c r="J32" s="753"/>
      <c r="K32" s="753"/>
      <c r="L32" s="753"/>
      <c r="M32" s="753"/>
      <c r="N32" s="753"/>
      <c r="O32" s="753"/>
      <c r="P32" s="753"/>
      <c r="Q32" s="753"/>
      <c r="R32" s="753"/>
      <c r="S32" s="384"/>
      <c r="T32" s="352" t="s">
        <v>33</v>
      </c>
    </row>
    <row r="33" spans="1:25" s="216" customFormat="1" ht="19.5" customHeight="1">
      <c r="A33" s="150"/>
      <c r="B33" s="150"/>
      <c r="C33" s="351" t="s">
        <v>35</v>
      </c>
      <c r="D33" s="753" t="s">
        <v>34</v>
      </c>
      <c r="E33" s="753"/>
      <c r="F33" s="753"/>
      <c r="G33" s="753"/>
      <c r="H33" s="753"/>
      <c r="I33" s="753"/>
      <c r="J33" s="753"/>
      <c r="K33" s="753"/>
      <c r="L33" s="753"/>
      <c r="M33" s="753"/>
      <c r="N33" s="753"/>
      <c r="O33" s="753"/>
      <c r="P33" s="753"/>
      <c r="Q33" s="753"/>
      <c r="R33" s="753"/>
      <c r="S33" s="384"/>
      <c r="T33" s="352" t="s">
        <v>33</v>
      </c>
    </row>
    <row r="34" spans="1:25" s="216"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216"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216" customFormat="1" ht="19.5" customHeight="1">
      <c r="A36" s="150"/>
      <c r="B36" s="151" t="s">
        <v>28</v>
      </c>
      <c r="C36" s="150" t="s">
        <v>31</v>
      </c>
      <c r="D36" s="150"/>
      <c r="E36" s="150"/>
      <c r="F36" s="150"/>
      <c r="G36" s="150"/>
      <c r="H36" s="150"/>
      <c r="I36" s="150"/>
      <c r="J36" s="150"/>
      <c r="K36" s="150"/>
      <c r="L36" s="150"/>
      <c r="M36" s="150"/>
      <c r="N36" s="150"/>
      <c r="O36" s="150"/>
      <c r="P36" s="150"/>
      <c r="Q36" s="150"/>
      <c r="R36" s="150"/>
      <c r="S36" s="150"/>
      <c r="T36" s="150"/>
    </row>
    <row r="37" spans="1:25" s="216"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216" customFormat="1" ht="19.5" customHeight="1" thickBot="1">
      <c r="A38" s="150"/>
      <c r="B38" s="150"/>
      <c r="C38" s="150" t="s">
        <v>51</v>
      </c>
      <c r="D38" s="746" t="s">
        <v>30</v>
      </c>
      <c r="E38" s="746"/>
      <c r="F38" s="746"/>
      <c r="G38" s="746"/>
      <c r="H38" s="746"/>
      <c r="I38" s="746"/>
      <c r="J38" s="746"/>
      <c r="K38" s="746"/>
      <c r="L38" s="746"/>
      <c r="M38" s="746"/>
      <c r="N38" s="746"/>
      <c r="O38" s="746"/>
      <c r="P38" s="746"/>
      <c r="Q38" s="748"/>
      <c r="R38" s="749"/>
      <c r="S38" s="750"/>
      <c r="T38" s="750"/>
      <c r="U38" s="751"/>
      <c r="Y38" s="216" t="s">
        <v>309</v>
      </c>
    </row>
    <row r="39" spans="1:25" s="216" customFormat="1" ht="9" customHeight="1" thickBot="1">
      <c r="A39" s="150"/>
      <c r="B39" s="150"/>
      <c r="C39" s="150"/>
      <c r="D39" s="150"/>
      <c r="E39" s="150"/>
      <c r="F39" s="150"/>
      <c r="G39" s="150"/>
      <c r="H39" s="150"/>
      <c r="I39" s="150"/>
      <c r="J39" s="150"/>
      <c r="K39" s="150"/>
      <c r="L39" s="150"/>
      <c r="M39" s="150"/>
      <c r="N39" s="150"/>
      <c r="O39" s="150"/>
      <c r="P39" s="150"/>
      <c r="Q39" s="150"/>
      <c r="R39" s="353"/>
      <c r="S39" s="353"/>
      <c r="T39" s="353"/>
      <c r="U39" s="353"/>
      <c r="Y39" s="216" t="s">
        <v>310</v>
      </c>
    </row>
    <row r="40" spans="1:25" s="216" customFormat="1" ht="19.5" customHeight="1" thickBot="1">
      <c r="A40" s="150"/>
      <c r="B40" s="150"/>
      <c r="C40" s="150" t="s">
        <v>49</v>
      </c>
      <c r="D40" s="746" t="s">
        <v>311</v>
      </c>
      <c r="E40" s="746"/>
      <c r="F40" s="746"/>
      <c r="G40" s="746"/>
      <c r="H40" s="746"/>
      <c r="I40" s="746"/>
      <c r="J40" s="746"/>
      <c r="K40" s="746"/>
      <c r="L40" s="746"/>
      <c r="M40" s="746"/>
      <c r="N40" s="746"/>
      <c r="O40" s="746"/>
      <c r="P40" s="746"/>
      <c r="Q40" s="748"/>
      <c r="R40" s="749"/>
      <c r="S40" s="750"/>
      <c r="T40" s="750"/>
      <c r="U40" s="751"/>
      <c r="Y40" s="216" t="s">
        <v>312</v>
      </c>
    </row>
    <row r="41" spans="1:25" s="216" customFormat="1" ht="19.5" customHeight="1">
      <c r="A41" s="150"/>
      <c r="B41" s="150"/>
      <c r="C41" s="150"/>
      <c r="D41" s="785" t="s">
        <v>313</v>
      </c>
      <c r="E41" s="785"/>
      <c r="F41" s="785"/>
      <c r="G41" s="785"/>
      <c r="H41" s="785"/>
      <c r="I41" s="785"/>
      <c r="J41" s="785"/>
      <c r="K41" s="785"/>
      <c r="L41" s="785"/>
      <c r="M41" s="785"/>
      <c r="N41" s="785"/>
      <c r="O41" s="785"/>
      <c r="P41" s="785"/>
      <c r="Q41" s="785"/>
      <c r="Y41" s="216" t="s">
        <v>314</v>
      </c>
    </row>
    <row r="42" spans="1:25" s="216"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216" customFormat="1" ht="19.5" customHeight="1" thickBot="1">
      <c r="A43" s="150"/>
      <c r="B43" s="150"/>
      <c r="C43" s="150" t="s">
        <v>47</v>
      </c>
      <c r="D43" s="786" t="s">
        <v>29</v>
      </c>
      <c r="E43" s="786"/>
      <c r="F43" s="786"/>
      <c r="G43" s="786"/>
      <c r="H43" s="786"/>
      <c r="I43" s="786"/>
      <c r="J43" s="786"/>
      <c r="K43" s="786"/>
      <c r="L43" s="786"/>
      <c r="M43" s="786"/>
      <c r="N43" s="786"/>
      <c r="O43" s="786"/>
      <c r="P43" s="786"/>
      <c r="Q43" s="787"/>
      <c r="R43" s="749"/>
      <c r="S43" s="750"/>
      <c r="T43" s="750"/>
      <c r="U43" s="751"/>
      <c r="Y43" s="216" t="s">
        <v>315</v>
      </c>
    </row>
    <row r="44" spans="1:25" s="216"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216" t="s">
        <v>316</v>
      </c>
    </row>
    <row r="45" spans="1:25" s="216"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216" customFormat="1" ht="19.5" customHeight="1">
      <c r="A46" s="150"/>
      <c r="B46" s="151" t="s">
        <v>317</v>
      </c>
      <c r="C46" s="150" t="s">
        <v>318</v>
      </c>
      <c r="D46" s="150"/>
      <c r="E46" s="150"/>
      <c r="F46" s="150"/>
      <c r="G46" s="150"/>
      <c r="H46" s="150"/>
      <c r="I46" s="150"/>
      <c r="J46" s="150"/>
      <c r="K46" s="151"/>
      <c r="L46" s="150"/>
      <c r="M46" s="150"/>
      <c r="N46" s="150"/>
      <c r="O46" s="150"/>
      <c r="P46" s="150"/>
      <c r="Q46" s="150"/>
      <c r="R46" s="344"/>
      <c r="S46" s="344"/>
      <c r="T46" s="344"/>
      <c r="U46" s="344"/>
      <c r="V46" s="344"/>
    </row>
    <row r="47" spans="1:25" s="216" customFormat="1" ht="9.75" customHeight="1" thickBot="1">
      <c r="R47" s="338"/>
      <c r="S47" s="338"/>
      <c r="T47" s="338"/>
      <c r="U47" s="338"/>
      <c r="V47" s="338"/>
    </row>
    <row r="48" spans="1:25" ht="19.5" customHeight="1" thickBot="1">
      <c r="C48" s="148" t="s">
        <v>51</v>
      </c>
      <c r="D48" s="148" t="s">
        <v>319</v>
      </c>
      <c r="K48" s="749"/>
      <c r="L48" s="750"/>
      <c r="M48" s="750"/>
      <c r="N48" s="750"/>
      <c r="O48" s="751"/>
      <c r="Y48" s="148" t="s">
        <v>320</v>
      </c>
    </row>
    <row r="49" spans="3:25" ht="9.75" customHeight="1" thickBot="1">
      <c r="Y49" s="148" t="s">
        <v>321</v>
      </c>
    </row>
    <row r="50" spans="3:25" ht="19.5" customHeight="1" thickBot="1">
      <c r="C50" s="344" t="s">
        <v>49</v>
      </c>
      <c r="D50" s="344" t="s">
        <v>322</v>
      </c>
      <c r="E50" s="344"/>
      <c r="F50" s="344"/>
      <c r="G50" s="344"/>
      <c r="H50" s="348" t="s">
        <v>305</v>
      </c>
      <c r="I50" s="349"/>
      <c r="J50" s="344" t="s">
        <v>53</v>
      </c>
      <c r="K50" s="752" t="s">
        <v>306</v>
      </c>
      <c r="L50" s="752"/>
      <c r="M50" s="752"/>
      <c r="N50" s="752"/>
      <c r="O50" s="749" t="s">
        <v>307</v>
      </c>
      <c r="P50" s="750"/>
      <c r="Q50" s="750"/>
      <c r="R50" s="751"/>
      <c r="S50" s="216" t="s">
        <v>308</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2021-11-08T06:14:32Z</dcterms:created>
  <dcterms:modified xsi:type="dcterms:W3CDTF">2024-08-19T11:07:09Z</dcterms:modified>
</cp:coreProperties>
</file>