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00" windowHeight="7530" tabRatio="768"/>
  </bookViews>
  <sheets>
    <sheet name="はじめにお読みください" sheetId="22" r:id="rId1"/>
    <sheet name="調書1-1" sheetId="8" r:id="rId2"/>
    <sheet name="【記載例】調書1-1" sheetId="9" r:id="rId3"/>
    <sheet name="調書1-2" sheetId="16" r:id="rId4"/>
    <sheet name="【記載例】調書1-2" sheetId="26" r:id="rId5"/>
    <sheet name="調書2-1" sheetId="1" r:id="rId6"/>
    <sheet name="調書2-2" sheetId="10" r:id="rId7"/>
    <sheet name="【記載例】調書2" sheetId="14" r:id="rId8"/>
    <sheet name="調書3" sheetId="20" r:id="rId9"/>
    <sheet name="調書4" sheetId="24" r:id="rId10"/>
    <sheet name="【記載例】調書4" sheetId="25" r:id="rId11"/>
    <sheet name="調書5" sheetId="23" r:id="rId12"/>
  </sheets>
  <definedNames>
    <definedName name="_xlnm._FilterDatabase" localSheetId="4" hidden="1">'【記載例】調書1-2'!$A$11:$Z$41</definedName>
    <definedName name="_xlnm.Print_Area" localSheetId="2">'【記載例】調書1-1'!$A$1:$AS$38</definedName>
    <definedName name="_xlnm.Print_Area" localSheetId="4">'【記載例】調書1-2'!$A$1:$T$52</definedName>
    <definedName name="_xlnm.Print_Area" localSheetId="7">【記載例】調書2!$A$1:$AS$31</definedName>
    <definedName name="_xlnm.Print_Area" localSheetId="10">【記載例】調書4!$A$1:$G$34</definedName>
    <definedName name="_xlnm.Print_Area" localSheetId="0">はじめにお読みください!$A$1:$F$21</definedName>
    <definedName name="_xlnm.Print_Area" localSheetId="1">'調書1-1'!$A$1:$AS$57</definedName>
    <definedName name="_xlnm.Print_Area" localSheetId="3">'調書1-2'!$A$1:$T$52</definedName>
    <definedName name="_xlnm.Print_Area" localSheetId="5">'調書2-1'!$A$1:$AS$36</definedName>
    <definedName name="_xlnm.Print_Area" localSheetId="6">'調書2-2'!$A$1:$AS$36</definedName>
    <definedName name="_xlnm.Print_Area" localSheetId="8">調書3!$A$1:$W$51</definedName>
    <definedName name="_xlnm.Print_Area" localSheetId="9">調書4!$A$1:$G$34</definedName>
    <definedName name="_xlnm.Print_Area" localSheetId="11">調書5!$A$1:$F$43</definedName>
    <definedName name="_xlnm.Print_Titles" localSheetId="1">'調書1-1'!$4:$7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31" i="14" l="1"/>
  <c r="AP30" i="14"/>
  <c r="AP29" i="14"/>
  <c r="AP28" i="14"/>
  <c r="AP27" i="14"/>
  <c r="AP26" i="14"/>
  <c r="AP20" i="14"/>
  <c r="AP21" i="14"/>
  <c r="AP19" i="14"/>
  <c r="AP18" i="14"/>
  <c r="AP17" i="14"/>
  <c r="AP16" i="14"/>
  <c r="AP15" i="14"/>
  <c r="AP14" i="14"/>
  <c r="AP13" i="14"/>
  <c r="AP12" i="14"/>
  <c r="AP27" i="10"/>
  <c r="AP26" i="10"/>
  <c r="AP25" i="10"/>
  <c r="AP24" i="10"/>
  <c r="AP19" i="10"/>
  <c r="AP18" i="10"/>
  <c r="AP17" i="10"/>
  <c r="AP16" i="10"/>
  <c r="AP15" i="10"/>
  <c r="AP14" i="10"/>
  <c r="AP13" i="10"/>
  <c r="AP12" i="10"/>
  <c r="AP11" i="10"/>
  <c r="AP10" i="10"/>
  <c r="AP27" i="1" l="1"/>
  <c r="AP26" i="1"/>
  <c r="AP25" i="1"/>
  <c r="AP24" i="1"/>
  <c r="AP19" i="1"/>
  <c r="AP18" i="1"/>
  <c r="AP17" i="1"/>
  <c r="AP16" i="1"/>
  <c r="AP15" i="1"/>
  <c r="AP14" i="1"/>
  <c r="AP13" i="1"/>
  <c r="AP12" i="1"/>
  <c r="AP11" i="1"/>
  <c r="AP10" i="1"/>
  <c r="AP20" i="10" l="1"/>
  <c r="A13" i="16" l="1"/>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12" i="16"/>
  <c r="A18" i="8" l="1"/>
  <c r="AO18" i="8"/>
  <c r="AP18" i="8"/>
  <c r="A19" i="8"/>
  <c r="AO19" i="8"/>
  <c r="AP19" i="8" s="1"/>
  <c r="A20" i="8"/>
  <c r="AO20" i="8"/>
  <c r="AP20" i="8"/>
  <c r="A21" i="8"/>
  <c r="AO21" i="8"/>
  <c r="AP21" i="8"/>
  <c r="A22" i="8"/>
  <c r="AO22" i="8"/>
  <c r="AP22" i="8"/>
  <c r="A23" i="8"/>
  <c r="AO23" i="8"/>
  <c r="AP23" i="8" s="1"/>
  <c r="A24" i="8"/>
  <c r="AO24" i="8"/>
  <c r="AP24" i="8"/>
  <c r="A25" i="8"/>
  <c r="AO25" i="8"/>
  <c r="AP25" i="8"/>
  <c r="A26" i="8"/>
  <c r="AO26" i="8"/>
  <c r="AP26" i="8"/>
  <c r="A27" i="8"/>
  <c r="AO27" i="8"/>
  <c r="AP27" i="8" s="1"/>
  <c r="A33" i="8"/>
  <c r="AO33" i="8"/>
  <c r="AP33" i="8" s="1"/>
  <c r="A34" i="8"/>
  <c r="AO34" i="8"/>
  <c r="AP34" i="8" s="1"/>
  <c r="A35" i="8"/>
  <c r="AO35" i="8"/>
  <c r="AP35" i="8" s="1"/>
  <c r="A36" i="8"/>
  <c r="AO36" i="8"/>
  <c r="AP36" i="8" s="1"/>
  <c r="A37" i="8"/>
  <c r="AO37" i="8"/>
  <c r="AP37" i="8" s="1"/>
  <c r="A38" i="8"/>
  <c r="AO38" i="8"/>
  <c r="AP38" i="8" s="1"/>
  <c r="A39" i="8"/>
  <c r="AO39" i="8"/>
  <c r="AP39" i="8" s="1"/>
  <c r="A40" i="8"/>
  <c r="AO40" i="8"/>
  <c r="AP40" i="8" s="1"/>
  <c r="A41" i="8"/>
  <c r="AO41" i="8"/>
  <c r="AP41" i="8" s="1"/>
  <c r="A42" i="8"/>
  <c r="AO42" i="8"/>
  <c r="AP42" i="8" s="1"/>
  <c r="A43" i="8"/>
  <c r="AO43" i="8"/>
  <c r="AP43" i="8" s="1"/>
  <c r="A44" i="8"/>
  <c r="AO44" i="8"/>
  <c r="AP44" i="8" s="1"/>
  <c r="A28" i="8"/>
  <c r="AO28" i="8"/>
  <c r="AP28" i="8" s="1"/>
  <c r="A29" i="8"/>
  <c r="AO29" i="8"/>
  <c r="AP29" i="8"/>
  <c r="AO32" i="8" l="1"/>
  <c r="AP32" i="8" s="1"/>
  <c r="A32" i="8"/>
  <c r="AO31" i="8"/>
  <c r="AP31" i="8" s="1"/>
  <c r="A31" i="8"/>
  <c r="AO45" i="8"/>
  <c r="AP45" i="8" s="1"/>
  <c r="A45" i="8"/>
  <c r="AO30" i="8"/>
  <c r="AP30" i="8" s="1"/>
  <c r="A30" i="8"/>
  <c r="C1" i="10" l="1"/>
  <c r="C1" i="1"/>
  <c r="F2" i="8" l="1"/>
  <c r="J5" i="8" l="1"/>
  <c r="AI9" i="10" l="1"/>
  <c r="AE9" i="10"/>
  <c r="AA9" i="10"/>
  <c r="W9" i="10"/>
  <c r="S9" i="10"/>
  <c r="O9" i="10"/>
  <c r="K9" i="10"/>
  <c r="G9" i="10"/>
  <c r="X9" i="10"/>
  <c r="L9" i="10"/>
  <c r="AH9" i="10"/>
  <c r="AD9" i="10"/>
  <c r="Z9" i="10"/>
  <c r="V9" i="10"/>
  <c r="R9" i="10"/>
  <c r="N9" i="10"/>
  <c r="J9" i="10"/>
  <c r="F9" i="10"/>
  <c r="AF9" i="10"/>
  <c r="T9" i="10"/>
  <c r="H9" i="10"/>
  <c r="AG9" i="10"/>
  <c r="AC9" i="10"/>
  <c r="Y9" i="10"/>
  <c r="U9" i="10"/>
  <c r="Q9" i="10"/>
  <c r="M9" i="10"/>
  <c r="I9" i="10"/>
  <c r="E9" i="10"/>
  <c r="AB9" i="10"/>
  <c r="P9" i="10"/>
  <c r="E9" i="1"/>
  <c r="AG9" i="1"/>
  <c r="AC9" i="1"/>
  <c r="Y9" i="1"/>
  <c r="U9" i="1"/>
  <c r="Q9" i="1"/>
  <c r="M9" i="1"/>
  <c r="I9" i="1"/>
  <c r="AF9" i="1"/>
  <c r="AB9" i="1"/>
  <c r="X9" i="1"/>
  <c r="T9" i="1"/>
  <c r="P9" i="1"/>
  <c r="L9" i="1"/>
  <c r="H9" i="1"/>
  <c r="AI9" i="1"/>
  <c r="AE9" i="1"/>
  <c r="AA9" i="1"/>
  <c r="W9" i="1"/>
  <c r="S9" i="1"/>
  <c r="O9" i="1"/>
  <c r="K9" i="1"/>
  <c r="G9" i="1"/>
  <c r="AH9" i="1"/>
  <c r="AD9" i="1"/>
  <c r="Z9" i="1"/>
  <c r="V9" i="1"/>
  <c r="R9" i="1"/>
  <c r="N9" i="1"/>
  <c r="J9" i="1"/>
  <c r="F9" i="1"/>
  <c r="J7" i="8"/>
  <c r="AN7" i="8"/>
  <c r="AJ7" i="8"/>
  <c r="AF7" i="8"/>
  <c r="AB7" i="8"/>
  <c r="X7" i="8"/>
  <c r="T7" i="8"/>
  <c r="P7" i="8"/>
  <c r="L7" i="8"/>
  <c r="AC7" i="8"/>
  <c r="Q7" i="8"/>
  <c r="AM7" i="8"/>
  <c r="AI7" i="8"/>
  <c r="AE7" i="8"/>
  <c r="AA7" i="8"/>
  <c r="W7" i="8"/>
  <c r="S7" i="8"/>
  <c r="O7" i="8"/>
  <c r="K7" i="8"/>
  <c r="AG7" i="8"/>
  <c r="U7" i="8"/>
  <c r="AL7" i="8"/>
  <c r="AH7" i="8"/>
  <c r="AD7" i="8"/>
  <c r="Z7" i="8"/>
  <c r="V7" i="8"/>
  <c r="R7" i="8"/>
  <c r="N7" i="8"/>
  <c r="AK7" i="8"/>
  <c r="Y7" i="8"/>
  <c r="M7" i="8"/>
  <c r="I5" i="8"/>
  <c r="H5" i="8" s="1"/>
  <c r="O11" i="26"/>
  <c r="N11" i="26"/>
  <c r="M11" i="26"/>
  <c r="L11" i="26"/>
  <c r="K11" i="26"/>
  <c r="J11" i="26"/>
  <c r="I11" i="26"/>
  <c r="H11" i="26"/>
  <c r="G11" i="26"/>
  <c r="F11" i="26"/>
  <c r="E11" i="26"/>
  <c r="D11" i="26"/>
  <c r="D5" i="26"/>
  <c r="E49" i="26"/>
  <c r="P46" i="26"/>
  <c r="O44" i="26"/>
  <c r="N44" i="26"/>
  <c r="M44" i="26"/>
  <c r="L44" i="26"/>
  <c r="K44" i="26"/>
  <c r="J44" i="26"/>
  <c r="I44" i="26"/>
  <c r="H44" i="26"/>
  <c r="G44" i="26"/>
  <c r="F44" i="26"/>
  <c r="E44" i="26"/>
  <c r="D44" i="26"/>
  <c r="R41" i="26"/>
  <c r="P41" i="26"/>
  <c r="R40" i="26"/>
  <c r="P40" i="26"/>
  <c r="S40" i="26" s="1"/>
  <c r="T40" i="26" s="1"/>
  <c r="R39" i="26"/>
  <c r="P39" i="26"/>
  <c r="R38" i="26"/>
  <c r="P38" i="26"/>
  <c r="S38" i="26" s="1"/>
  <c r="T38" i="26" s="1"/>
  <c r="R37" i="26"/>
  <c r="P37" i="26"/>
  <c r="R36" i="26"/>
  <c r="P36" i="26"/>
  <c r="R35" i="26"/>
  <c r="P35" i="26"/>
  <c r="R34" i="26"/>
  <c r="P34" i="26"/>
  <c r="S34" i="26" s="1"/>
  <c r="T34" i="26" s="1"/>
  <c r="R33" i="26"/>
  <c r="P33" i="26"/>
  <c r="R32" i="26"/>
  <c r="P32" i="26"/>
  <c r="R31" i="26"/>
  <c r="P31" i="26"/>
  <c r="R30" i="26"/>
  <c r="P30" i="26"/>
  <c r="R29" i="26"/>
  <c r="P29" i="26"/>
  <c r="R28" i="26"/>
  <c r="P28" i="26"/>
  <c r="R27" i="26"/>
  <c r="P27" i="26"/>
  <c r="R26" i="26"/>
  <c r="P26" i="26"/>
  <c r="S26" i="26" s="1"/>
  <c r="T26" i="26" s="1"/>
  <c r="R25" i="26"/>
  <c r="P25" i="26"/>
  <c r="R24" i="26"/>
  <c r="P24" i="26"/>
  <c r="R23" i="26"/>
  <c r="P23" i="26"/>
  <c r="R22" i="26"/>
  <c r="P22" i="26"/>
  <c r="R21" i="26"/>
  <c r="P21" i="26"/>
  <c r="R20" i="26"/>
  <c r="P20" i="26"/>
  <c r="R19" i="26"/>
  <c r="P19" i="26"/>
  <c r="R18" i="26"/>
  <c r="P18" i="26"/>
  <c r="R17" i="26"/>
  <c r="P17" i="26"/>
  <c r="R16" i="26"/>
  <c r="P16" i="26"/>
  <c r="R15" i="26"/>
  <c r="P15" i="26"/>
  <c r="R14" i="26"/>
  <c r="P14" i="26"/>
  <c r="R13" i="26"/>
  <c r="P13" i="26"/>
  <c r="R12" i="26"/>
  <c r="P12" i="26"/>
  <c r="P44" i="26" l="1"/>
  <c r="S36" i="26"/>
  <c r="T36" i="26" s="1"/>
  <c r="S30" i="26"/>
  <c r="T30" i="26" s="1"/>
  <c r="S28" i="26"/>
  <c r="T28" i="26" s="1"/>
  <c r="S24" i="26"/>
  <c r="T24" i="26" s="1"/>
  <c r="S22" i="26"/>
  <c r="T22" i="26" s="1"/>
  <c r="S32" i="26"/>
  <c r="T32" i="26" s="1"/>
  <c r="S20" i="26"/>
  <c r="T20" i="26" s="1"/>
  <c r="S19" i="26"/>
  <c r="T19" i="26" s="1"/>
  <c r="S21" i="26"/>
  <c r="T21" i="26" s="1"/>
  <c r="S23" i="26"/>
  <c r="T23" i="26" s="1"/>
  <c r="S27" i="26"/>
  <c r="T27" i="26" s="1"/>
  <c r="S29" i="26"/>
  <c r="T29" i="26" s="1"/>
  <c r="S31" i="26"/>
  <c r="T31" i="26" s="1"/>
  <c r="S35" i="26"/>
  <c r="T35" i="26" s="1"/>
  <c r="S37" i="26"/>
  <c r="T37" i="26" s="1"/>
  <c r="S39" i="26"/>
  <c r="T39" i="26" s="1"/>
  <c r="S41" i="26"/>
  <c r="T41" i="26" s="1"/>
  <c r="S25" i="26"/>
  <c r="T25" i="26" s="1"/>
  <c r="S33" i="26"/>
  <c r="T33" i="26" s="1"/>
  <c r="S18" i="26"/>
  <c r="T18" i="26" s="1"/>
  <c r="S17" i="26"/>
  <c r="T17" i="26" s="1"/>
  <c r="S16" i="26"/>
  <c r="T16" i="26" s="1"/>
  <c r="S15" i="26"/>
  <c r="T15" i="26" s="1"/>
  <c r="S14" i="26"/>
  <c r="T14" i="26" s="1"/>
  <c r="S13" i="26"/>
  <c r="T13" i="26" s="1"/>
  <c r="S12" i="26"/>
  <c r="R33" i="16"/>
  <c r="P33" i="16"/>
  <c r="R32" i="16"/>
  <c r="P32" i="16"/>
  <c r="R31" i="16"/>
  <c r="P31" i="16"/>
  <c r="R30" i="16"/>
  <c r="P30" i="16"/>
  <c r="S30" i="16" s="1"/>
  <c r="T30" i="16" s="1"/>
  <c r="R29" i="16"/>
  <c r="P29" i="16"/>
  <c r="H49" i="26" l="1"/>
  <c r="F49" i="26"/>
  <c r="G49" i="26"/>
  <c r="T12" i="26"/>
  <c r="S44" i="26"/>
  <c r="S32" i="16"/>
  <c r="T32" i="16" s="1"/>
  <c r="S29" i="16"/>
  <c r="T29" i="16" s="1"/>
  <c r="S31" i="16"/>
  <c r="T31" i="16" s="1"/>
  <c r="S33" i="16"/>
  <c r="T33" i="16" s="1"/>
  <c r="R41" i="16"/>
  <c r="R40" i="16"/>
  <c r="R39" i="16"/>
  <c r="R38" i="16"/>
  <c r="R37" i="16"/>
  <c r="R36" i="16"/>
  <c r="R35" i="16"/>
  <c r="R34" i="16"/>
  <c r="R28" i="16"/>
  <c r="R27" i="16"/>
  <c r="R26" i="16"/>
  <c r="R25" i="16"/>
  <c r="R24" i="16"/>
  <c r="R23" i="16"/>
  <c r="R22" i="16"/>
  <c r="R21" i="16"/>
  <c r="R20" i="16"/>
  <c r="R19" i="16"/>
  <c r="R18" i="16"/>
  <c r="R17" i="16"/>
  <c r="R16" i="16"/>
  <c r="R15" i="16"/>
  <c r="R14" i="16"/>
  <c r="R13" i="16"/>
  <c r="R12" i="16"/>
  <c r="T44" i="26" l="1"/>
  <c r="I49" i="26"/>
  <c r="J49" i="26" s="1"/>
  <c r="L49" i="26"/>
  <c r="D7" i="26"/>
  <c r="O49" i="26" l="1"/>
  <c r="R49" i="26" s="1"/>
  <c r="J7" i="26" s="1"/>
  <c r="K1" i="8"/>
  <c r="A2" i="1" l="1"/>
  <c r="A2" i="10"/>
  <c r="W4" i="20" l="1"/>
  <c r="V4" i="20"/>
  <c r="U4" i="20"/>
  <c r="T4" i="20"/>
  <c r="S4" i="20"/>
  <c r="R4" i="20"/>
  <c r="Q4" i="20"/>
  <c r="W3" i="20"/>
  <c r="V3" i="20"/>
  <c r="U3" i="20"/>
  <c r="T3" i="20"/>
  <c r="S3" i="20"/>
  <c r="R3" i="20"/>
  <c r="Q3" i="20"/>
  <c r="K3" i="20"/>
  <c r="D4" i="24" l="1"/>
  <c r="F22" i="25" l="1"/>
  <c r="E14" i="25"/>
  <c r="D14" i="25"/>
  <c r="C14" i="25"/>
  <c r="F14" i="25" s="1"/>
  <c r="F12" i="25"/>
  <c r="F10" i="25"/>
  <c r="F22" i="24"/>
  <c r="E14" i="24"/>
  <c r="F14" i="24" s="1"/>
  <c r="D14" i="24"/>
  <c r="C14" i="24"/>
  <c r="F12" i="24"/>
  <c r="F10" i="24"/>
  <c r="F41" i="23" l="1"/>
  <c r="F39" i="23"/>
  <c r="F35" i="23"/>
  <c r="F32" i="23"/>
  <c r="F26" i="23"/>
  <c r="F21" i="23"/>
  <c r="F16" i="23"/>
  <c r="F10" i="23"/>
  <c r="F4" i="23"/>
  <c r="O11" i="16" l="1"/>
  <c r="N11" i="16"/>
  <c r="M11" i="16"/>
  <c r="L11" i="16"/>
  <c r="K11" i="16"/>
  <c r="J11" i="16"/>
  <c r="I11" i="16"/>
  <c r="H11" i="16"/>
  <c r="G11" i="16"/>
  <c r="F11" i="16"/>
  <c r="E11" i="16"/>
  <c r="D11" i="16"/>
  <c r="AO13" i="9" l="1"/>
  <c r="AP13" i="9" s="1"/>
  <c r="A28" i="9"/>
  <c r="A27" i="9"/>
  <c r="A26" i="9"/>
  <c r="A25" i="9"/>
  <c r="A24" i="9"/>
  <c r="A23" i="9"/>
  <c r="A22" i="9"/>
  <c r="A21" i="9"/>
  <c r="A20" i="9"/>
  <c r="A19" i="9"/>
  <c r="A18" i="9"/>
  <c r="A17" i="9"/>
  <c r="A16" i="9"/>
  <c r="A15" i="9"/>
  <c r="A14" i="9"/>
  <c r="A13" i="9"/>
  <c r="A12" i="9"/>
  <c r="A11" i="9"/>
  <c r="A10" i="9"/>
  <c r="A9" i="9"/>
  <c r="A47" i="8"/>
  <c r="A46" i="8"/>
  <c r="A17" i="8"/>
  <c r="A16" i="8"/>
  <c r="A15" i="8"/>
  <c r="A14" i="8"/>
  <c r="A13" i="8"/>
  <c r="A12" i="8"/>
  <c r="A11" i="8"/>
  <c r="A10" i="8"/>
  <c r="A9" i="8"/>
  <c r="A8" i="8"/>
  <c r="AN48" i="8"/>
  <c r="AM48" i="8"/>
  <c r="AL48" i="8"/>
  <c r="AK48" i="8"/>
  <c r="AJ48" i="8"/>
  <c r="AI48" i="8"/>
  <c r="AH48" i="8"/>
  <c r="AG48" i="8"/>
  <c r="AF48" i="8"/>
  <c r="AE48" i="8"/>
  <c r="AD48" i="8"/>
  <c r="AC48" i="8"/>
  <c r="AB48" i="8"/>
  <c r="AA48" i="8"/>
  <c r="Z48" i="8"/>
  <c r="Y48" i="8"/>
  <c r="X48" i="8"/>
  <c r="W48" i="8"/>
  <c r="V48" i="8"/>
  <c r="U48" i="8"/>
  <c r="T48" i="8"/>
  <c r="S48" i="8"/>
  <c r="R48" i="8"/>
  <c r="Q48" i="8"/>
  <c r="P48" i="8"/>
  <c r="O48" i="8"/>
  <c r="N48" i="8"/>
  <c r="M48" i="8"/>
  <c r="L48" i="8"/>
  <c r="K48" i="8"/>
  <c r="J48" i="8"/>
  <c r="I48" i="8"/>
  <c r="H48" i="8"/>
  <c r="D5" i="16" l="1"/>
  <c r="P46" i="16"/>
  <c r="O44" i="16"/>
  <c r="N44" i="16"/>
  <c r="M44" i="16"/>
  <c r="L44" i="16"/>
  <c r="K44" i="16"/>
  <c r="J44" i="16"/>
  <c r="I44" i="16"/>
  <c r="H44" i="16"/>
  <c r="G44" i="16"/>
  <c r="F44" i="16"/>
  <c r="E44" i="16"/>
  <c r="D44" i="16"/>
  <c r="P41" i="16"/>
  <c r="P40" i="16"/>
  <c r="P39" i="16"/>
  <c r="S39" i="16" s="1"/>
  <c r="T39" i="16" s="1"/>
  <c r="P38" i="16"/>
  <c r="S38" i="16" s="1"/>
  <c r="T38" i="16" s="1"/>
  <c r="P37" i="16"/>
  <c r="P36" i="16"/>
  <c r="P35" i="16"/>
  <c r="P34" i="16"/>
  <c r="P28" i="16"/>
  <c r="P27" i="16"/>
  <c r="P26" i="16"/>
  <c r="P25" i="16"/>
  <c r="P24" i="16"/>
  <c r="P23" i="16"/>
  <c r="P22" i="16"/>
  <c r="P21" i="16"/>
  <c r="P20" i="16"/>
  <c r="P19" i="16"/>
  <c r="P18" i="16"/>
  <c r="P17" i="16"/>
  <c r="P16" i="16"/>
  <c r="P15" i="16"/>
  <c r="P14" i="16"/>
  <c r="P13" i="16"/>
  <c r="P12" i="16"/>
  <c r="AJ31" i="14"/>
  <c r="AM31" i="14" s="1"/>
  <c r="AJ30" i="14"/>
  <c r="AM30" i="14" s="1"/>
  <c r="AM29" i="14"/>
  <c r="AJ29" i="14"/>
  <c r="AJ28" i="14"/>
  <c r="AM28" i="14" s="1"/>
  <c r="AJ27" i="14"/>
  <c r="AM27" i="14" s="1"/>
  <c r="AJ26" i="14"/>
  <c r="AM26" i="14" s="1"/>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AJ21" i="14"/>
  <c r="AM21" i="14" s="1"/>
  <c r="AJ20" i="14"/>
  <c r="AM20" i="14" s="1"/>
  <c r="AM19" i="14"/>
  <c r="AJ19" i="14"/>
  <c r="AJ18" i="14"/>
  <c r="AM18" i="14" s="1"/>
  <c r="AJ17" i="14"/>
  <c r="AM17" i="14" s="1"/>
  <c r="AJ16" i="14"/>
  <c r="AM16" i="14" s="1"/>
  <c r="AJ15" i="14"/>
  <c r="AM15" i="14" s="1"/>
  <c r="AJ14" i="14"/>
  <c r="AM14" i="14" s="1"/>
  <c r="AJ13" i="14"/>
  <c r="AM13" i="14" s="1"/>
  <c r="AJ12" i="14"/>
  <c r="S15" i="16" l="1"/>
  <c r="T15" i="16" s="1"/>
  <c r="S23" i="16"/>
  <c r="T23" i="16" s="1"/>
  <c r="S36" i="16"/>
  <c r="T36" i="16" s="1"/>
  <c r="F49" i="16" s="1"/>
  <c r="S40" i="16"/>
  <c r="T40" i="16" s="1"/>
  <c r="S12" i="16"/>
  <c r="T12" i="16" s="1"/>
  <c r="S16" i="16"/>
  <c r="T16" i="16" s="1"/>
  <c r="S20" i="16"/>
  <c r="T20" i="16" s="1"/>
  <c r="S24" i="16"/>
  <c r="T24" i="16" s="1"/>
  <c r="S28" i="16"/>
  <c r="T28" i="16" s="1"/>
  <c r="S37" i="16"/>
  <c r="T37" i="16" s="1"/>
  <c r="S41" i="16"/>
  <c r="T41" i="16" s="1"/>
  <c r="S19" i="16"/>
  <c r="T19" i="16" s="1"/>
  <c r="S27" i="16"/>
  <c r="T27" i="16" s="1"/>
  <c r="S13" i="16"/>
  <c r="T13" i="16" s="1"/>
  <c r="S17" i="16"/>
  <c r="T17" i="16" s="1"/>
  <c r="S21" i="16"/>
  <c r="T21" i="16" s="1"/>
  <c r="S25" i="16"/>
  <c r="T25" i="16" s="1"/>
  <c r="S34" i="16"/>
  <c r="T34" i="16" s="1"/>
  <c r="S14" i="16"/>
  <c r="T14" i="16" s="1"/>
  <c r="S18" i="16"/>
  <c r="T18" i="16" s="1"/>
  <c r="I49" i="16" s="1"/>
  <c r="S22" i="16"/>
  <c r="T22" i="16" s="1"/>
  <c r="S26" i="16"/>
  <c r="T26" i="16" s="1"/>
  <c r="S35" i="16"/>
  <c r="T35" i="16" s="1"/>
  <c r="AJ22" i="14"/>
  <c r="E49" i="16"/>
  <c r="P44" i="16"/>
  <c r="AM12" i="14"/>
  <c r="G49" i="16" l="1"/>
  <c r="H49" i="16"/>
  <c r="T44" i="16"/>
  <c r="S44" i="16"/>
  <c r="AM22" i="14"/>
  <c r="AP22" i="14"/>
  <c r="J49" i="16" l="1"/>
  <c r="D7" i="16"/>
  <c r="L49" i="16"/>
  <c r="AU27" i="10"/>
  <c r="AJ27" i="10"/>
  <c r="AM27" i="10" s="1"/>
  <c r="AU26" i="10"/>
  <c r="AJ26" i="10"/>
  <c r="AM26" i="10" s="1"/>
  <c r="AJ25" i="10"/>
  <c r="AM25" i="10" s="1"/>
  <c r="AJ24" i="10"/>
  <c r="AM24" i="10" s="1"/>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J19" i="10"/>
  <c r="AM19" i="10" s="1"/>
  <c r="AM18" i="10"/>
  <c r="AJ18" i="10"/>
  <c r="AJ17" i="10"/>
  <c r="AM17" i="10" s="1"/>
  <c r="AJ16" i="10"/>
  <c r="AM16" i="10" s="1"/>
  <c r="AJ15" i="10"/>
  <c r="AM15" i="10" s="1"/>
  <c r="AJ14" i="10"/>
  <c r="AM14" i="10" s="1"/>
  <c r="AJ13" i="10"/>
  <c r="AM13" i="10" s="1"/>
  <c r="AJ12" i="10"/>
  <c r="AM12" i="10" s="1"/>
  <c r="AJ11" i="10"/>
  <c r="AM11" i="10" s="1"/>
  <c r="AJ10" i="10"/>
  <c r="Z3" i="10"/>
  <c r="O49" i="16" l="1"/>
  <c r="R49" i="16" s="1"/>
  <c r="J7" i="16" s="1"/>
  <c r="AJ20" i="10"/>
  <c r="AM10" i="10"/>
  <c r="AM20" i="10" s="1"/>
  <c r="Z3" i="1" l="1"/>
  <c r="AM16" i="1"/>
  <c r="AJ16" i="1"/>
  <c r="AJ15" i="1"/>
  <c r="AM15" i="1" s="1"/>
  <c r="AM14" i="1"/>
  <c r="AJ14" i="1"/>
  <c r="AO31" i="9"/>
  <c r="AP31" i="9" s="1"/>
  <c r="AP30" i="9"/>
  <c r="AO30"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2" i="9"/>
  <c r="AP12" i="9" s="1"/>
  <c r="AO11" i="9"/>
  <c r="AP11" i="9" s="1"/>
  <c r="AO10" i="9"/>
  <c r="AP10" i="9" s="1"/>
  <c r="AO9" i="9"/>
  <c r="J6" i="9"/>
  <c r="I6" i="9"/>
  <c r="H6" i="9"/>
  <c r="D35" i="9" s="1"/>
  <c r="AO50" i="8"/>
  <c r="AP50" i="8" s="1"/>
  <c r="AO49" i="8"/>
  <c r="AP49" i="8" s="1"/>
  <c r="AO47" i="8"/>
  <c r="AP47" i="8" s="1"/>
  <c r="AO46" i="8"/>
  <c r="AP46" i="8" s="1"/>
  <c r="AO17" i="8"/>
  <c r="AP17" i="8" s="1"/>
  <c r="AO16" i="8"/>
  <c r="AP16" i="8" s="1"/>
  <c r="AO15" i="8"/>
  <c r="AP15" i="8" s="1"/>
  <c r="AO14" i="8"/>
  <c r="AP14" i="8" s="1"/>
  <c r="AO13" i="8"/>
  <c r="AP13" i="8" s="1"/>
  <c r="AO12" i="8"/>
  <c r="AP12" i="8" s="1"/>
  <c r="AO11" i="8"/>
  <c r="AP11" i="8" s="1"/>
  <c r="AO10" i="8"/>
  <c r="AP10" i="8" s="1"/>
  <c r="AO9" i="8"/>
  <c r="AP9" i="8" s="1"/>
  <c r="AO8" i="8"/>
  <c r="D54" i="8"/>
  <c r="AO48" i="8" l="1"/>
  <c r="AP48" i="8" s="1"/>
  <c r="AP51" i="8" s="1"/>
  <c r="AQ51" i="8" s="1"/>
  <c r="AO29" i="9"/>
  <c r="AN8" i="9"/>
  <c r="AL8" i="9"/>
  <c r="AJ8" i="9"/>
  <c r="AH8" i="9"/>
  <c r="AF8" i="9"/>
  <c r="AD8" i="9"/>
  <c r="AB8" i="9"/>
  <c r="Z8" i="9"/>
  <c r="X8" i="9"/>
  <c r="V8" i="9"/>
  <c r="T8" i="9"/>
  <c r="R8" i="9"/>
  <c r="P8" i="9"/>
  <c r="N8" i="9"/>
  <c r="L8" i="9"/>
  <c r="J8" i="9"/>
  <c r="AM8" i="9"/>
  <c r="AK8" i="9"/>
  <c r="AI8" i="9"/>
  <c r="AG8" i="9"/>
  <c r="AE8" i="9"/>
  <c r="M8" i="9"/>
  <c r="Q8" i="9"/>
  <c r="U8" i="9"/>
  <c r="Y8" i="9"/>
  <c r="AC8" i="9"/>
  <c r="AP8" i="8"/>
  <c r="K8" i="9"/>
  <c r="O8" i="9"/>
  <c r="S8" i="9"/>
  <c r="W8" i="9"/>
  <c r="AA8" i="9"/>
  <c r="AP29" i="9"/>
  <c r="AP32" i="9" s="1"/>
  <c r="AP9" i="9"/>
  <c r="AQ32" i="9" l="1"/>
  <c r="AJ10" i="1"/>
  <c r="AM10" i="1"/>
  <c r="AU10" i="1"/>
  <c r="AJ11" i="1"/>
  <c r="AM11" i="1"/>
  <c r="AU11" i="1"/>
  <c r="AJ12" i="1"/>
  <c r="AM12" i="1"/>
  <c r="AU12" i="1"/>
  <c r="AJ13" i="1"/>
  <c r="AM13" i="1"/>
  <c r="AU13" i="1"/>
  <c r="AJ17" i="1"/>
  <c r="AM17" i="1"/>
  <c r="AU17" i="1"/>
  <c r="AJ18" i="1"/>
  <c r="AM18" i="1"/>
  <c r="AU18" i="1"/>
  <c r="AJ19" i="1"/>
  <c r="AM19" i="1"/>
  <c r="AU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J20" i="1"/>
  <c r="AM20" i="1"/>
  <c r="AP20" i="1"/>
  <c r="AJ24" i="1"/>
  <c r="AM24" i="1" s="1"/>
  <c r="AU24" i="1"/>
  <c r="AJ25" i="1"/>
  <c r="AM25" i="1" s="1"/>
  <c r="AU25" i="1"/>
  <c r="AJ26" i="1"/>
  <c r="AM26" i="1" s="1"/>
  <c r="AU26" i="1"/>
  <c r="AJ27" i="1"/>
  <c r="AM27" i="1" s="1"/>
  <c r="AU27" i="1"/>
</calcChain>
</file>

<file path=xl/comments1.xml><?xml version="1.0" encoding="utf-8"?>
<comments xmlns="http://schemas.openxmlformats.org/spreadsheetml/2006/main">
  <authors>
    <author>作成者</author>
  </authors>
  <commentList>
    <comment ref="R7" authorId="0" shapeId="0">
      <text>
        <r>
          <rPr>
            <b/>
            <sz val="9"/>
            <color indexed="81"/>
            <rFont val="MS P ゴシック"/>
            <family val="3"/>
            <charset val="128"/>
          </rPr>
          <t>判断材料をプルダウンで選択</t>
        </r>
      </text>
    </comment>
    <comment ref="Q10" authorId="0" shapeId="0">
      <text>
        <r>
          <rPr>
            <b/>
            <sz val="9"/>
            <color indexed="81"/>
            <rFont val="MS P ゴシック"/>
            <family val="3"/>
            <charset val="128"/>
          </rPr>
          <t>サービス所要時間はプルダウンで選択</t>
        </r>
      </text>
    </comment>
    <comment ref="C11" authorId="0" shapeId="0">
      <text>
        <r>
          <rPr>
            <b/>
            <sz val="9"/>
            <color indexed="81"/>
            <rFont val="MS P ゴシック"/>
            <family val="3"/>
            <charset val="128"/>
          </rPr>
          <t>区分をプルダウンで選択</t>
        </r>
      </text>
    </comment>
  </commentList>
</comments>
</file>

<file path=xl/comments2.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<sst xmlns="http://schemas.openxmlformats.org/spreadsheetml/2006/main" count="622" uniqueCount="349">
  <si>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</si>
  <si>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</si>
  <si>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</si>
  <si>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</si>
  <si>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</si>
  <si>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</si>
  <si>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</si>
  <si>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</si>
  <si>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</si>
  <si>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</si>
  <si>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</si>
  <si>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</si>
  <si>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</si>
  <si>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常勤換算後の人数</t>
    <rPh sb="0" eb="2">
      <t>ジョウキン</t>
    </rPh>
    <rPh sb="2" eb="4">
      <t>カンザン</t>
    </rPh>
    <rPh sb="4" eb="5">
      <t>ゴ</t>
    </rPh>
    <rPh sb="6" eb="8">
      <t>ニンズウ</t>
    </rPh>
    <phoneticPr fontId="6"/>
  </si>
  <si>
    <t>週平均の勤務時間</t>
    <rPh sb="0" eb="3">
      <t>シュウヘイキン</t>
    </rPh>
    <rPh sb="4" eb="6">
      <t>キンム</t>
    </rPh>
    <rPh sb="6" eb="8">
      <t>ジカン</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</si>
  <si>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</si>
  <si>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</si>
  <si>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</si>
  <si>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</si>
  <si>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</si>
  <si>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</si>
  <si>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</si>
  <si>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</si>
  <si>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</si>
  <si>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</si>
  <si>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</si>
  <si>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</si>
  <si>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</si>
  <si>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</si>
  <si>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</si>
  <si>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</si>
  <si>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（４）</t>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</si>
  <si>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</si>
  <si>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6"/>
  </si>
  <si>
    <t>記録の状況等</t>
    <rPh sb="0" eb="2">
      <t>キロク</t>
    </rPh>
    <rPh sb="3" eb="5">
      <t>ジョウキョウ</t>
    </rPh>
    <rPh sb="5" eb="6">
      <t>トウ</t>
    </rPh>
    <phoneticPr fontId="6"/>
  </si>
  <si>
    <t>（３）</t>
    <phoneticPr fontId="6"/>
  </si>
  <si>
    <t>件</t>
    <rPh sb="0" eb="1">
      <t>ケン</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</si>
  <si>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</si>
  <si>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⑩</t>
    <phoneticPr fontId="6"/>
  </si>
  <si>
    <t>行動を落ち着かせるため、向精神薬を投与する。</t>
    <rPh sb="0" eb="2">
      <t>コウドウ</t>
    </rPh>
    <rPh sb="3" eb="4">
      <t>オ</t>
    </rPh>
    <rPh sb="5" eb="6">
      <t>ツ</t>
    </rPh>
    <rPh sb="12" eb="16">
      <t>コウセイシンヤク</t>
    </rPh>
    <rPh sb="17" eb="19">
      <t>トウヨ</t>
    </rPh>
    <phoneticPr fontId="6"/>
  </si>
  <si>
    <t>⑨</t>
    <phoneticPr fontId="6"/>
  </si>
  <si>
    <t>脱衣やおむつはずしを制限するため、つなぎ服を着せる。</t>
    <rPh sb="0" eb="2">
      <t>ダツイ</t>
    </rPh>
    <rPh sb="10" eb="12">
      <t>セイゲン</t>
    </rPh>
    <rPh sb="20" eb="21">
      <t>フク</t>
    </rPh>
    <rPh sb="22" eb="23">
      <t>キ</t>
    </rPh>
    <phoneticPr fontId="6"/>
  </si>
  <si>
    <t>⑧</t>
    <phoneticPr fontId="6"/>
  </si>
  <si>
    <t>立ち上がりを妨げるような椅子を使用する。</t>
    <rPh sb="0" eb="1">
      <t>タ</t>
    </rPh>
    <rPh sb="2" eb="3">
      <t>ア</t>
    </rPh>
    <rPh sb="6" eb="7">
      <t>サマタ</t>
    </rPh>
    <rPh sb="12" eb="14">
      <t>イス</t>
    </rPh>
    <rPh sb="15" eb="17">
      <t>シヨウ</t>
    </rPh>
    <phoneticPr fontId="6"/>
  </si>
  <si>
    <t>⑦</t>
    <phoneticPr fontId="6"/>
  </si>
  <si>
    <t>⑥</t>
    <phoneticPr fontId="6"/>
  </si>
  <si>
    <t>⑤</t>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</si>
  <si>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</si>
  <si>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④</t>
    <phoneticPr fontId="6"/>
  </si>
  <si>
    <t>自分で降りることができないよう、ベッドを柵で囲む。</t>
    <rPh sb="0" eb="2">
      <t>ジブン</t>
    </rPh>
    <rPh sb="3" eb="4">
      <t>オ</t>
    </rPh>
    <rPh sb="20" eb="21">
      <t>サク</t>
    </rPh>
    <rPh sb="22" eb="23">
      <t>カコ</t>
    </rPh>
    <phoneticPr fontId="6"/>
  </si>
  <si>
    <t>③</t>
    <phoneticPr fontId="6"/>
  </si>
  <si>
    <t>転落しないよう、ベッドに体幹や四肢をひもなどで縛る。</t>
    <rPh sb="0" eb="2">
      <t>テンラク</t>
    </rPh>
    <phoneticPr fontId="6"/>
  </si>
  <si>
    <t>②</t>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</si>
  <si>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</si>
  <si>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①</t>
    <phoneticPr fontId="6"/>
  </si>
  <si>
    <t>現在、行っている身体拘束の状況</t>
    <rPh sb="0" eb="2">
      <t>ゲンザイ</t>
    </rPh>
    <rPh sb="3" eb="4">
      <t>オコナ</t>
    </rPh>
    <rPh sb="8" eb="10">
      <t>シンタイ</t>
    </rPh>
    <rPh sb="10" eb="12">
      <t>コウソク</t>
    </rPh>
    <rPh sb="13" eb="15">
      <t>ジョウキョウ</t>
    </rPh>
    <phoneticPr fontId="6"/>
  </si>
  <si>
    <t>回</t>
    <rPh sb="0" eb="1">
      <t>カイ</t>
    </rPh>
    <phoneticPr fontId="6"/>
  </si>
  <si>
    <t>（２）</t>
    <phoneticPr fontId="6"/>
  </si>
  <si>
    <t>身体拘束の状況</t>
    <rPh sb="0" eb="2">
      <t>シンタイ</t>
    </rPh>
    <rPh sb="2" eb="4">
      <t>コウソク</t>
    </rPh>
    <rPh sb="5" eb="7">
      <t>ジョウキョウ</t>
    </rPh>
    <phoneticPr fontId="6"/>
  </si>
  <si>
    <t>（１）</t>
    <phoneticPr fontId="6"/>
  </si>
  <si>
    <t>事業所番号</t>
    <rPh sb="0" eb="3">
      <t>ジギョウショ</t>
    </rPh>
    <rPh sb="3" eb="5">
      <t>バンゴウ</t>
    </rPh>
    <phoneticPr fontId="6"/>
  </si>
  <si>
    <t>事業所名</t>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</si>
  <si>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</si>
  <si>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</si>
  <si>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</si>
  <si>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</si>
  <si>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</si>
  <si>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</si>
  <si>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</si>
  <si>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</si>
  <si>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</si>
  <si>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</si>
  <si>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</si>
  <si>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</si>
  <si>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</si>
  <si>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</si>
  <si>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</si>
  <si>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</si>
  <si>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</si>
  <si>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</si>
  <si>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</si>
  <si>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</si>
  <si>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</si>
  <si>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</si>
  <si>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</si>
  <si>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</si>
  <si>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事前調書３　身体拘束</t>
    <rPh sb="0" eb="2">
      <t>ジゼン</t>
    </rPh>
    <rPh sb="2" eb="4">
      <t>チョウショ</t>
    </rPh>
    <rPh sb="6" eb="8">
      <t>シンタイ</t>
    </rPh>
    <rPh sb="8" eb="10">
      <t>コウソク</t>
    </rPh>
    <phoneticPr fontId="6"/>
  </si>
  <si>
    <t>事業所番号・事業（施設）名</t>
    <rPh sb="0" eb="3">
      <t>ジギョウショ</t>
    </rPh>
    <rPh sb="3" eb="5">
      <t>バンゴウ</t>
    </rPh>
    <rPh sb="6" eb="8">
      <t>ジギョウ</t>
    </rPh>
    <rPh sb="9" eb="11">
      <t>シセツ</t>
    </rPh>
    <rPh sb="12" eb="13">
      <t>メイ</t>
    </rPh>
    <phoneticPr fontId="6"/>
  </si>
  <si>
    <t>従業者の勤務の体制及び勤務形態一覧表（令和○○年○月分）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5" eb="26">
      <t>ツキ</t>
    </rPh>
    <rPh sb="26" eb="27">
      <t>ブン</t>
    </rPh>
    <phoneticPr fontId="6"/>
  </si>
  <si>
    <t>サービス提供単位※</t>
    <rPh sb="4" eb="6">
      <t>テイキョウ</t>
    </rPh>
    <rPh sb="6" eb="8">
      <t>タンイ</t>
    </rPh>
    <phoneticPr fontId="6"/>
  </si>
  <si>
    <t>　　単位中　　　単位目</t>
    <rPh sb="2" eb="4">
      <t>タンイ</t>
    </rPh>
    <rPh sb="4" eb="5">
      <t>ナカ</t>
    </rPh>
    <rPh sb="8" eb="10">
      <t>タンイ</t>
    </rPh>
    <rPh sb="10" eb="11">
      <t>メ</t>
    </rPh>
    <phoneticPr fontId="6"/>
  </si>
  <si>
    <t>事業所・施設名</t>
    <rPh sb="0" eb="3">
      <t>ジギョウショ</t>
    </rPh>
    <rPh sb="4" eb="6">
      <t>シセツ</t>
    </rPh>
    <rPh sb="6" eb="7">
      <t>メイ</t>
    </rPh>
    <phoneticPr fontId="6"/>
  </si>
  <si>
    <t>○○園</t>
    <rPh sb="2" eb="3">
      <t>エン</t>
    </rPh>
    <phoneticPr fontId="6"/>
  </si>
  <si>
    <t>　20　人</t>
    <rPh sb="4" eb="5">
      <t>ニン</t>
    </rPh>
    <phoneticPr fontId="6"/>
  </si>
  <si>
    <t>12　人</t>
    <rPh sb="3" eb="4">
      <t>ニン</t>
    </rPh>
    <phoneticPr fontId="6"/>
  </si>
  <si>
    <t>平均障害程度区分（生活介護の場合に記載）</t>
    <rPh sb="0" eb="2">
      <t>ヘイキン</t>
    </rPh>
    <rPh sb="2" eb="4">
      <t>ショウガイ</t>
    </rPh>
    <rPh sb="4" eb="6">
      <t>テイド</t>
    </rPh>
    <rPh sb="6" eb="8">
      <t>クブン</t>
    </rPh>
    <phoneticPr fontId="6"/>
  </si>
  <si>
    <t>４週の合計</t>
    <rPh sb="1" eb="2">
      <t>シュウ</t>
    </rPh>
    <rPh sb="3" eb="5">
      <t>ゴウケイ</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</si>
  <si>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</si>
  <si>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</si>
  <si>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</si>
  <si>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</si>
  <si>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</si>
  <si>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</si>
  <si>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</si>
  <si>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</si>
  <si>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</si>
  <si>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</si>
  <si>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</si>
  <si>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</si>
  <si>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生活支援員</t>
    <rPh sb="0" eb="2">
      <t>セイカツ</t>
    </rPh>
    <phoneticPr fontId="6"/>
  </si>
  <si>
    <t>常勤・専従</t>
  </si>
  <si>
    <t>Ｄ</t>
    <phoneticPr fontId="6"/>
  </si>
  <si>
    <t>生活支援員</t>
  </si>
  <si>
    <t>非常勤・専従</t>
    <rPh sb="0" eb="1">
      <t>ヒ</t>
    </rPh>
    <rPh sb="4" eb="6">
      <t>センジュウ</t>
    </rPh>
    <phoneticPr fontId="6"/>
  </si>
  <si>
    <t>Ｅ</t>
    <phoneticPr fontId="6"/>
  </si>
  <si>
    <t>←必ず記入</t>
    <rPh sb="1" eb="2">
      <t>カナラ</t>
    </rPh>
    <rPh sb="3" eb="5">
      <t>キニュウ</t>
    </rPh>
    <phoneticPr fontId="6"/>
  </si>
  <si>
    <t>　</t>
  </si>
  <si>
    <t>管理者</t>
    <rPh sb="0" eb="3">
      <t>カンリシャ</t>
    </rPh>
    <phoneticPr fontId="6"/>
  </si>
  <si>
    <t>Ｆ</t>
    <phoneticPr fontId="6"/>
  </si>
  <si>
    <t>サービス管理責任者</t>
    <rPh sb="4" eb="6">
      <t>カンリ</t>
    </rPh>
    <rPh sb="6" eb="9">
      <t>セキニンシャ</t>
    </rPh>
    <phoneticPr fontId="6"/>
  </si>
  <si>
    <t>Ｇ</t>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</si>
  <si>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</si>
  <si>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</si>
  <si>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</si>
  <si>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月別開所日数</t>
    <rPh sb="0" eb="1">
      <t>ゲツ</t>
    </rPh>
    <rPh sb="1" eb="2">
      <t>ベツ</t>
    </rPh>
    <rPh sb="2" eb="4">
      <t>カイショ</t>
    </rPh>
    <rPh sb="4" eb="6">
      <t>ニッスウ</t>
    </rPh>
    <phoneticPr fontId="6"/>
  </si>
  <si>
    <t>事業所番号・名</t>
    <rPh sb="0" eb="3">
      <t>ジギョウショ</t>
    </rPh>
    <rPh sb="3" eb="5">
      <t>バンゴウ</t>
    </rPh>
    <rPh sb="6" eb="7">
      <t>ナ</t>
    </rPh>
    <phoneticPr fontId="6"/>
  </si>
  <si>
    <t>※黄色のセルは入力しないでください</t>
    <phoneticPr fontId="6"/>
  </si>
  <si>
    <t>神戸市</t>
    <rPh sb="0" eb="2">
      <t>コウベシ</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</si>
  <si>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</si>
  <si>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</si>
  <si>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区分５</t>
  </si>
  <si>
    <t>障害支援区分</t>
    <rPh sb="0" eb="2">
      <t>ショウガイ</t>
    </rPh>
    <rPh sb="2" eb="4">
      <t>シエン</t>
    </rPh>
    <rPh sb="4" eb="6">
      <t>クブン</t>
    </rPh>
    <phoneticPr fontId="6"/>
  </si>
  <si>
    <t>平均障害支援区分</t>
    <rPh sb="0" eb="2">
      <t>ヘイキン</t>
    </rPh>
    <rPh sb="2" eb="4">
      <t>ショウガイ</t>
    </rPh>
    <rPh sb="4" eb="6">
      <t>シエン</t>
    </rPh>
    <rPh sb="6" eb="8">
      <t>クブン</t>
    </rPh>
    <phoneticPr fontId="6"/>
  </si>
  <si>
    <t>区分３</t>
    <rPh sb="0" eb="2">
      <t>クブン</t>
    </rPh>
    <phoneticPr fontId="6"/>
  </si>
  <si>
    <t>区分４</t>
    <rPh sb="0" eb="2">
      <t>クブン</t>
    </rPh>
    <phoneticPr fontId="6"/>
  </si>
  <si>
    <t>区分５</t>
    <rPh sb="0" eb="2">
      <t>クブン</t>
    </rPh>
    <phoneticPr fontId="6"/>
  </si>
  <si>
    <t>区分６</t>
    <rPh sb="0" eb="2">
      <t>クブン</t>
    </rPh>
    <phoneticPr fontId="6"/>
  </si>
  <si>
    <t>合計</t>
    <rPh sb="0" eb="2">
      <t>ゴウケイ</t>
    </rPh>
    <phoneticPr fontId="6"/>
  </si>
  <si>
    <t>区分</t>
    <rPh sb="0" eb="2">
      <t>クブン</t>
    </rPh>
    <phoneticPr fontId="6"/>
  </si>
  <si>
    <t>値</t>
    <rPh sb="0" eb="1">
      <t>アタイ</t>
    </rPh>
    <phoneticPr fontId="6"/>
  </si>
  <si>
    <t>区分２</t>
    <rPh sb="0" eb="2">
      <t>クブン</t>
    </rPh>
    <phoneticPr fontId="6"/>
  </si>
  <si>
    <t>必要な人員配置</t>
    <rPh sb="0" eb="2">
      <t>ヒツヨウ</t>
    </rPh>
    <rPh sb="3" eb="5">
      <t>ジンイン</t>
    </rPh>
    <rPh sb="5" eb="7">
      <t>ハイチ</t>
    </rPh>
    <phoneticPr fontId="6"/>
  </si>
  <si>
    <t>生活介護</t>
  </si>
  <si>
    <t>◇　平均利用者数算定シート（生活介護）</t>
    <rPh sb="2" eb="4">
      <t>ヘイキン</t>
    </rPh>
    <rPh sb="4" eb="7">
      <t>リヨウシャ</t>
    </rPh>
    <rPh sb="7" eb="8">
      <t>スウ</t>
    </rPh>
    <rPh sb="8" eb="10">
      <t>サンテイ</t>
    </rPh>
    <rPh sb="14" eb="16">
      <t>セイカツ</t>
    </rPh>
    <rPh sb="16" eb="18">
      <t>カイゴ</t>
    </rPh>
    <phoneticPr fontId="6"/>
  </si>
  <si>
    <t>（5：1）　　　　2.4</t>
    <phoneticPr fontId="6"/>
  </si>
  <si>
    <t>看護職員</t>
    <rPh sb="0" eb="2">
      <t>カンゴ</t>
    </rPh>
    <rPh sb="2" eb="4">
      <t>ショクイン</t>
    </rPh>
    <phoneticPr fontId="6"/>
  </si>
  <si>
    <t>Ｆ</t>
    <phoneticPr fontId="6"/>
  </si>
  <si>
    <t>看護師</t>
    <rPh sb="0" eb="3">
      <t>カンゴシ</t>
    </rPh>
    <phoneticPr fontId="6"/>
  </si>
  <si>
    <t>社会福祉士</t>
    <rPh sb="0" eb="2">
      <t>シャカイ</t>
    </rPh>
    <rPh sb="2" eb="4">
      <t>フクシ</t>
    </rPh>
    <rPh sb="4" eb="5">
      <t>シ</t>
    </rPh>
    <phoneticPr fontId="6"/>
  </si>
  <si>
    <t>介護福祉士</t>
    <rPh sb="0" eb="2">
      <t>カイゴ</t>
    </rPh>
    <rPh sb="2" eb="5">
      <t>フクシシ</t>
    </rPh>
    <phoneticPr fontId="6"/>
  </si>
  <si>
    <t>精神保健福祉士</t>
    <rPh sb="0" eb="2">
      <t>セイシン</t>
    </rPh>
    <rPh sb="2" eb="4">
      <t>ホケン</t>
    </rPh>
    <rPh sb="4" eb="7">
      <t>フクシシ</t>
    </rPh>
    <phoneticPr fontId="6"/>
  </si>
  <si>
    <t>事前調書２　</t>
  </si>
  <si>
    <t>※複数の単位がある場合は、シートをコピーしてください。</t>
    <rPh sb="1" eb="3">
      <t>フクスウ</t>
    </rPh>
    <rPh sb="4" eb="6">
      <t>タンイ</t>
    </rPh>
    <rPh sb="9" eb="11">
      <t>バアイ</t>
    </rPh>
    <phoneticPr fontId="6"/>
  </si>
  <si>
    <t>生活介護</t>
    <rPh sb="0" eb="2">
      <t>セイカツ</t>
    </rPh>
    <rPh sb="2" eb="4">
      <t>カイゴ</t>
    </rPh>
    <phoneticPr fontId="6"/>
  </si>
  <si>
    <t>記載例</t>
    <rPh sb="0" eb="3">
      <t>キサイレイ</t>
    </rPh>
    <phoneticPr fontId="6"/>
  </si>
  <si>
    <t>事前調書４　就労支援事業会計調書(前年度)</t>
    <rPh sb="0" eb="2">
      <t>ジゼン</t>
    </rPh>
    <rPh sb="2" eb="4">
      <t>チョウショ</t>
    </rPh>
    <rPh sb="6" eb="8">
      <t>シュウロウ</t>
    </rPh>
    <rPh sb="8" eb="10">
      <t>シエン</t>
    </rPh>
    <rPh sb="10" eb="12">
      <t>ジギョウ</t>
    </rPh>
    <rPh sb="12" eb="14">
      <t>カイケイ</t>
    </rPh>
    <rPh sb="14" eb="16">
      <t>チョウショ</t>
    </rPh>
    <rPh sb="17" eb="20">
      <t>ゼンネンド</t>
    </rPh>
    <phoneticPr fontId="6"/>
  </si>
  <si>
    <t>事業所番号・名</t>
    <rPh sb="0" eb="3">
      <t>ジギョウショ</t>
    </rPh>
    <rPh sb="3" eb="5">
      <t>バンゴウ</t>
    </rPh>
    <rPh sb="6" eb="7">
      <t>メイ</t>
    </rPh>
    <phoneticPr fontId="6"/>
  </si>
  <si>
    <t>作業１</t>
    <rPh sb="0" eb="2">
      <t>サギョウ</t>
    </rPh>
    <phoneticPr fontId="6"/>
  </si>
  <si>
    <t>作業２</t>
    <rPh sb="0" eb="2">
      <t>サギョウ</t>
    </rPh>
    <phoneticPr fontId="6"/>
  </si>
  <si>
    <t>作業３</t>
    <rPh sb="0" eb="2">
      <t>サギョウ</t>
    </rPh>
    <phoneticPr fontId="6"/>
  </si>
  <si>
    <t>〇印</t>
    <rPh sb="1" eb="2">
      <t>シルシ</t>
    </rPh>
    <phoneticPr fontId="43"/>
  </si>
  <si>
    <t>内容</t>
    <rPh sb="0" eb="2">
      <t>ナイヨウ</t>
    </rPh>
    <phoneticPr fontId="43"/>
  </si>
  <si>
    <t>具体的な内容</t>
    <rPh sb="0" eb="3">
      <t>グタイテキ</t>
    </rPh>
    <rPh sb="4" eb="6">
      <t>ナイヨウ</t>
    </rPh>
    <phoneticPr fontId="43"/>
  </si>
  <si>
    <t>当該サービスのサービス報酬</t>
    <rPh sb="0" eb="2">
      <t>トウガイ</t>
    </rPh>
    <rPh sb="11" eb="13">
      <t>ホウシュウ</t>
    </rPh>
    <phoneticPr fontId="43"/>
  </si>
  <si>
    <t>他のサービスの事業収入</t>
    <rPh sb="0" eb="1">
      <t>タ</t>
    </rPh>
    <rPh sb="7" eb="9">
      <t>ジギョウ</t>
    </rPh>
    <rPh sb="9" eb="11">
      <t>シュウニュウ</t>
    </rPh>
    <phoneticPr fontId="43"/>
  </si>
  <si>
    <t xml:space="preserve"> サービス名を記載⇒</t>
    <phoneticPr fontId="43"/>
  </si>
  <si>
    <t>他のサービスの報酬</t>
    <rPh sb="0" eb="1">
      <t>タ</t>
    </rPh>
    <rPh sb="7" eb="9">
      <t>ホウシュウ</t>
    </rPh>
    <phoneticPr fontId="43"/>
  </si>
  <si>
    <t xml:space="preserve"> サービス名を記載⇒</t>
    <rPh sb="7" eb="9">
      <t>キサイ</t>
    </rPh>
    <phoneticPr fontId="43"/>
  </si>
  <si>
    <t>前年度までの積立金</t>
    <rPh sb="0" eb="3">
      <t>ゼンネンド</t>
    </rPh>
    <rPh sb="6" eb="9">
      <t>ツミタテキン</t>
    </rPh>
    <phoneticPr fontId="43"/>
  </si>
  <si>
    <t>借入金</t>
    <rPh sb="0" eb="3">
      <t>カリイレキン</t>
    </rPh>
    <phoneticPr fontId="43"/>
  </si>
  <si>
    <t>その他　　　　　　　　　　　　　　　　　　　　　　　　　　　　　　　　</t>
    <rPh sb="2" eb="3">
      <t>タ</t>
    </rPh>
    <phoneticPr fontId="43"/>
  </si>
  <si>
    <t>具体的に記載⇒</t>
    <phoneticPr fontId="43"/>
  </si>
  <si>
    <t>記 載 例</t>
    <rPh sb="0" eb="1">
      <t>キ</t>
    </rPh>
    <rPh sb="2" eb="3">
      <t>サイ</t>
    </rPh>
    <rPh sb="4" eb="5">
      <t>レイ</t>
    </rPh>
    <phoneticPr fontId="6"/>
  </si>
  <si>
    <t>自動車部品の組み立て</t>
    <rPh sb="0" eb="3">
      <t>ジドウシャ</t>
    </rPh>
    <rPh sb="3" eb="5">
      <t>ブヒン</t>
    </rPh>
    <rPh sb="6" eb="7">
      <t>ク</t>
    </rPh>
    <rPh sb="8" eb="9">
      <t>タ</t>
    </rPh>
    <phoneticPr fontId="6"/>
  </si>
  <si>
    <t>パンの製造</t>
    <rPh sb="3" eb="5">
      <t>セイゾウ</t>
    </rPh>
    <phoneticPr fontId="6"/>
  </si>
  <si>
    <t>清掃作業（施設外就労）</t>
    <rPh sb="0" eb="2">
      <t>セイソウ</t>
    </rPh>
    <rPh sb="2" eb="4">
      <t>サギョウ</t>
    </rPh>
    <rPh sb="5" eb="8">
      <t>シセツガイ</t>
    </rPh>
    <rPh sb="8" eb="10">
      <t>シュウロウ</t>
    </rPh>
    <phoneticPr fontId="6"/>
  </si>
  <si>
    <t>事前調書５　その他自己点検調書</t>
    <rPh sb="0" eb="4">
      <t>ジゼンチョウショ</t>
    </rPh>
    <rPh sb="8" eb="9">
      <t>タ</t>
    </rPh>
    <rPh sb="9" eb="13">
      <t>ジコテンケン</t>
    </rPh>
    <rPh sb="13" eb="15">
      <t>チョウショ</t>
    </rPh>
    <phoneticPr fontId="6"/>
  </si>
  <si>
    <t>黄色のセルへ、入力またはリストから選択してください。</t>
    <rPh sb="0" eb="2">
      <t>キイロ</t>
    </rPh>
    <rPh sb="7" eb="9">
      <t>ニュウリョク</t>
    </rPh>
    <rPh sb="17" eb="19">
      <t>センタク</t>
    </rPh>
    <phoneticPr fontId="6"/>
  </si>
  <si>
    <t>項目</t>
    <rPh sb="0" eb="2">
      <t>コウモク</t>
    </rPh>
    <phoneticPr fontId="6"/>
  </si>
  <si>
    <t>内容</t>
    <rPh sb="0" eb="2">
      <t>ナイヨウ</t>
    </rPh>
    <phoneticPr fontId="6"/>
  </si>
  <si>
    <t>状況</t>
    <rPh sb="0" eb="2">
      <t>ジョウキョウ</t>
    </rPh>
    <phoneticPr fontId="6"/>
  </si>
  <si>
    <t>要改善内容</t>
    <rPh sb="0" eb="1">
      <t>ヨウ</t>
    </rPh>
    <rPh sb="1" eb="3">
      <t>カイゼン</t>
    </rPh>
    <rPh sb="3" eb="5">
      <t>ナイヨウ</t>
    </rPh>
    <phoneticPr fontId="6"/>
  </si>
  <si>
    <t>リスト元</t>
    <rPh sb="3" eb="4">
      <t>モト</t>
    </rPh>
    <phoneticPr fontId="6"/>
  </si>
  <si>
    <t>指摘なし</t>
    <rPh sb="0" eb="2">
      <t>シテキ</t>
    </rPh>
    <phoneticPr fontId="6"/>
  </si>
  <si>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6"/>
  </si>
  <si>
    <t>全て掲示済</t>
    <rPh sb="0" eb="1">
      <t>スベ</t>
    </rPh>
    <rPh sb="2" eb="5">
      <t>ケイジズ</t>
    </rPh>
    <phoneticPr fontId="6"/>
  </si>
  <si>
    <t>未掲出あり</t>
    <rPh sb="0" eb="3">
      <t>ミケイシュツ</t>
    </rPh>
    <phoneticPr fontId="6"/>
  </si>
  <si>
    <t>運営規程の概要</t>
    <phoneticPr fontId="6"/>
  </si>
  <si>
    <t>〇</t>
    <phoneticPr fontId="6"/>
  </si>
  <si>
    <t>従業者の勤務体制（職種・常勤・非常勤ごと等の人数）</t>
    <phoneticPr fontId="6"/>
  </si>
  <si>
    <t>×</t>
    <phoneticPr fontId="6"/>
  </si>
  <si>
    <t>協力医療機関</t>
    <phoneticPr fontId="6"/>
  </si>
  <si>
    <t>その他サービス選択に資する事項（苦情処理の体制・第三者評価の実施状況など）</t>
    <rPh sb="2" eb="3">
      <t>タ</t>
    </rPh>
    <rPh sb="10" eb="11">
      <t>シ</t>
    </rPh>
    <phoneticPr fontId="6"/>
  </si>
  <si>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</si>
  <si>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</si>
  <si>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6"/>
  </si>
  <si>
    <t>変更なし</t>
    <rPh sb="0" eb="2">
      <t>ヘンコウ</t>
    </rPh>
    <phoneticPr fontId="6"/>
  </si>
  <si>
    <t>届出済</t>
    <rPh sb="0" eb="2">
      <t>トドケデ</t>
    </rPh>
    <rPh sb="2" eb="3">
      <t>ズミ</t>
    </rPh>
    <phoneticPr fontId="6"/>
  </si>
  <si>
    <t>未届出事項あり</t>
    <rPh sb="0" eb="1">
      <t>ミ</t>
    </rPh>
    <rPh sb="1" eb="3">
      <t>トドケデ</t>
    </rPh>
    <rPh sb="3" eb="5">
      <t>ジコウ</t>
    </rPh>
    <phoneticPr fontId="6"/>
  </si>
  <si>
    <t>受給者証</t>
    <rPh sb="0" eb="4">
      <t>ジュキュウシャショウ</t>
    </rPh>
    <phoneticPr fontId="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</si>
  <si>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</si>
  <si>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6"/>
  </si>
  <si>
    <t>保管している</t>
    <rPh sb="0" eb="2">
      <t>ホカン</t>
    </rPh>
    <phoneticPr fontId="6"/>
  </si>
  <si>
    <t>保管していない</t>
    <rPh sb="0" eb="2">
      <t>ホカン</t>
    </rPh>
    <phoneticPr fontId="6"/>
  </si>
  <si>
    <t>別冊に記載していない</t>
    <rPh sb="0" eb="2">
      <t>ベッサツ</t>
    </rPh>
    <rPh sb="3" eb="5">
      <t>キサイ</t>
    </rPh>
    <phoneticPr fontId="6"/>
  </si>
  <si>
    <t>契約支給量（契約内容）の報告等</t>
    <rPh sb="0" eb="2">
      <t>ケイヤク</t>
    </rPh>
    <rPh sb="2" eb="4">
      <t>シキュウ</t>
    </rPh>
    <rPh sb="4" eb="5">
      <t>リョウ</t>
    </rPh>
    <rPh sb="6" eb="8">
      <t>ケイヤク</t>
    </rPh>
    <rPh sb="8" eb="10">
      <t>ナイヨウ</t>
    </rPh>
    <rPh sb="12" eb="14">
      <t>ホウコク</t>
    </rPh>
    <rPh sb="14" eb="15">
      <t>トウ</t>
    </rPh>
    <phoneticPr fontId="3"/>
  </si>
  <si>
    <t>報告している</t>
    <rPh sb="0" eb="2">
      <t>ホウコク</t>
    </rPh>
    <phoneticPr fontId="6"/>
  </si>
  <si>
    <t>未報告あり</t>
    <rPh sb="0" eb="3">
      <t>ミホウコク</t>
    </rPh>
    <phoneticPr fontId="6"/>
  </si>
  <si>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</si>
  <si>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</si>
  <si>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6"/>
  </si>
  <si>
    <t>加入済</t>
  </si>
  <si>
    <t>未加入、期限切れ</t>
  </si>
  <si>
    <t>会社名【下記に入力してください】</t>
    <rPh sb="4" eb="6">
      <t>カキ</t>
    </rPh>
    <rPh sb="7" eb="9">
      <t>ニュウリョク</t>
    </rPh>
    <phoneticPr fontId="6"/>
  </si>
  <si>
    <t>加入期間【下記に入力してください】</t>
    <rPh sb="5" eb="7">
      <t>カキ</t>
    </rPh>
    <rPh sb="8" eb="10">
      <t>ニュウリョク</t>
    </rPh>
    <phoneticPr fontId="6"/>
  </si>
  <si>
    <t>会計の区分</t>
    <rPh sb="0" eb="2">
      <t>カイケイ</t>
    </rPh>
    <rPh sb="3" eb="5">
      <t>クブン</t>
    </rPh>
    <phoneticPr fontId="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</si>
  <si>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</si>
  <si>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区分済み</t>
    <rPh sb="0" eb="2">
      <t>クブン</t>
    </rPh>
    <rPh sb="2" eb="3">
      <t>ズ</t>
    </rPh>
    <phoneticPr fontId="6"/>
  </si>
  <si>
    <t>未区分</t>
    <rPh sb="0" eb="3">
      <t>ミクブン</t>
    </rPh>
    <phoneticPr fontId="6"/>
  </si>
  <si>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</si>
  <si>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6"/>
  </si>
  <si>
    <t>通知不備あり</t>
    <rPh sb="0" eb="2">
      <t>ツウチ</t>
    </rPh>
    <rPh sb="2" eb="4">
      <t>フビ</t>
    </rPh>
    <phoneticPr fontId="6"/>
  </si>
  <si>
    <t>通知していない</t>
    <rPh sb="0" eb="2">
      <t>ツウチ</t>
    </rPh>
    <phoneticPr fontId="6"/>
  </si>
  <si>
    <t>利用者からの支払い</t>
    <rPh sb="0" eb="3">
      <t>リヨウシャ</t>
    </rPh>
    <rPh sb="6" eb="8">
      <t>シハラ</t>
    </rPh>
    <phoneticPr fontId="3"/>
  </si>
  <si>
    <t>該当なし</t>
    <rPh sb="0" eb="2">
      <t>ガイトウ</t>
    </rPh>
    <phoneticPr fontId="6"/>
  </si>
  <si>
    <t>利用者負担額が発生した場合、請求書を発行し、支払を受けること。</t>
    <rPh sb="7" eb="9">
      <t>ハッセイ</t>
    </rPh>
    <rPh sb="11" eb="13">
      <t>バアイ</t>
    </rPh>
    <rPh sb="14" eb="17">
      <t>セイキュウショ</t>
    </rPh>
    <rPh sb="18" eb="20">
      <t>ハッコウ</t>
    </rPh>
    <phoneticPr fontId="6"/>
  </si>
  <si>
    <t>支払を受けている</t>
    <rPh sb="0" eb="2">
      <t>シハラ</t>
    </rPh>
    <rPh sb="3" eb="4">
      <t>ウ</t>
    </rPh>
    <phoneticPr fontId="6"/>
  </si>
  <si>
    <t>支払を受けていない</t>
    <rPh sb="0" eb="2">
      <t>シハラ</t>
    </rPh>
    <rPh sb="3" eb="4">
      <t>ウ</t>
    </rPh>
    <phoneticPr fontId="6"/>
  </si>
  <si>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6"/>
  </si>
  <si>
    <t>利用者負担額等の支払を受けた場合は、領収書を交付すること。</t>
    <phoneticPr fontId="6"/>
  </si>
  <si>
    <t>交付している</t>
    <phoneticPr fontId="6"/>
  </si>
  <si>
    <t>黄色のセルへ、入力またはリストから選択してください。</t>
    <phoneticPr fontId="6"/>
  </si>
  <si>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6"/>
  </si>
  <si>
    <t>指針の整備を行っていますか。</t>
    <rPh sb="0" eb="2">
      <t>シシン</t>
    </rPh>
    <rPh sb="3" eb="5">
      <t>セイビ</t>
    </rPh>
    <rPh sb="6" eb="7">
      <t>オコナ</t>
    </rPh>
    <phoneticPr fontId="6"/>
  </si>
  <si>
    <t>指針を整備済み</t>
    <phoneticPr fontId="6"/>
  </si>
  <si>
    <t>指針の整備ができていない</t>
    <phoneticPr fontId="6"/>
  </si>
  <si>
    <t>の設置状況</t>
    <rPh sb="1" eb="5">
      <t>セッチジョウキョウ</t>
    </rPh>
    <phoneticPr fontId="6"/>
  </si>
  <si>
    <t>設置済み</t>
    <rPh sb="0" eb="3">
      <t>セッチズ</t>
    </rPh>
    <phoneticPr fontId="6"/>
  </si>
  <si>
    <t>設置していない</t>
    <rPh sb="0" eb="2">
      <t>セッチ</t>
    </rPh>
    <phoneticPr fontId="6"/>
  </si>
  <si>
    <t>年</t>
    <rPh sb="0" eb="1">
      <t>ネン</t>
    </rPh>
    <phoneticPr fontId="6"/>
  </si>
  <si>
    <t>（直近の開催年月日</t>
    <rPh sb="1" eb="3">
      <t>チョッキン</t>
    </rPh>
    <rPh sb="4" eb="6">
      <t>カイサイ</t>
    </rPh>
    <rPh sb="6" eb="9">
      <t>ネンガッピ</t>
    </rPh>
    <phoneticPr fontId="6"/>
  </si>
  <si>
    <t>/　　/</t>
    <phoneticPr fontId="6"/>
  </si>
  <si>
    <t>）</t>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</si>
  <si>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</si>
  <si>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</si>
  <si>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同意を得ている</t>
    <phoneticPr fontId="6"/>
  </si>
  <si>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</si>
  <si>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6"/>
  </si>
  <si>
    <t>記録している</t>
  </si>
  <si>
    <t>拘束理由等を記録していますか。</t>
    <phoneticPr fontId="6"/>
  </si>
  <si>
    <t>記録していない</t>
  </si>
  <si>
    <t>実施している</t>
    <phoneticPr fontId="6"/>
  </si>
  <si>
    <t>実施していない</t>
  </si>
  <si>
    <t>（５）</t>
    <phoneticPr fontId="6"/>
  </si>
  <si>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6"/>
  </si>
  <si>
    <t>研修を定期的に開催していますか。</t>
    <rPh sb="0" eb="2">
      <t>ケンシュウ</t>
    </rPh>
    <rPh sb="3" eb="6">
      <t>テイキテキ</t>
    </rPh>
    <rPh sb="7" eb="9">
      <t>カイサイ</t>
    </rPh>
    <phoneticPr fontId="6"/>
  </si>
  <si>
    <t>開催している</t>
    <rPh sb="0" eb="2">
      <t>カイサイ</t>
    </rPh>
    <phoneticPr fontId="6"/>
  </si>
  <si>
    <t>開催していない</t>
    <rPh sb="0" eb="2">
      <t>カイサイ</t>
    </rPh>
    <phoneticPr fontId="6"/>
  </si>
  <si>
    <t>研修の開催状況</t>
    <rPh sb="0" eb="2">
      <t>ケンシュウ</t>
    </rPh>
    <rPh sb="3" eb="5">
      <t>カイサイ</t>
    </rPh>
    <rPh sb="5" eb="7">
      <t>ジョウキョウ</t>
    </rPh>
    <phoneticPr fontId="6"/>
  </si>
  <si>
    <t>重要事項
の掲示</t>
    <rPh sb="0" eb="4">
      <t>ジュウヨウジコウ</t>
    </rPh>
    <rPh sb="6" eb="8">
      <t>ケイジ</t>
    </rPh>
    <phoneticPr fontId="6"/>
  </si>
  <si>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6"/>
  </si>
  <si>
    <t>必要事項</t>
    <rPh sb="0" eb="2">
      <t>ヒツヨウ</t>
    </rPh>
    <rPh sb="2" eb="4">
      <t>ジコウ</t>
    </rPh>
    <phoneticPr fontId="6"/>
  </si>
  <si>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3"/>
  </si>
  <si>
    <t>利用者と利用契約をしたときや契約が終了したときは、遅滞なく支給決定者（神戸市の場合は福祉局障害者支援課）に対し受給者証記載事項その他必要な事項を報告すること。</t>
    <phoneticPr fontId="6"/>
  </si>
  <si>
    <t>障害福祉ｻｰﾋﾞｽ事業所ごとに経理を区分し、当該事業の会計をその他の事業の会計と区分すること。</t>
    <rPh sb="0" eb="2">
      <t>ショウガイ</t>
    </rPh>
    <rPh sb="2" eb="4">
      <t>フクシ</t>
    </rPh>
    <rPh sb="22" eb="24">
      <t>トウガイ</t>
    </rPh>
    <phoneticPr fontId="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</si>
  <si>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</si>
  <si>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</si>
  <si>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9"/>
  </si>
  <si>
    <t>（１）　アセスメント又はモニタリング実施日</t>
    <rPh sb="9" eb="10">
      <t>マタ</t>
    </rPh>
    <rPh sb="14" eb="16">
      <t>ジッシ</t>
    </rPh>
    <rPh sb="16" eb="17">
      <t>マタ</t>
    </rPh>
    <phoneticPr fontId="3"/>
  </si>
  <si>
    <t>（２）　個別支援計画に保護者が同意した日</t>
    <phoneticPr fontId="3"/>
  </si>
  <si>
    <t>（３）　計画開始日</t>
    <rPh sb="1" eb="3">
      <t>ケイカク</t>
    </rPh>
    <rPh sb="5" eb="7">
      <t>カイシ</t>
    </rPh>
    <phoneticPr fontId="3"/>
  </si>
  <si>
    <t>事業所
番号</t>
    <rPh sb="0" eb="3">
      <t>ジギョウショ</t>
    </rPh>
    <rPh sb="4" eb="6">
      <t>バンゴウ</t>
    </rPh>
    <phoneticPr fontId="6"/>
  </si>
  <si>
    <t>生活介護　○○苑</t>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</si>
  <si>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</si>
  <si>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事前調書2-1　</t>
    <rPh sb="0" eb="2">
      <t>ジゼン</t>
    </rPh>
    <rPh sb="2" eb="4">
      <t>チョウショ</t>
    </rPh>
    <phoneticPr fontId="6"/>
  </si>
  <si>
    <t>事前調書2-2</t>
    <rPh sb="0" eb="2">
      <t>ジゼン</t>
    </rPh>
    <rPh sb="2" eb="4">
      <t>チョウショ</t>
    </rPh>
    <phoneticPr fontId="6"/>
  </si>
  <si>
    <t>←要入力</t>
    <rPh sb="1" eb="2">
      <t>ヨウ</t>
    </rPh>
    <rPh sb="2" eb="4">
      <t>ニュウリョク</t>
    </rPh>
    <phoneticPr fontId="3"/>
  </si>
  <si>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</si>
  <si>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</si>
  <si>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</si>
  <si>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</si>
  <si>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</si>
  <si>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調書１ー１</t>
    <rPh sb="0" eb="2">
      <t>チョウショ</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</si>
  <si>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</si>
  <si>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調書１ー２</t>
    <rPh sb="0" eb="2">
      <t>チョウショ</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</si>
  <si>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</si>
  <si>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調書２ー１、２－２（２か月分）</t>
    <rPh sb="0" eb="2">
      <t>チョウショ</t>
    </rPh>
    <rPh sb="12" eb="14">
      <t>ゲツブン</t>
    </rPh>
    <phoneticPr fontId="6"/>
  </si>
  <si>
    <t>調書３</t>
    <rPh sb="0" eb="2">
      <t>チョウショ</t>
    </rPh>
    <phoneticPr fontId="6"/>
  </si>
  <si>
    <t>身体拘束に関する状況</t>
    <rPh sb="0" eb="4">
      <t>シンタイコウソク</t>
    </rPh>
    <rPh sb="5" eb="6">
      <t>カン</t>
    </rPh>
    <rPh sb="8" eb="10">
      <t>ジョウキョウ</t>
    </rPh>
    <phoneticPr fontId="6"/>
  </si>
  <si>
    <t>調書４</t>
    <phoneticPr fontId="6"/>
  </si>
  <si>
    <r>
      <rPr>
        <sz val="11"/>
        <color rgb="FFFF0000"/>
        <rFont val="Meiryo UI"/>
        <family val="3"/>
        <charset val="128"/>
      </rPr>
      <t>前年度</t>
    </r>
    <r>
      <rPr>
        <sz val="11"/>
        <rFont val="Meiryo UI"/>
        <family val="3"/>
        <charset val="128"/>
      </rPr>
      <t>における生産活動の収支状況</t>
    </r>
    <rPh sb="0" eb="3">
      <t>ゼンネンド</t>
    </rPh>
    <rPh sb="7" eb="11">
      <t>セイサンカツドウ</t>
    </rPh>
    <rPh sb="12" eb="16">
      <t>シュウシジョウキョウ</t>
    </rPh>
    <phoneticPr fontId="6"/>
  </si>
  <si>
    <t>調書５</t>
    <phoneticPr fontId="6"/>
  </si>
  <si>
    <t>その他自己点検した結果の報告</t>
    <rPh sb="2" eb="3">
      <t>タ</t>
    </rPh>
    <rPh sb="3" eb="7">
      <t>ジコテンケン</t>
    </rPh>
    <rPh sb="9" eb="11">
      <t>ケッカ</t>
    </rPh>
    <rPh sb="12" eb="14">
      <t>ホウコク</t>
    </rPh>
    <phoneticPr fontId="6"/>
  </si>
  <si>
    <t>２．作成の流れ</t>
    <rPh sb="2" eb="4">
      <t>サクセイ</t>
    </rPh>
    <rPh sb="5" eb="6">
      <t>ナガ</t>
    </rPh>
    <phoneticPr fontId="6"/>
  </si>
  <si>
    <t>流れ</t>
    <rPh sb="0" eb="1">
      <t>ナガ</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</si>
  <si>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</si>
  <si>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</si>
  <si>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</si>
  <si>
    <r>
      <t>従業者の出退勤</t>
    </r>
    <r>
      <rPr>
        <sz val="11"/>
        <color rgb="FFFF0000"/>
        <rFont val="Meiryo UI"/>
        <family val="3"/>
        <charset val="128"/>
      </rPr>
      <t>（実績）</t>
    </r>
    <r>
      <rPr>
        <sz val="11"/>
        <rFont val="Meiryo UI"/>
        <family val="3"/>
        <charset val="128"/>
      </rPr>
      <t>の状況</t>
    </r>
    <rPh sb="0" eb="3">
      <t>ジュウギョウシャ</t>
    </rPh>
    <rPh sb="4" eb="7">
      <t>シュッタイキン</t>
    </rPh>
    <rPh sb="8" eb="10">
      <t>ジッセキ</t>
    </rPh>
    <rPh sb="12" eb="14">
      <t>ジョウキョウ</t>
    </rPh>
    <phoneticPr fontId="6"/>
  </si>
  <si>
    <t>必須</t>
    <phoneticPr fontId="6"/>
  </si>
  <si>
    <t>必須</t>
    <rPh sb="0" eb="2">
      <t>ヒッス</t>
    </rPh>
    <phoneticPr fontId="6"/>
  </si>
  <si>
    <t>対象がある
場合のみ</t>
    <rPh sb="0" eb="2">
      <t>タイショウ</t>
    </rPh>
    <rPh sb="6" eb="8">
      <t>バアイ</t>
    </rPh>
    <phoneticPr fontId="6"/>
  </si>
  <si>
    <t>事前調書1-2　前年度平均利用者数</t>
    <rPh sb="0" eb="2">
      <t>ジゼン</t>
    </rPh>
    <rPh sb="2" eb="4">
      <t>チョウショ</t>
    </rPh>
    <rPh sb="8" eb="11">
      <t>ゼンネンド</t>
    </rPh>
    <rPh sb="11" eb="13">
      <t>ヘイキン</t>
    </rPh>
    <rPh sb="13" eb="17">
      <t>リヨウシャスウ</t>
    </rPh>
    <phoneticPr fontId="6"/>
  </si>
  <si>
    <t xml:space="preserve"> </t>
    <phoneticPr fontId="6"/>
  </si>
  <si>
    <r>
      <t>　多機能型の場合は、就労移行支援、就労継続支援Ａ型、就労継続支援Ｂ型、生産活動を行う生活介護について、</t>
    </r>
    <r>
      <rPr>
        <sz val="14"/>
        <color rgb="FFFF0000"/>
        <rFont val="ＭＳ 明朝"/>
        <family val="1"/>
        <charset val="128"/>
      </rPr>
      <t>シートをコピーして</t>
    </r>
    <r>
      <rPr>
        <sz val="14"/>
        <color theme="1"/>
        <rFont val="ＭＳ 明朝"/>
        <family val="1"/>
        <charset val="128"/>
      </rPr>
      <t>サービス毎に調書を作成してください。</t>
    </r>
    <rPh sb="1" eb="4">
      <t>タキノウ</t>
    </rPh>
    <rPh sb="4" eb="5">
      <t>ガタ</t>
    </rPh>
    <rPh sb="6" eb="8">
      <t>バアイ</t>
    </rPh>
    <rPh sb="10" eb="12">
      <t>シュウロウ</t>
    </rPh>
    <rPh sb="12" eb="14">
      <t>イコウ</t>
    </rPh>
    <rPh sb="14" eb="16">
      <t>シエン</t>
    </rPh>
    <rPh sb="17" eb="19">
      <t>シュウロウ</t>
    </rPh>
    <rPh sb="19" eb="21">
      <t>ケイゾク</t>
    </rPh>
    <rPh sb="21" eb="23">
      <t>シエン</t>
    </rPh>
    <rPh sb="24" eb="25">
      <t>カタ</t>
    </rPh>
    <rPh sb="26" eb="28">
      <t>シュウロウ</t>
    </rPh>
    <rPh sb="28" eb="30">
      <t>ケイゾク</t>
    </rPh>
    <rPh sb="30" eb="32">
      <t>シエン</t>
    </rPh>
    <rPh sb="33" eb="34">
      <t>カタ</t>
    </rPh>
    <rPh sb="35" eb="37">
      <t>セイサン</t>
    </rPh>
    <rPh sb="37" eb="39">
      <t>カツドウ</t>
    </rPh>
    <rPh sb="40" eb="41">
      <t>オコナ</t>
    </rPh>
    <rPh sb="42" eb="44">
      <t>セイカツ</t>
    </rPh>
    <rPh sb="44" eb="46">
      <t>カイゴ</t>
    </rPh>
    <rPh sb="64" eb="65">
      <t>ゴト</t>
    </rPh>
    <rPh sb="66" eb="68">
      <t>チョウショ</t>
    </rPh>
    <rPh sb="69" eb="71">
      <t>サクセイ</t>
    </rPh>
    <phoneticPr fontId="6"/>
  </si>
  <si>
    <t>１　事業内容
　 （具体的な作業
　　内容等）</t>
    <rPh sb="2" eb="4">
      <t>ジギョウ</t>
    </rPh>
    <rPh sb="4" eb="6">
      <t>ナイヨウ</t>
    </rPh>
    <rPh sb="10" eb="13">
      <t>グタイテキ</t>
    </rPh>
    <rPh sb="14" eb="15">
      <t>サク</t>
    </rPh>
    <rPh sb="15" eb="16">
      <t>ギョウ</t>
    </rPh>
    <rPh sb="19" eb="21">
      <t>ナイヨウ</t>
    </rPh>
    <rPh sb="21" eb="22">
      <t>トウ</t>
    </rPh>
    <phoneticPr fontId="43"/>
  </si>
  <si>
    <t>２　事業収入
　 （単位：円）</t>
    <rPh sb="2" eb="4">
      <t>ジギョウ</t>
    </rPh>
    <rPh sb="4" eb="6">
      <t>シュウニュウ</t>
    </rPh>
    <rPh sb="10" eb="12">
      <t>タンイ</t>
    </rPh>
    <rPh sb="13" eb="14">
      <t>エン</t>
    </rPh>
    <phoneticPr fontId="43"/>
  </si>
  <si>
    <t>３　必要経費
　 （単位：円）</t>
    <rPh sb="2" eb="4">
      <t>ヒツヨウ</t>
    </rPh>
    <rPh sb="4" eb="6">
      <t>ケイヒ</t>
    </rPh>
    <rPh sb="10" eb="12">
      <t>タンイ</t>
    </rPh>
    <rPh sb="13" eb="14">
      <t>エン</t>
    </rPh>
    <phoneticPr fontId="43"/>
  </si>
  <si>
    <t>４　事業収入－経費
　 （単位：円）</t>
    <rPh sb="2" eb="4">
      <t>ジギョウ</t>
    </rPh>
    <rPh sb="4" eb="6">
      <t>シュウニュウ</t>
    </rPh>
    <rPh sb="7" eb="9">
      <t>ケイヒ</t>
    </rPh>
    <rPh sb="13" eb="15">
      <t>タンイ</t>
    </rPh>
    <rPh sb="16" eb="17">
      <t>エン</t>
    </rPh>
    <phoneticPr fontId="43"/>
  </si>
  <si>
    <t>５　総賃金（工賃）
　 （単位：円）</t>
    <rPh sb="2" eb="3">
      <t>ソウ</t>
    </rPh>
    <rPh sb="3" eb="5">
      <t>チンギン</t>
    </rPh>
    <rPh sb="6" eb="8">
      <t>コウチン</t>
    </rPh>
    <rPh sb="13" eb="15">
      <t>タンイ</t>
    </rPh>
    <rPh sb="16" eb="17">
      <t>エン</t>
    </rPh>
    <phoneticPr fontId="43"/>
  </si>
  <si>
    <t>６　支払対象
　　延べ利用者数　　
　　(単位：人）</t>
    <rPh sb="2" eb="4">
      <t>シハラ</t>
    </rPh>
    <rPh sb="4" eb="6">
      <t>タイショウ</t>
    </rPh>
    <rPh sb="9" eb="10">
      <t>ノ</t>
    </rPh>
    <rPh sb="11" eb="14">
      <t>リヨウシャ</t>
    </rPh>
    <rPh sb="14" eb="15">
      <t>スウ</t>
    </rPh>
    <rPh sb="21" eb="23">
      <t>タンイ</t>
    </rPh>
    <rPh sb="24" eb="25">
      <t>ヒト</t>
    </rPh>
    <phoneticPr fontId="43"/>
  </si>
  <si>
    <t>７　年間開所日数
　 （単位：日）</t>
    <rPh sb="2" eb="4">
      <t>ネンカン</t>
    </rPh>
    <rPh sb="4" eb="6">
      <t>カイショ</t>
    </rPh>
    <rPh sb="6" eb="8">
      <t>ニッスウ</t>
    </rPh>
    <rPh sb="12" eb="14">
      <t>タンイ</t>
    </rPh>
    <rPh sb="15" eb="16">
      <t>ニチ</t>
    </rPh>
    <phoneticPr fontId="43"/>
  </si>
  <si>
    <t>８　１人当たり平均
　　賃金（工賃）
　 （単位：円）</t>
    <rPh sb="3" eb="4">
      <t>ニン</t>
    </rPh>
    <rPh sb="4" eb="5">
      <t>ア</t>
    </rPh>
    <rPh sb="7" eb="9">
      <t>ヘイキン</t>
    </rPh>
    <rPh sb="12" eb="14">
      <t>チンギン</t>
    </rPh>
    <rPh sb="15" eb="17">
      <t>コウチン</t>
    </rPh>
    <rPh sb="22" eb="24">
      <t>タンイ</t>
    </rPh>
    <rPh sb="25" eb="26">
      <t>エン</t>
    </rPh>
    <phoneticPr fontId="43"/>
  </si>
  <si>
    <t>９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43"/>
  </si>
  <si>
    <t xml:space="preserve">例）利用者に月額3,000円の工賃を支払うため。
　　雇用契約を締結した利用者に対して、最低賃金を支払うため。
</t>
    <phoneticPr fontId="6"/>
  </si>
  <si>
    <t>10　「５　総賃金額（工賃）」が「４　事業収入－経費」よりも金額が大きい場合は、財源を選択してく
　ださい（該当に○。複数回答可）。</t>
    <rPh sb="11" eb="13">
      <t>コウチン</t>
    </rPh>
    <rPh sb="36" eb="38">
      <t>バアイ</t>
    </rPh>
    <rPh sb="54" eb="56">
      <t>ガイトウ</t>
    </rPh>
    <rPh sb="59" eb="61">
      <t>フクスウ</t>
    </rPh>
    <rPh sb="61" eb="63">
      <t>カイトウ</t>
    </rPh>
    <rPh sb="63" eb="64">
      <t>カ</t>
    </rPh>
    <phoneticPr fontId="6"/>
  </si>
  <si>
    <t>2810123456　就労継続支援Ｂ型　神戸</t>
    <phoneticPr fontId="6"/>
  </si>
  <si>
    <t>就労継続支援Ｂ型</t>
    <phoneticPr fontId="6"/>
  </si>
  <si>
    <t>運営指導日</t>
    <rPh sb="0" eb="2">
      <t>ウンエイ</t>
    </rPh>
    <rPh sb="2" eb="4">
      <t>シドウ</t>
    </rPh>
    <rPh sb="4" eb="5">
      <t>ヒ</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</si>
  <si>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7" eb="19">
      <t>ウンエイ</t>
    </rPh>
    <rPh sb="19" eb="21">
      <t>シドウ</t>
    </rPh>
    <rPh sb="21" eb="23">
      <t>チョッキン</t>
    </rPh>
    <rPh sb="26" eb="28">
      <t>ゲツカン</t>
    </rPh>
    <rPh sb="29" eb="31">
      <t>ジョウキョウ</t>
    </rPh>
    <phoneticPr fontId="6"/>
  </si>
  <si>
    <t>事前調書1-1のセル「D２」に運営指導年月日を入力してください。
（この日付を入れることで、各調書に日付が自動的に反映されます。）
（就労定着支援もこの作業は行ってください。）</t>
    <rPh sb="0" eb="4">
      <t>ジゼンチョウショ</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</si>
  <si>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t>&lt;&lt;&lt;まずは、運営指導年月日を西暦年（例：2020/10/29）で入力してください</t>
    <rPh sb="9" eb="11">
      <t>シドウ</t>
    </rPh>
    <rPh sb="11" eb="14">
      <t>ネンガッピ</t>
    </rPh>
    <rPh sb="15" eb="17">
      <t>セイレキ</t>
    </rPh>
    <rPh sb="17" eb="18">
      <t>ネン</t>
    </rPh>
    <rPh sb="19" eb="20">
      <t>レイ</t>
    </rPh>
    <rPh sb="33" eb="35">
      <t>ニュウリョク</t>
    </rPh>
    <phoneticPr fontId="6"/>
  </si>
  <si>
    <t>施設の月毎の開所日数を入力してください。
（運営指導前月は開所日に１を入力してください。）</t>
    <rPh sb="0" eb="2">
      <t>シセツ</t>
    </rPh>
    <rPh sb="3" eb="5">
      <t>ツキゴト</t>
    </rPh>
    <rPh sb="6" eb="8">
      <t>カイショ</t>
    </rPh>
    <rPh sb="8" eb="10">
      <t>ニッスウ</t>
    </rPh>
    <rPh sb="11" eb="13">
      <t>ニュウリョク</t>
    </rPh>
    <rPh sb="24" eb="26">
      <t>シドウ</t>
    </rPh>
    <rPh sb="26" eb="28">
      <t>ゼンゲツ</t>
    </rPh>
    <rPh sb="29" eb="31">
      <t>カイショ</t>
    </rPh>
    <rPh sb="31" eb="32">
      <t>ビ</t>
    </rPh>
    <rPh sb="35" eb="37">
      <t>ニュウリョク</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</si>
  <si>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9" eb="21">
      <t>シドウ</t>
    </rPh>
    <rPh sb="21" eb="23">
      <t>チョッキン</t>
    </rPh>
    <rPh sb="26" eb="28">
      <t>ゲツカン</t>
    </rPh>
    <rPh sb="29" eb="31">
      <t>ジョウキョウ</t>
    </rPh>
    <phoneticPr fontId="6"/>
  </si>
  <si>
    <t>運営指導日</t>
    <rPh sb="2" eb="4">
      <t>シドウ</t>
    </rPh>
    <rPh sb="4" eb="5">
      <t>ヒ</t>
    </rPh>
    <phoneticPr fontId="6"/>
  </si>
  <si>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6"/>
  </si>
  <si>
    <t>（３）　計画
開始日</t>
    <rPh sb="1" eb="3">
      <t>ケイカク</t>
    </rPh>
    <rPh sb="7" eb="10">
      <t>カイシビ</t>
    </rPh>
    <phoneticPr fontId="3"/>
  </si>
  <si>
    <t>サービス
所要時間</t>
    <rPh sb="5" eb="7">
      <t>ショヨウ</t>
    </rPh>
    <rPh sb="7" eb="9">
      <t>ジカン</t>
    </rPh>
    <phoneticPr fontId="6"/>
  </si>
  <si>
    <t>算定
係数</t>
    <rPh sb="0" eb="2">
      <t>サンテイ</t>
    </rPh>
    <rPh sb="3" eb="5">
      <t>ケイスウ</t>
    </rPh>
    <phoneticPr fontId="6"/>
  </si>
  <si>
    <t>年度
合計</t>
    <rPh sb="0" eb="2">
      <t>ネンド</t>
    </rPh>
    <rPh sb="3" eb="5">
      <t>ゴウケイ</t>
    </rPh>
    <phoneticPr fontId="6"/>
  </si>
  <si>
    <t>利用者受給者番号</t>
    <rPh sb="0" eb="3">
      <t>リヨウシャ</t>
    </rPh>
    <rPh sb="3" eb="6">
      <t>ジュキュウシャ</t>
    </rPh>
    <rPh sb="6" eb="8">
      <t>バンゴウ</t>
    </rPh>
    <phoneticPr fontId="6"/>
  </si>
  <si>
    <t>番号</t>
    <rPh sb="0" eb="2">
      <t>バンゴウ</t>
    </rPh>
    <phoneticPr fontId="6"/>
  </si>
  <si>
    <t>延べ利用者数計</t>
    <rPh sb="0" eb="1">
      <t>ノ</t>
    </rPh>
    <rPh sb="2" eb="4">
      <t>リヨウ</t>
    </rPh>
    <rPh sb="4" eb="5">
      <t>シャ</t>
    </rPh>
    <rPh sb="5" eb="6">
      <t>スウ</t>
    </rPh>
    <rPh sb="6" eb="7">
      <t>ケイ</t>
    </rPh>
    <phoneticPr fontId="6"/>
  </si>
  <si>
    <t>人員配置基準</t>
    <phoneticPr fontId="6"/>
  </si>
  <si>
    <t>延べ利用者数計</t>
    <rPh sb="0" eb="1">
      <t>ノ</t>
    </rPh>
    <rPh sb="2" eb="5">
      <t>リヨウシャ</t>
    </rPh>
    <rPh sb="5" eb="6">
      <t>スウ</t>
    </rPh>
    <rPh sb="6" eb="7">
      <t>ケイ</t>
    </rPh>
    <phoneticPr fontId="6"/>
  </si>
  <si>
    <t>平均支援区分計算</t>
    <rPh sb="0" eb="2">
      <t>ヘイキン</t>
    </rPh>
    <rPh sb="2" eb="4">
      <t>シエン</t>
    </rPh>
    <rPh sb="4" eb="6">
      <t>クブン</t>
    </rPh>
    <rPh sb="6" eb="8">
      <t>ケイサン</t>
    </rPh>
    <phoneticPr fontId="6"/>
  </si>
  <si>
    <t>5h以上7h未満</t>
  </si>
  <si>
    <t>5h未満</t>
  </si>
  <si>
    <t>7h以上</t>
  </si>
  <si>
    <t>区分６</t>
  </si>
  <si>
    <t>区分３</t>
  </si>
  <si>
    <t>＊利用者数が多いときは、コピーと挿入を用いて適宜ワークシートの行数を増やしてください。</t>
    <rPh sb="1" eb="4">
      <t>リヨウシャ</t>
    </rPh>
    <rPh sb="4" eb="5">
      <t>スウ</t>
    </rPh>
    <rPh sb="6" eb="7">
      <t>オオ</t>
    </rPh>
    <rPh sb="22" eb="24">
      <t>テキギ</t>
    </rPh>
    <rPh sb="31" eb="33">
      <t>ギョウスウ</t>
    </rPh>
    <rPh sb="34" eb="35">
      <t>フ</t>
    </rPh>
    <phoneticPr fontId="6"/>
  </si>
  <si>
    <t>＊前年度における事業実績が６月以上である場合入力してください（６月未満の場合は、定員の90％を利用者数として、サービス提供の所要時間を見込みで入力）。</t>
    <rPh sb="59" eb="61">
      <t>テイキョウ</t>
    </rPh>
    <rPh sb="62" eb="64">
      <t>ショヨウ</t>
    </rPh>
    <rPh sb="64" eb="66">
      <t>ジカン</t>
    </rPh>
    <rPh sb="67" eb="69">
      <t>ミコ</t>
    </rPh>
    <rPh sb="71" eb="73">
      <t>ニュウリョク</t>
    </rPh>
    <phoneticPr fontId="6"/>
  </si>
  <si>
    <t>サービス所要時間の判断の参考材料</t>
    <rPh sb="4" eb="6">
      <t>ショヨウ</t>
    </rPh>
    <rPh sb="6" eb="8">
      <t>ジカン</t>
    </rPh>
    <rPh sb="9" eb="11">
      <t>ハンダン</t>
    </rPh>
    <rPh sb="12" eb="14">
      <t>サンコウ</t>
    </rPh>
    <rPh sb="14" eb="16">
      <t>ザイリョウ</t>
    </rPh>
    <phoneticPr fontId="6"/>
  </si>
  <si>
    <t>聞き取りによる見込み</t>
  </si>
  <si>
    <t>６　支払対象
　　延べ利用者数
　　(単位：人）</t>
    <rPh sb="2" eb="4">
      <t>シハラ</t>
    </rPh>
    <rPh sb="4" eb="6">
      <t>タイショウ</t>
    </rPh>
    <rPh sb="9" eb="10">
      <t>ノ</t>
    </rPh>
    <rPh sb="11" eb="14">
      <t>リヨウシャ</t>
    </rPh>
    <rPh sb="14" eb="15">
      <t>スウ</t>
    </rPh>
    <rPh sb="19" eb="21">
      <t>タンイ</t>
    </rPh>
    <rPh sb="22" eb="23">
      <t>ヒト</t>
    </rPh>
    <phoneticPr fontId="43"/>
  </si>
  <si>
    <t>身体拘束適正化検討委員会を設置していますか。</t>
    <rPh sb="7" eb="9">
      <t>ケントウ</t>
    </rPh>
    <rPh sb="13" eb="15">
      <t>セッチ</t>
    </rPh>
    <phoneticPr fontId="6"/>
  </si>
  <si>
    <t>身体拘束適正化検討委員会の開催状況</t>
    <rPh sb="7" eb="9">
      <t>ケントウ</t>
    </rPh>
    <rPh sb="13" eb="15">
      <t>カイサイ</t>
    </rPh>
    <rPh sb="15" eb="17">
      <t>ジョウキョウ</t>
    </rPh>
    <phoneticPr fontId="6"/>
  </si>
  <si>
    <t>平均障害支援区分</t>
    <rPh sb="0" eb="2">
      <t>ヘイキン</t>
    </rPh>
    <rPh sb="2" eb="4">
      <t>ショウガイ</t>
    </rPh>
    <rPh sb="4" eb="8">
      <t>シエンクブン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</si>
</sst>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76" formatCode="0.0_ "/>
    <numFmt numFmtId="177" formatCode="#,##0.0_);[Red]\(#,##0.0\)"/>
    <numFmt numFmtId="178" formatCode="#,##0.0;[Red]\-#,##0.0"/>
    <numFmt numFmtId="179" formatCode="[$-411]ge\.m\.d;@"/>
    <numFmt numFmtId="180" formatCode="#&quot;月&quot;"/>
    <numFmt numFmtId="181" formatCode="ggge&quot;年&quot;m&quot;月&quot;"/>
    <numFmt numFmtId="182" formatCode="#,##0.0_ "/>
    <numFmt numFmtId="183" formatCode="General\ &quot;人&quot;"/>
    <numFmt numFmtId="184" formatCode="#,##0.0_ &quot;人&quot;"/>
    <numFmt numFmtId="185" formatCode="#,##0_ "/>
    <numFmt numFmtId="186" formatCode="0_ "/>
    <numFmt numFmtId="187" formatCode="ge\.m"/>
    <numFmt numFmtId="188" formatCode="0.0"/>
    <numFmt numFmtId="189" formatCode="\(@\)"/>
    <numFmt numFmtId="190" formatCode="#,##0.00_ "/>
    <numFmt numFmtId="191" formatCode="#,##0.000_ "/>
    <numFmt numFmtId="192" formatCode="aaa"/>
  </numFmts>
  <fonts count="63">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sz val="14"/>
      <name val="ＭＳ 明朝"/>
      <family val="1"/>
      <charset val="128"/>
    </font>
    <font>
      <sz val="18"/>
      <color rgb="FFFF0000"/>
      <name val="ＭＳ 明朝"/>
      <family val="1"/>
      <charset val="128"/>
    </font>
    <font>
      <sz val="11"/>
      <name val="ＭＳ 明朝"/>
      <family val="1"/>
      <charset val="128"/>
    </font>
    <font>
      <sz val="14"/>
      <color rgb="FFFF0000"/>
      <name val="ＭＳ 明朝"/>
      <family val="1"/>
      <charset val="128"/>
    </font>
    <font>
      <sz val="20"/>
      <name val="ＭＳ 明朝"/>
      <family val="1"/>
      <charset val="128"/>
    </font>
    <font>
      <sz val="12"/>
      <color rgb="FFFF0000"/>
      <name val="ＭＳ 明朝"/>
      <family val="1"/>
      <charset val="128"/>
    </font>
    <font>
      <sz val="12"/>
      <name val="ＭＳ 明朝"/>
      <family val="1"/>
      <charset val="128"/>
    </font>
    <font>
      <sz val="12"/>
      <color indexed="16"/>
      <name val="ＭＳ 明朝"/>
      <family val="1"/>
      <charset val="128"/>
    </font>
    <font>
      <sz val="9"/>
      <name val="ＭＳ 明朝"/>
      <family val="1"/>
      <charset val="128"/>
    </font>
    <font>
      <i/>
      <sz val="11"/>
      <color indexed="16"/>
      <name val="ＭＳ 明朝"/>
      <family val="1"/>
      <charset val="128"/>
    </font>
    <font>
      <sz val="10"/>
      <name val="ＭＳ 明朝"/>
      <family val="1"/>
      <charset val="128"/>
    </font>
    <font>
      <sz val="12"/>
      <color rgb="FFFF0000"/>
      <name val="ＭＳ ゴシック"/>
      <family val="3"/>
      <charset val="128"/>
    </font>
    <font>
      <b/>
      <sz val="18"/>
      <color theme="1"/>
      <name val="ＭＳ Ｐゴシック"/>
      <family val="3"/>
      <charset val="128"/>
    </font>
    <font>
      <sz val="14"/>
      <name val="ＭＳ Ｐゴシック"/>
      <family val="3"/>
      <charset val="128"/>
    </font>
    <font>
      <sz val="6"/>
      <name val="游ゴシック"/>
      <family val="3"/>
      <charset val="128"/>
      <scheme val="minor"/>
    </font>
    <font>
      <sz val="11"/>
      <color theme="0" tint="-0.499984740745262"/>
      <name val="ＭＳ 明朝"/>
      <family val="1"/>
      <charset val="128"/>
    </font>
    <font>
      <sz val="24"/>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10"/>
      <color rgb="FFFF0000"/>
      <name val="ＭＳ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
      <u/>
      <sz val="11"/>
      <color theme="10"/>
      <name val="ＭＳ Ｐ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b/>
      <sz val="14"/>
      <name val="ＭＳ ゴシック"/>
      <family val="3"/>
      <charset val="128"/>
    </font>
    <font>
      <b/>
      <sz val="18"/>
      <color rgb="FFFF0000"/>
      <name val="ＭＳ ゴシック"/>
      <family val="3"/>
      <charset val="128"/>
    </font>
  </fonts>
  <fills count="2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47"/>
        <bgColor indexed="64"/>
      </patternFill>
    </fill>
    <fill>
      <patternFill patternType="solid">
        <fgColor indexed="4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rgb="FFCCFFFF"/>
        <bgColor indexed="64"/>
      </patternFill>
    </fill>
  </fills>
  <borders count="112">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left/>
      <right style="medium">
        <color indexed="64"/>
      </right>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7" fillId="0" borderId="0">
      <alignment vertical="center"/>
    </xf>
    <xf numFmtId="0" fontId="24" fillId="0" borderId="0">
      <alignment vertical="center"/>
    </xf>
    <xf numFmtId="38" fontId="17"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56" fillId="0" borderId="0" applyNumberFormat="0" applyFill="0" applyBorder="0" applyAlignment="0" applyProtection="0"/>
    <xf numFmtId="0" fontId="1" fillId="0" borderId="0">
      <alignment vertical="center"/>
    </xf>
  </cellStyleXfs>
  <cellXfs count="973">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0" borderId="42" xfId="2" applyFont="1" applyFill="1" applyBorder="1" applyAlignment="1">
      <alignment horizontal="center" vertical="center" shrinkToFit="1"/>
    </xf>
    <xf numFmtId="0" fontId="4" fillId="0" borderId="41" xfId="2" applyFont="1" applyFill="1" applyBorder="1" applyAlignment="1">
      <alignment horizontal="center" vertical="center" shrinkToFit="1"/>
    </xf>
    <xf numFmtId="0" fontId="4" fillId="0" borderId="46"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16" fillId="0" borderId="0" xfId="4" applyFont="1">
      <alignment vertical="center"/>
    </xf>
    <xf numFmtId="176" fontId="4" fillId="0" borderId="0" xfId="2" applyNumberFormat="1" applyFont="1" applyFill="1" applyBorder="1" applyAlignment="1">
      <alignment horizontal="center" vertical="center"/>
    </xf>
    <xf numFmtId="0" fontId="4" fillId="0" borderId="36" xfId="2" applyFont="1" applyFill="1" applyBorder="1" applyAlignment="1">
      <alignment horizontal="center" vertical="center"/>
    </xf>
    <xf numFmtId="0" fontId="21" fillId="0" borderId="0" xfId="4" applyFont="1">
      <alignment vertical="center"/>
    </xf>
    <xf numFmtId="0" fontId="20" fillId="0" borderId="0" xfId="4" applyFont="1" applyBorder="1" applyAlignment="1">
      <alignment vertical="center"/>
    </xf>
    <xf numFmtId="0" fontId="22" fillId="0" borderId="0" xfId="4" applyFont="1" applyBorder="1" applyAlignment="1">
      <alignment vertical="center"/>
    </xf>
    <xf numFmtId="0" fontId="23" fillId="0" borderId="0" xfId="4" applyFont="1" applyBorder="1" applyAlignment="1">
      <alignment horizontal="left" vertical="center"/>
    </xf>
    <xf numFmtId="0" fontId="21" fillId="0" borderId="0" xfId="4" applyFont="1" applyBorder="1" applyAlignment="1">
      <alignment horizontal="right" vertical="center"/>
    </xf>
    <xf numFmtId="0" fontId="21" fillId="0" borderId="0" xfId="4" applyFont="1" applyBorder="1" applyAlignment="1">
      <alignment vertical="center"/>
    </xf>
    <xf numFmtId="0" fontId="18" fillId="0" borderId="0" xfId="4" applyFont="1" applyBorder="1" applyAlignment="1">
      <alignment horizontal="center" vertical="center"/>
    </xf>
    <xf numFmtId="0" fontId="18" fillId="7" borderId="30" xfId="4" quotePrefix="1" applyNumberFormat="1" applyFont="1" applyFill="1" applyBorder="1" applyAlignment="1">
      <alignment horizontal="center" vertical="center" shrinkToFit="1"/>
    </xf>
    <xf numFmtId="0" fontId="18" fillId="7" borderId="32" xfId="4" quotePrefix="1" applyNumberFormat="1" applyFont="1" applyFill="1" applyBorder="1" applyAlignment="1">
      <alignment horizontal="center" vertical="center" shrinkToFit="1"/>
    </xf>
    <xf numFmtId="0" fontId="18" fillId="7" borderId="29" xfId="4" quotePrefix="1" applyNumberFormat="1" applyFont="1" applyFill="1" applyBorder="1" applyAlignment="1">
      <alignment horizontal="center" vertical="center" shrinkToFit="1"/>
    </xf>
    <xf numFmtId="14" fontId="18" fillId="7" borderId="6" xfId="4" quotePrefix="1" applyNumberFormat="1" applyFont="1" applyFill="1" applyBorder="1" applyAlignment="1">
      <alignment horizontal="center" vertical="center" shrinkToFit="1"/>
    </xf>
    <xf numFmtId="0" fontId="18" fillId="7" borderId="7" xfId="4" quotePrefix="1" applyNumberFormat="1" applyFont="1" applyFill="1" applyBorder="1" applyAlignment="1">
      <alignment horizontal="center" vertical="center" shrinkToFit="1"/>
    </xf>
    <xf numFmtId="0" fontId="18" fillId="7" borderId="5" xfId="4" quotePrefix="1" applyNumberFormat="1" applyFont="1" applyFill="1" applyBorder="1" applyAlignment="1">
      <alignment horizontal="center" vertical="center" shrinkToFit="1"/>
    </xf>
    <xf numFmtId="0" fontId="15" fillId="0" borderId="31" xfId="4" applyFont="1" applyBorder="1" applyAlignment="1">
      <alignment horizontal="center" vertical="center"/>
    </xf>
    <xf numFmtId="49" fontId="15" fillId="0" borderId="22" xfId="4" quotePrefix="1" applyNumberFormat="1" applyFont="1" applyBorder="1" applyAlignment="1">
      <alignment horizontal="center" vertical="center"/>
    </xf>
    <xf numFmtId="0" fontId="15" fillId="0" borderId="22" xfId="4" quotePrefix="1" applyFont="1" applyBorder="1" applyAlignment="1">
      <alignment horizontal="center" vertical="center" wrapText="1"/>
    </xf>
    <xf numFmtId="49" fontId="15" fillId="0" borderId="22" xfId="4" quotePrefix="1" applyNumberFormat="1" applyFont="1" applyBorder="1" applyAlignment="1">
      <alignment horizontal="center" vertical="center" wrapText="1"/>
    </xf>
    <xf numFmtId="179" fontId="15" fillId="0" borderId="22" xfId="4" quotePrefix="1" applyNumberFormat="1" applyFont="1" applyBorder="1" applyAlignment="1">
      <alignment horizontal="center" vertical="center" shrinkToFit="1"/>
    </xf>
    <xf numFmtId="0" fontId="15" fillId="0" borderId="22" xfId="4" quotePrefix="1" applyNumberFormat="1" applyFont="1" applyBorder="1" applyAlignment="1">
      <alignment horizontal="center" vertical="center"/>
    </xf>
    <xf numFmtId="0" fontId="15" fillId="0" borderId="12" xfId="4" quotePrefix="1" applyNumberFormat="1" applyFont="1" applyBorder="1" applyAlignment="1">
      <alignment horizontal="center" vertical="center"/>
    </xf>
    <xf numFmtId="0" fontId="15" fillId="0" borderId="31" xfId="4" applyNumberFormat="1" applyFont="1" applyBorder="1" applyAlignment="1">
      <alignment horizontal="center" vertical="center"/>
    </xf>
    <xf numFmtId="0" fontId="15" fillId="0" borderId="20"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7" borderId="16" xfId="4" applyNumberFormat="1" applyFont="1" applyFill="1" applyBorder="1" applyAlignment="1">
      <alignment horizontal="center" vertical="center"/>
    </xf>
    <xf numFmtId="179" fontId="15" fillId="8" borderId="22" xfId="4" applyNumberFormat="1" applyFont="1" applyFill="1" applyBorder="1" applyAlignment="1">
      <alignment horizontal="center" vertical="center" shrinkToFit="1"/>
    </xf>
    <xf numFmtId="179" fontId="15" fillId="8" borderId="63" xfId="4" applyNumberFormat="1" applyFont="1" applyFill="1" applyBorder="1" applyAlignment="1">
      <alignment horizontal="center" vertical="center" shrinkToFit="1"/>
    </xf>
    <xf numFmtId="0" fontId="15" fillId="0" borderId="17" xfId="4" applyFont="1" applyBorder="1" applyAlignment="1">
      <alignment horizontal="center" vertical="center"/>
    </xf>
    <xf numFmtId="49" fontId="15" fillId="0" borderId="12" xfId="4" quotePrefix="1" applyNumberFormat="1" applyFont="1" applyBorder="1" applyAlignment="1">
      <alignment horizontal="center" vertical="center"/>
    </xf>
    <xf numFmtId="179" fontId="15" fillId="0" borderId="12" xfId="4" quotePrefix="1" applyNumberFormat="1" applyFont="1" applyBorder="1" applyAlignment="1">
      <alignment horizontal="center" vertical="center" shrinkToFit="1"/>
    </xf>
    <xf numFmtId="0" fontId="15" fillId="0" borderId="17" xfId="4" applyNumberFormat="1" applyFont="1" applyBorder="1" applyAlignment="1">
      <alignment horizontal="center" vertical="center"/>
    </xf>
    <xf numFmtId="0" fontId="15" fillId="0" borderId="19" xfId="4" applyNumberFormat="1" applyFont="1" applyBorder="1" applyAlignment="1">
      <alignment horizontal="center" vertical="center"/>
    </xf>
    <xf numFmtId="0" fontId="15" fillId="0" borderId="18" xfId="4" applyNumberFormat="1" applyFont="1" applyBorder="1" applyAlignment="1">
      <alignment horizontal="center" vertical="center"/>
    </xf>
    <xf numFmtId="49" fontId="15" fillId="0" borderId="12" xfId="4" quotePrefix="1" applyNumberFormat="1" applyFont="1" applyBorder="1" applyAlignment="1">
      <alignment horizontal="center" vertical="center" wrapText="1"/>
    </xf>
    <xf numFmtId="0" fontId="15" fillId="0" borderId="17" xfId="4" quotePrefix="1" applyNumberFormat="1" applyFont="1" applyBorder="1" applyAlignment="1">
      <alignment horizontal="center" vertical="center"/>
    </xf>
    <xf numFmtId="0" fontId="16" fillId="9" borderId="17" xfId="4" applyFont="1" applyFill="1" applyBorder="1">
      <alignment vertical="center"/>
    </xf>
    <xf numFmtId="0" fontId="18" fillId="7" borderId="59" xfId="6" applyNumberFormat="1" applyFont="1" applyFill="1" applyBorder="1" applyAlignment="1">
      <alignment horizontal="center" vertical="center" shrinkToFit="1"/>
    </xf>
    <xf numFmtId="0" fontId="15" fillId="7" borderId="59" xfId="4" applyNumberFormat="1" applyFont="1" applyFill="1" applyBorder="1" applyAlignment="1">
      <alignment horizontal="center" vertical="center" shrinkToFit="1"/>
    </xf>
    <xf numFmtId="0" fontId="15" fillId="7" borderId="41" xfId="4" applyNumberFormat="1" applyFont="1" applyFill="1" applyBorder="1" applyAlignment="1">
      <alignment horizontal="center" vertical="center" shrinkToFit="1"/>
    </xf>
    <xf numFmtId="0" fontId="16" fillId="9" borderId="6" xfId="4" applyFont="1" applyFill="1" applyBorder="1">
      <alignment vertical="center"/>
    </xf>
    <xf numFmtId="0" fontId="15" fillId="0" borderId="45" xfId="4" applyNumberFormat="1" applyFont="1" applyBorder="1" applyAlignment="1">
      <alignment horizontal="center" vertical="center" shrinkToFit="1"/>
    </xf>
    <xf numFmtId="0" fontId="15" fillId="0" borderId="42" xfId="4" applyNumberFormat="1" applyFont="1" applyBorder="1" applyAlignment="1">
      <alignment horizontal="center" vertical="center" shrinkToFit="1"/>
    </xf>
    <xf numFmtId="0" fontId="15" fillId="0" borderId="44" xfId="4" applyNumberFormat="1" applyFont="1" applyBorder="1" applyAlignment="1">
      <alignment horizontal="center" vertical="center" shrinkToFit="1"/>
    </xf>
    <xf numFmtId="0" fontId="15" fillId="0" borderId="41" xfId="4" applyNumberFormat="1" applyFont="1" applyBorder="1" applyAlignment="1">
      <alignment horizontal="center" vertical="center" shrinkToFit="1"/>
    </xf>
    <xf numFmtId="0" fontId="16" fillId="0" borderId="0" xfId="4" applyFont="1" applyFill="1" applyBorder="1">
      <alignment vertical="center"/>
    </xf>
    <xf numFmtId="0" fontId="15" fillId="0" borderId="0" xfId="4" applyFont="1" applyFill="1" applyBorder="1" applyAlignment="1">
      <alignment horizontal="left" vertical="center"/>
    </xf>
    <xf numFmtId="0" fontId="15" fillId="0" borderId="0" xfId="4" applyFont="1" applyBorder="1" applyAlignment="1">
      <alignment horizontal="center" vertical="center"/>
    </xf>
    <xf numFmtId="0" fontId="15" fillId="0" borderId="0" xfId="4" applyFont="1" applyFill="1" applyBorder="1" applyAlignment="1">
      <alignment horizontal="center" vertical="center"/>
    </xf>
    <xf numFmtId="2" fontId="15" fillId="7" borderId="59" xfId="4" applyNumberFormat="1" applyFont="1" applyFill="1" applyBorder="1" applyAlignment="1">
      <alignment horizontal="center" vertical="center"/>
    </xf>
    <xf numFmtId="0" fontId="19" fillId="0" borderId="0" xfId="4" applyFont="1" applyAlignment="1">
      <alignment horizontal="left" vertical="center"/>
    </xf>
    <xf numFmtId="0" fontId="19" fillId="0" borderId="0" xfId="4" applyFont="1">
      <alignment vertical="center"/>
    </xf>
    <xf numFmtId="0" fontId="27" fillId="0" borderId="0" xfId="4" applyFont="1" applyAlignment="1">
      <alignment horizontal="left" vertical="center"/>
    </xf>
    <xf numFmtId="0" fontId="15" fillId="0" borderId="0" xfId="4" applyFont="1" applyAlignment="1">
      <alignment horizontal="left" vertical="center"/>
    </xf>
    <xf numFmtId="0" fontId="15" fillId="0" borderId="0" xfId="4" applyFont="1">
      <alignment vertical="center"/>
    </xf>
    <xf numFmtId="0" fontId="27" fillId="0" borderId="0" xfId="4" applyFont="1">
      <alignment vertical="center"/>
    </xf>
    <xf numFmtId="0" fontId="27" fillId="0" borderId="0" xfId="4" quotePrefix="1" applyFont="1" applyAlignment="1">
      <alignment horizontal="right" vertical="top"/>
    </xf>
    <xf numFmtId="0" fontId="21" fillId="0" borderId="0" xfId="4" quotePrefix="1" applyFont="1" applyAlignment="1">
      <alignment horizontal="left" vertical="top"/>
    </xf>
    <xf numFmtId="0" fontId="27" fillId="0" borderId="0" xfId="4" applyFont="1" applyAlignment="1">
      <alignment vertical="center"/>
    </xf>
    <xf numFmtId="0" fontId="27" fillId="0" borderId="0" xfId="4" quotePrefix="1" applyFont="1" applyAlignment="1">
      <alignment horizontal="right" vertical="center"/>
    </xf>
    <xf numFmtId="0" fontId="21" fillId="0" borderId="0" xfId="4" applyFont="1" applyAlignment="1">
      <alignment vertical="center"/>
    </xf>
    <xf numFmtId="0" fontId="15" fillId="0" borderId="0" xfId="4" applyFont="1" applyAlignment="1">
      <alignment vertical="center"/>
    </xf>
    <xf numFmtId="0" fontId="21" fillId="5" borderId="46" xfId="4" applyFont="1" applyFill="1" applyBorder="1">
      <alignment vertical="center"/>
    </xf>
    <xf numFmtId="0" fontId="15" fillId="0" borderId="22" xfId="4" quotePrefix="1" applyFont="1" applyBorder="1" applyAlignment="1">
      <alignment horizontal="center" vertical="center"/>
    </xf>
    <xf numFmtId="0" fontId="15" fillId="0" borderId="12" xfId="4" quotePrefix="1" applyFont="1" applyBorder="1" applyAlignment="1">
      <alignment horizontal="center" vertical="center"/>
    </xf>
    <xf numFmtId="0" fontId="18" fillId="7" borderId="59" xfId="6" applyNumberFormat="1" applyFont="1" applyFill="1" applyBorder="1" applyAlignment="1">
      <alignment horizontal="center" vertical="center"/>
    </xf>
    <xf numFmtId="0" fontId="15" fillId="7" borderId="59" xfId="4" applyNumberFormat="1" applyFont="1" applyFill="1" applyBorder="1" applyAlignment="1">
      <alignment horizontal="center" vertical="center"/>
    </xf>
    <xf numFmtId="0" fontId="15" fillId="0" borderId="45" xfId="4" applyNumberFormat="1" applyFont="1" applyFill="1" applyBorder="1" applyAlignment="1">
      <alignment horizontal="center" vertical="center"/>
    </xf>
    <xf numFmtId="0" fontId="15" fillId="0" borderId="45" xfId="4" applyNumberFormat="1" applyFont="1" applyBorder="1" applyAlignment="1">
      <alignment horizontal="center" vertical="center"/>
    </xf>
    <xf numFmtId="0" fontId="15" fillId="0" borderId="42" xfId="4" applyNumberFormat="1" applyFont="1" applyBorder="1" applyAlignment="1">
      <alignment horizontal="center" vertical="center"/>
    </xf>
    <xf numFmtId="0" fontId="15" fillId="0" borderId="44" xfId="4" applyNumberFormat="1" applyFont="1" applyBorder="1" applyAlignment="1">
      <alignment horizontal="center" vertical="center"/>
    </xf>
    <xf numFmtId="0" fontId="15" fillId="0" borderId="41" xfId="4" applyNumberFormat="1" applyFont="1" applyBorder="1" applyAlignment="1">
      <alignment horizontal="center" vertical="center"/>
    </xf>
    <xf numFmtId="0" fontId="27" fillId="0" borderId="0" xfId="4" applyFont="1" applyAlignment="1">
      <alignment horizontal="right" vertical="center"/>
    </xf>
    <xf numFmtId="0" fontId="13" fillId="0" borderId="0" xfId="2" applyFont="1" applyAlignment="1">
      <alignment vertical="center"/>
    </xf>
    <xf numFmtId="0" fontId="1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10" fillId="0" borderId="0" xfId="0"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2" fillId="0" borderId="0" xfId="3" applyFont="1">
      <alignment vertical="center"/>
    </xf>
    <xf numFmtId="0" fontId="2" fillId="0" borderId="0" xfId="3" applyFont="1" applyAlignment="1">
      <alignment vertical="center" textRotation="255" shrinkToFit="1"/>
    </xf>
    <xf numFmtId="0" fontId="4" fillId="0" borderId="0" xfId="3" applyFont="1" applyAlignment="1">
      <alignment vertical="center"/>
    </xf>
    <xf numFmtId="0" fontId="4" fillId="0" borderId="0" xfId="3" applyFont="1" applyAlignment="1">
      <alignment vertical="center" shrinkToFit="1"/>
    </xf>
    <xf numFmtId="0" fontId="4" fillId="0" borderId="0" xfId="3" applyFont="1">
      <alignment vertical="center"/>
    </xf>
    <xf numFmtId="0" fontId="13" fillId="0" borderId="0" xfId="3" applyFont="1" applyAlignment="1">
      <alignment vertical="center"/>
    </xf>
    <xf numFmtId="0" fontId="8" fillId="0" borderId="43" xfId="3" applyFont="1" applyBorder="1" applyAlignment="1">
      <alignment vertical="center"/>
    </xf>
    <xf numFmtId="0" fontId="8" fillId="0" borderId="36" xfId="3" applyFont="1" applyBorder="1" applyAlignment="1">
      <alignment vertical="center"/>
    </xf>
    <xf numFmtId="0" fontId="8" fillId="0" borderId="45" xfId="3" applyFont="1" applyBorder="1" applyAlignment="1">
      <alignment vertical="center"/>
    </xf>
    <xf numFmtId="0" fontId="4" fillId="0" borderId="44" xfId="3" applyFont="1" applyFill="1" applyBorder="1" applyAlignment="1">
      <alignment horizontal="center" vertical="center" shrinkToFit="1"/>
    </xf>
    <xf numFmtId="0" fontId="4" fillId="10" borderId="17" xfId="3" applyFont="1" applyFill="1" applyBorder="1" applyAlignment="1">
      <alignment vertical="center" shrinkToFit="1"/>
    </xf>
    <xf numFmtId="0" fontId="4" fillId="10" borderId="19" xfId="3" applyFont="1" applyFill="1" applyBorder="1" applyAlignment="1">
      <alignment vertical="center" shrinkToFit="1"/>
    </xf>
    <xf numFmtId="0" fontId="4" fillId="10" borderId="18" xfId="3" applyFont="1" applyFill="1" applyBorder="1" applyAlignment="1">
      <alignment vertical="center" shrinkToFit="1"/>
    </xf>
    <xf numFmtId="0" fontId="4" fillId="0" borderId="17" xfId="3" applyFont="1" applyFill="1" applyBorder="1" applyAlignment="1">
      <alignment horizontal="center" vertical="center" shrinkToFit="1"/>
    </xf>
    <xf numFmtId="0" fontId="4" fillId="0" borderId="19" xfId="3" applyFont="1" applyFill="1" applyBorder="1" applyAlignment="1">
      <alignment horizontal="center" vertical="center" shrinkToFit="1"/>
    </xf>
    <xf numFmtId="0" fontId="4" fillId="0" borderId="18" xfId="3" applyFont="1" applyFill="1" applyBorder="1" applyAlignment="1">
      <alignment horizontal="center" vertical="center" shrinkToFit="1"/>
    </xf>
    <xf numFmtId="0" fontId="4" fillId="0" borderId="20" xfId="3" applyFont="1" applyFill="1" applyBorder="1" applyAlignment="1">
      <alignment horizontal="center" vertical="center" shrinkToFit="1"/>
    </xf>
    <xf numFmtId="0" fontId="4" fillId="0" borderId="50" xfId="3" applyFont="1" applyFill="1" applyBorder="1" applyAlignment="1">
      <alignment horizontal="center" vertical="center" shrinkToFit="1"/>
    </xf>
    <xf numFmtId="0" fontId="4" fillId="10" borderId="31" xfId="3" applyFont="1" applyFill="1" applyBorder="1" applyAlignment="1">
      <alignment horizontal="center" vertical="center" shrinkToFit="1"/>
    </xf>
    <xf numFmtId="0" fontId="4" fillId="10" borderId="19" xfId="3" applyFont="1" applyFill="1" applyBorder="1" applyAlignment="1">
      <alignment horizontal="center" vertical="center" shrinkToFit="1"/>
    </xf>
    <xf numFmtId="0" fontId="4" fillId="10" borderId="18" xfId="3" applyFont="1" applyFill="1" applyBorder="1" applyAlignment="1">
      <alignment horizontal="center" vertical="center" shrinkToFit="1"/>
    </xf>
    <xf numFmtId="0" fontId="4" fillId="0" borderId="12" xfId="3" applyFont="1" applyBorder="1" applyAlignment="1">
      <alignment vertical="center" shrinkToFit="1"/>
    </xf>
    <xf numFmtId="0" fontId="4" fillId="0" borderId="54" xfId="3" applyFont="1" applyFill="1" applyBorder="1" applyAlignment="1">
      <alignment horizontal="center" vertical="center" shrinkToFit="1"/>
    </xf>
    <xf numFmtId="0" fontId="4" fillId="0" borderId="15" xfId="3" applyFont="1" applyFill="1" applyBorder="1" applyAlignment="1">
      <alignment horizontal="center" vertical="center" shrinkToFit="1"/>
    </xf>
    <xf numFmtId="0" fontId="4" fillId="0" borderId="5" xfId="3" applyFont="1" applyFill="1" applyBorder="1" applyAlignment="1">
      <alignment horizontal="center" vertical="center" shrinkToFit="1"/>
    </xf>
    <xf numFmtId="0" fontId="4" fillId="0" borderId="1" xfId="3" applyFont="1" applyBorder="1" applyAlignment="1">
      <alignment vertical="center" shrinkToFit="1"/>
    </xf>
    <xf numFmtId="0" fontId="4" fillId="0" borderId="46" xfId="3" applyFont="1" applyFill="1" applyBorder="1" applyAlignment="1">
      <alignment horizontal="center" vertical="center" shrinkToFit="1"/>
    </xf>
    <xf numFmtId="0" fontId="4" fillId="0" borderId="41" xfId="3" applyFont="1" applyFill="1" applyBorder="1" applyAlignment="1">
      <alignment horizontal="center" vertical="center" shrinkToFit="1"/>
    </xf>
    <xf numFmtId="0" fontId="4" fillId="0" borderId="42" xfId="3" applyFont="1" applyFill="1" applyBorder="1" applyAlignment="1">
      <alignment horizontal="center" vertical="center" shrinkToFit="1"/>
    </xf>
    <xf numFmtId="0" fontId="4" fillId="0" borderId="33" xfId="3" applyFont="1" applyFill="1" applyBorder="1" applyAlignment="1">
      <alignment horizontal="center" vertical="center" shrinkToFit="1"/>
    </xf>
    <xf numFmtId="0" fontId="4" fillId="0" borderId="48" xfId="3" applyFont="1" applyFill="1" applyBorder="1" applyAlignment="1">
      <alignment horizontal="center" vertical="center" shrinkToFit="1"/>
    </xf>
    <xf numFmtId="0" fontId="4" fillId="10" borderId="71" xfId="3" applyFont="1" applyFill="1" applyBorder="1" applyAlignment="1">
      <alignment horizontal="center" vertical="center" shrinkToFit="1"/>
    </xf>
    <xf numFmtId="0" fontId="4" fillId="10" borderId="72" xfId="3" applyFont="1" applyFill="1" applyBorder="1" applyAlignment="1">
      <alignment horizontal="center" vertical="center" shrinkToFit="1"/>
    </xf>
    <xf numFmtId="0" fontId="4" fillId="10" borderId="73" xfId="3" applyFont="1" applyFill="1" applyBorder="1" applyAlignment="1">
      <alignment horizontal="center" vertical="center" shrinkToFit="1"/>
    </xf>
    <xf numFmtId="0" fontId="4" fillId="0" borderId="37" xfId="3" applyFont="1" applyBorder="1">
      <alignment vertical="center"/>
    </xf>
    <xf numFmtId="0" fontId="8" fillId="0" borderId="42"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76" xfId="3" applyFont="1" applyFill="1" applyBorder="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36" xfId="3" applyFont="1" applyFill="1" applyBorder="1">
      <alignment vertical="center"/>
    </xf>
    <xf numFmtId="0" fontId="4" fillId="0" borderId="24" xfId="3" applyFont="1" applyFill="1" applyBorder="1">
      <alignment vertical="center"/>
    </xf>
    <xf numFmtId="0" fontId="4" fillId="0" borderId="24"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alignment vertical="center"/>
    </xf>
    <xf numFmtId="0" fontId="4" fillId="0" borderId="30" xfId="3" applyFont="1" applyFill="1" applyBorder="1" applyAlignment="1">
      <alignment horizontal="center" vertical="center" shrinkToFit="1"/>
    </xf>
    <xf numFmtId="0" fontId="4" fillId="0" borderId="4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6" xfId="3" applyFont="1" applyFill="1" applyBorder="1" applyAlignment="1">
      <alignment horizontal="center" vertical="center" shrinkToFit="1"/>
    </xf>
    <xf numFmtId="0" fontId="4" fillId="0" borderId="31" xfId="3" applyFont="1" applyFill="1" applyBorder="1" applyAlignment="1">
      <alignment horizontal="center" vertical="center"/>
    </xf>
    <xf numFmtId="0" fontId="4" fillId="0" borderId="20" xfId="3" applyFont="1" applyFill="1" applyBorder="1" applyAlignment="1">
      <alignment horizontal="center" vertical="center"/>
    </xf>
    <xf numFmtId="0" fontId="4" fillId="10" borderId="20" xfId="3" applyFont="1" applyFill="1" applyBorder="1" applyAlignment="1">
      <alignment horizontal="center" vertical="center" shrinkToFit="1"/>
    </xf>
    <xf numFmtId="0" fontId="4" fillId="10" borderId="32" xfId="3" applyFont="1" applyFill="1" applyBorder="1" applyAlignment="1">
      <alignment horizontal="center" vertical="center" shrinkToFit="1"/>
    </xf>
    <xf numFmtId="0" fontId="4" fillId="10" borderId="29" xfId="3" applyFont="1" applyFill="1" applyBorder="1" applyAlignment="1">
      <alignment horizontal="center" vertical="center" shrinkToFit="1"/>
    </xf>
    <xf numFmtId="0" fontId="4" fillId="0" borderId="51" xfId="3" applyFont="1" applyBorder="1" applyAlignment="1">
      <alignment vertical="center" shrinkToFit="1"/>
    </xf>
    <xf numFmtId="0" fontId="4" fillId="0" borderId="18"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9" xfId="3" applyFont="1" applyFill="1" applyBorder="1" applyAlignment="1">
      <alignment horizontal="center" vertical="center"/>
    </xf>
    <xf numFmtId="0" fontId="4" fillId="10" borderId="20" xfId="3" applyFont="1" applyFill="1" applyBorder="1" applyAlignment="1">
      <alignment horizontal="center" vertical="center"/>
    </xf>
    <xf numFmtId="0" fontId="4" fillId="10" borderId="19" xfId="3" applyFont="1" applyFill="1" applyBorder="1" applyAlignment="1">
      <alignment horizontal="center" vertical="center"/>
    </xf>
    <xf numFmtId="0" fontId="4" fillId="10" borderId="18" xfId="3" applyFont="1" applyFill="1" applyBorder="1" applyAlignment="1">
      <alignment horizontal="center" vertical="center"/>
    </xf>
    <xf numFmtId="0" fontId="4" fillId="0" borderId="58" xfId="3" applyFont="1" applyFill="1" applyBorder="1" applyAlignment="1">
      <alignment horizontal="center" vertical="center" shrinkToFit="1"/>
    </xf>
    <xf numFmtId="0" fontId="4" fillId="0" borderId="10" xfId="3"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4" fillId="0" borderId="77"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6" xfId="3" applyFont="1" applyFill="1" applyBorder="1" applyAlignment="1">
      <alignment horizontal="center" vertical="center" shrinkToFit="1"/>
    </xf>
    <xf numFmtId="0" fontId="4" fillId="10" borderId="6" xfId="3" applyFont="1" applyFill="1" applyBorder="1" applyAlignment="1">
      <alignment horizontal="center" vertical="center" shrinkToFit="1"/>
    </xf>
    <xf numFmtId="0" fontId="4" fillId="10" borderId="7" xfId="3" applyFont="1" applyFill="1" applyBorder="1" applyAlignment="1">
      <alignment horizontal="center" vertical="center" shrinkToFit="1"/>
    </xf>
    <xf numFmtId="0" fontId="4" fillId="10" borderId="5" xfId="3" applyFont="1" applyFill="1" applyBorder="1" applyAlignment="1">
      <alignment horizontal="center" vertical="center" shrinkToFit="1"/>
    </xf>
    <xf numFmtId="0" fontId="18" fillId="7" borderId="61" xfId="4" applyNumberFormat="1" applyFont="1" applyFill="1" applyBorder="1" applyAlignment="1">
      <alignment horizontal="center" vertical="center"/>
    </xf>
    <xf numFmtId="0" fontId="18" fillId="7" borderId="49" xfId="4" applyNumberFormat="1" applyFont="1" applyFill="1" applyBorder="1" applyAlignment="1">
      <alignment horizontal="center" vertical="center" shrinkToFit="1"/>
    </xf>
    <xf numFmtId="0" fontId="18" fillId="7" borderId="33" xfId="4" applyNumberFormat="1" applyFont="1" applyFill="1" applyBorder="1" applyAlignment="1">
      <alignment horizontal="center" vertical="center" shrinkToFit="1"/>
    </xf>
    <xf numFmtId="0" fontId="18" fillId="7" borderId="48" xfId="4" applyNumberFormat="1" applyFont="1" applyFill="1" applyBorder="1" applyAlignment="1">
      <alignment horizontal="center" vertical="center" shrinkToFit="1"/>
    </xf>
    <xf numFmtId="0" fontId="18" fillId="7" borderId="34" xfId="4" applyNumberFormat="1" applyFont="1" applyFill="1" applyBorder="1" applyAlignment="1">
      <alignment horizontal="center" vertical="center"/>
    </xf>
    <xf numFmtId="0" fontId="18" fillId="7" borderId="34" xfId="6" applyNumberFormat="1" applyFont="1" applyFill="1" applyBorder="1" applyAlignment="1">
      <alignment horizontal="center" vertical="center"/>
    </xf>
    <xf numFmtId="0" fontId="15" fillId="0" borderId="59" xfId="4" applyNumberFormat="1" applyFont="1" applyFill="1" applyBorder="1" applyAlignment="1">
      <alignment horizontal="center" vertical="center" shrinkToFit="1"/>
    </xf>
    <xf numFmtId="0" fontId="18" fillId="7" borderId="45" xfId="4" applyNumberFormat="1" applyFont="1" applyFill="1" applyBorder="1" applyAlignment="1">
      <alignment horizontal="center" vertical="center"/>
    </xf>
    <xf numFmtId="0" fontId="18" fillId="7" borderId="42" xfId="4" applyNumberFormat="1" applyFont="1" applyFill="1" applyBorder="1" applyAlignment="1">
      <alignment horizontal="center" vertical="center" shrinkToFit="1"/>
    </xf>
    <xf numFmtId="0" fontId="18" fillId="7" borderId="44" xfId="4" applyNumberFormat="1" applyFont="1" applyFill="1" applyBorder="1" applyAlignment="1">
      <alignment horizontal="center" vertical="center" shrinkToFit="1"/>
    </xf>
    <xf numFmtId="0" fontId="18" fillId="7" borderId="41" xfId="4" applyNumberFormat="1" applyFont="1" applyFill="1" applyBorder="1" applyAlignment="1">
      <alignment horizontal="center" vertical="center" shrinkToFit="1"/>
    </xf>
    <xf numFmtId="0" fontId="18" fillId="7" borderId="59" xfId="4" applyNumberFormat="1" applyFont="1" applyFill="1" applyBorder="1" applyAlignment="1">
      <alignment horizontal="center" vertical="center"/>
    </xf>
    <xf numFmtId="0" fontId="16" fillId="9" borderId="30" xfId="4" applyFont="1" applyFill="1" applyBorder="1">
      <alignment vertical="center"/>
    </xf>
    <xf numFmtId="0" fontId="15" fillId="0" borderId="61" xfId="4" applyNumberFormat="1" applyFont="1" applyFill="1" applyBorder="1" applyAlignment="1">
      <alignment horizontal="center" vertical="center"/>
    </xf>
    <xf numFmtId="0" fontId="15" fillId="0" borderId="51" xfId="4" applyNumberFormat="1" applyFont="1" applyBorder="1" applyAlignment="1">
      <alignment horizontal="center" vertical="center"/>
    </xf>
    <xf numFmtId="0" fontId="15" fillId="0" borderId="30" xfId="4" applyNumberFormat="1" applyFont="1" applyBorder="1" applyAlignment="1">
      <alignment horizontal="center" vertical="center"/>
    </xf>
    <xf numFmtId="0" fontId="15" fillId="0" borderId="32" xfId="4" applyNumberFormat="1" applyFont="1" applyBorder="1" applyAlignment="1">
      <alignment horizontal="center" vertical="center"/>
    </xf>
    <xf numFmtId="0" fontId="15" fillId="0" borderId="29" xfId="4" applyNumberFormat="1" applyFont="1" applyBorder="1" applyAlignment="1">
      <alignment horizontal="center" vertical="center"/>
    </xf>
    <xf numFmtId="0" fontId="15" fillId="7" borderId="41" xfId="4" applyNumberFormat="1" applyFont="1" applyFill="1" applyBorder="1" applyAlignment="1">
      <alignment horizontal="center" vertical="center"/>
    </xf>
    <xf numFmtId="0" fontId="29" fillId="0" borderId="0" xfId="8" applyFont="1" applyAlignment="1">
      <alignment horizontal="left" vertical="center"/>
    </xf>
    <xf numFmtId="0" fontId="33" fillId="0" borderId="0" xfId="0" applyFont="1" applyBorder="1" applyAlignment="1">
      <alignment vertical="center"/>
    </xf>
    <xf numFmtId="0" fontId="35" fillId="0" borderId="0" xfId="0" applyFont="1" applyAlignment="1">
      <alignment vertical="center"/>
    </xf>
    <xf numFmtId="0" fontId="35" fillId="0" borderId="0" xfId="0" applyFont="1" applyFill="1" applyBorder="1" applyAlignment="1">
      <alignment vertical="center"/>
    </xf>
    <xf numFmtId="176" fontId="29" fillId="0" borderId="0" xfId="0" applyNumberFormat="1" applyFont="1" applyFill="1" applyBorder="1" applyAlignment="1">
      <alignment vertical="center"/>
    </xf>
    <xf numFmtId="0" fontId="35" fillId="0" borderId="0" xfId="0" applyFont="1" applyFill="1" applyAlignment="1">
      <alignment vertical="center"/>
    </xf>
    <xf numFmtId="9" fontId="29" fillId="0" borderId="0" xfId="0" applyNumberFormat="1" applyFont="1" applyFill="1" applyBorder="1" applyAlignment="1">
      <alignment vertical="center"/>
    </xf>
    <xf numFmtId="0" fontId="35" fillId="0" borderId="0" xfId="0" applyFont="1" applyFill="1" applyBorder="1" applyAlignment="1">
      <alignment horizontal="center" vertical="center"/>
    </xf>
    <xf numFmtId="184" fontId="29" fillId="0" borderId="0" xfId="0" applyNumberFormat="1" applyFont="1" applyFill="1" applyBorder="1" applyAlignment="1">
      <alignment horizontal="center" vertical="center"/>
    </xf>
    <xf numFmtId="185" fontId="37" fillId="0" borderId="19" xfId="0" applyNumberFormat="1" applyFont="1" applyBorder="1" applyAlignment="1">
      <alignment horizontal="center" vertical="center" wrapText="1"/>
    </xf>
    <xf numFmtId="185" fontId="31" fillId="0" borderId="19" xfId="0" applyNumberFormat="1" applyFont="1" applyFill="1" applyBorder="1" applyAlignment="1">
      <alignment horizontal="center" vertical="center" wrapText="1"/>
    </xf>
    <xf numFmtId="185" fontId="31" fillId="0" borderId="0" xfId="0" applyNumberFormat="1"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4" fillId="0" borderId="0" xfId="0" applyFont="1" applyAlignment="1">
      <alignment vertical="center"/>
    </xf>
    <xf numFmtId="0" fontId="36" fillId="0" borderId="0" xfId="0" applyFont="1" applyFill="1" applyAlignment="1">
      <alignment horizontal="right" vertical="center"/>
    </xf>
    <xf numFmtId="185" fontId="31" fillId="0" borderId="15" xfId="0" applyNumberFormat="1" applyFont="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85" fontId="31" fillId="0" borderId="0" xfId="0" applyNumberFormat="1" applyFont="1" applyAlignment="1">
      <alignment vertical="center"/>
    </xf>
    <xf numFmtId="185" fontId="31" fillId="0" borderId="19" xfId="0" applyNumberFormat="1" applyFont="1" applyBorder="1" applyAlignment="1">
      <alignment vertical="center"/>
    </xf>
    <xf numFmtId="186" fontId="31" fillId="0" borderId="19" xfId="0" applyNumberFormat="1" applyFont="1" applyBorder="1" applyAlignment="1">
      <alignment horizontal="center" vertical="center"/>
    </xf>
    <xf numFmtId="186" fontId="35" fillId="0" borderId="19" xfId="0" applyNumberFormat="1" applyFont="1" applyBorder="1" applyAlignment="1">
      <alignment horizontal="center" vertical="center"/>
    </xf>
    <xf numFmtId="185" fontId="31" fillId="0" borderId="19" xfId="0" applyNumberFormat="1" applyFont="1" applyFill="1" applyBorder="1" applyAlignment="1" applyProtection="1">
      <alignment vertical="center"/>
      <protection locked="0"/>
    </xf>
    <xf numFmtId="185" fontId="31" fillId="7" borderId="19" xfId="0" applyNumberFormat="1" applyFont="1" applyFill="1" applyBorder="1" applyAlignment="1">
      <alignment vertical="center"/>
    </xf>
    <xf numFmtId="185" fontId="31" fillId="0" borderId="0" xfId="0" applyNumberFormat="1" applyFont="1" applyAlignment="1">
      <alignment horizontal="center" vertical="center"/>
    </xf>
    <xf numFmtId="185" fontId="31" fillId="0" borderId="0" xfId="0" applyNumberFormat="1" applyFont="1" applyFill="1" applyAlignment="1">
      <alignment vertical="center"/>
    </xf>
    <xf numFmtId="185" fontId="38" fillId="0" borderId="0" xfId="0" applyNumberFormat="1" applyFont="1" applyFill="1" applyAlignment="1">
      <alignment horizontal="center" vertical="center"/>
    </xf>
    <xf numFmtId="185" fontId="35" fillId="0" borderId="0" xfId="0" applyNumberFormat="1" applyFont="1" applyFill="1" applyBorder="1" applyAlignment="1">
      <alignment vertical="center"/>
    </xf>
    <xf numFmtId="185" fontId="39" fillId="0" borderId="0" xfId="0" applyNumberFormat="1" applyFont="1" applyBorder="1" applyAlignment="1">
      <alignment horizontal="center" vertical="center"/>
    </xf>
    <xf numFmtId="185" fontId="31" fillId="0" borderId="0" xfId="0" applyNumberFormat="1" applyFont="1" applyBorder="1" applyAlignment="1">
      <alignment vertical="center"/>
    </xf>
    <xf numFmtId="185" fontId="31" fillId="0" borderId="19" xfId="0" applyNumberFormat="1" applyFont="1" applyFill="1" applyBorder="1" applyAlignment="1" applyProtection="1">
      <alignment horizontal="center" vertical="center"/>
      <protection locked="0"/>
    </xf>
    <xf numFmtId="0" fontId="31" fillId="0" borderId="0" xfId="0" applyFont="1" applyFill="1" applyAlignment="1">
      <alignment vertical="center"/>
    </xf>
    <xf numFmtId="0" fontId="4" fillId="0" borderId="32" xfId="3" applyFont="1" applyFill="1" applyBorder="1" applyAlignment="1">
      <alignment horizontal="center" vertical="center" shrinkToFit="1"/>
    </xf>
    <xf numFmtId="187" fontId="31" fillId="7" borderId="19" xfId="0" applyNumberFormat="1" applyFont="1" applyFill="1" applyBorder="1" applyAlignment="1">
      <alignment horizontal="center" vertical="center" wrapText="1"/>
    </xf>
    <xf numFmtId="0" fontId="40" fillId="0" borderId="0" xfId="3" applyFont="1" applyAlignment="1">
      <alignment vertical="center" shrinkToFit="1"/>
    </xf>
    <xf numFmtId="0" fontId="41"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6" fillId="0" borderId="0" xfId="0" applyFont="1" applyBorder="1" applyAlignment="1">
      <alignment vertical="center"/>
    </xf>
    <xf numFmtId="0" fontId="20" fillId="0" borderId="0" xfId="0" applyFont="1" applyAlignment="1">
      <alignment vertical="center"/>
    </xf>
    <xf numFmtId="0" fontId="15" fillId="0" borderId="0" xfId="0" applyFont="1" applyBorder="1" applyAlignment="1">
      <alignment horizontal="center" vertical="center" wrapText="1"/>
    </xf>
    <xf numFmtId="0" fontId="15" fillId="0" borderId="0" xfId="0" applyFont="1" applyAlignment="1">
      <alignment vertical="center"/>
    </xf>
    <xf numFmtId="0" fontId="15" fillId="0" borderId="3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Border="1" applyAlignment="1">
      <alignment horizontal="left" vertical="center" wrapText="1"/>
    </xf>
    <xf numFmtId="0" fontId="15" fillId="0" borderId="19" xfId="0" applyFont="1" applyBorder="1" applyAlignment="1">
      <alignment horizontal="center" vertical="center"/>
    </xf>
    <xf numFmtId="0" fontId="15" fillId="0" borderId="0" xfId="0" applyFont="1" applyBorder="1" applyAlignment="1">
      <alignment vertical="center"/>
    </xf>
    <xf numFmtId="0" fontId="15" fillId="0" borderId="19" xfId="0" applyFont="1" applyBorder="1" applyAlignment="1">
      <alignment vertical="center" wrapText="1"/>
    </xf>
    <xf numFmtId="0" fontId="15" fillId="0" borderId="19" xfId="0" applyFont="1" applyBorder="1" applyAlignment="1">
      <alignment horizontal="center" vertical="center" wrapText="1"/>
    </xf>
    <xf numFmtId="0" fontId="15" fillId="0" borderId="80" xfId="0" applyFont="1" applyBorder="1" applyAlignment="1">
      <alignment vertical="center" wrapText="1"/>
    </xf>
    <xf numFmtId="0" fontId="15" fillId="0" borderId="14" xfId="0" applyFont="1" applyBorder="1" applyAlignment="1">
      <alignment horizontal="center" vertical="center"/>
    </xf>
    <xf numFmtId="0" fontId="15" fillId="0" borderId="14" xfId="0" applyFont="1" applyBorder="1" applyAlignment="1">
      <alignment vertical="center"/>
    </xf>
    <xf numFmtId="0" fontId="15" fillId="0" borderId="81" xfId="0" applyFont="1" applyBorder="1" applyAlignment="1">
      <alignment vertical="center"/>
    </xf>
    <xf numFmtId="0" fontId="15" fillId="0" borderId="15" xfId="0" applyFont="1" applyBorder="1" applyAlignment="1">
      <alignment horizontal="right" vertical="center"/>
    </xf>
    <xf numFmtId="0" fontId="45" fillId="13" borderId="86" xfId="0" applyFont="1" applyFill="1" applyBorder="1" applyAlignment="1">
      <alignment horizontal="center" vertical="center" wrapText="1"/>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14" fillId="0" borderId="87" xfId="0" applyFont="1" applyBorder="1" applyAlignment="1">
      <alignment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center" vertical="center" shrinkToFit="1"/>
    </xf>
    <xf numFmtId="0" fontId="0"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horizontal="right" vertical="center"/>
    </xf>
    <xf numFmtId="0" fontId="8" fillId="7" borderId="59" xfId="0"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8" fillId="0" borderId="19" xfId="0" applyFont="1" applyFill="1" applyBorder="1" applyAlignment="1">
      <alignment vertical="center"/>
    </xf>
    <xf numFmtId="0" fontId="8" fillId="0" borderId="95" xfId="0" applyFont="1" applyFill="1" applyBorder="1" applyAlignment="1">
      <alignment horizontal="center" vertical="center"/>
    </xf>
    <xf numFmtId="0" fontId="8" fillId="0" borderId="0" xfId="0" applyFont="1" applyBorder="1" applyAlignment="1">
      <alignment horizontal="center" vertical="center"/>
    </xf>
    <xf numFmtId="0" fontId="52" fillId="0" borderId="0" xfId="0" applyFont="1" applyAlignment="1">
      <alignment vertical="center"/>
    </xf>
    <xf numFmtId="0" fontId="53" fillId="0" borderId="0" xfId="0" applyFont="1" applyAlignment="1">
      <alignment vertical="center"/>
    </xf>
    <xf numFmtId="0" fontId="14" fillId="0" borderId="87" xfId="0" applyFont="1" applyBorder="1" applyAlignment="1">
      <alignment horizontal="left" vertical="center"/>
    </xf>
    <xf numFmtId="0" fontId="53" fillId="0" borderId="0" xfId="0" applyFont="1" applyBorder="1" applyAlignment="1">
      <alignment vertical="center"/>
    </xf>
    <xf numFmtId="0" fontId="54" fillId="0" borderId="91" xfId="0" applyFont="1" applyFill="1" applyBorder="1" applyAlignment="1">
      <alignment vertical="center"/>
    </xf>
    <xf numFmtId="0" fontId="52" fillId="0" borderId="19" xfId="0" applyFont="1" applyBorder="1" applyAlignment="1" applyProtection="1">
      <alignment horizontal="center" vertical="center"/>
      <protection locked="0"/>
    </xf>
    <xf numFmtId="0" fontId="52" fillId="0" borderId="19" xfId="0" applyFont="1" applyBorder="1" applyAlignment="1">
      <alignment vertical="center" wrapText="1"/>
    </xf>
    <xf numFmtId="0" fontId="54" fillId="0" borderId="0" xfId="0" applyFont="1" applyFill="1" applyBorder="1" applyAlignment="1">
      <alignment vertical="center"/>
    </xf>
    <xf numFmtId="0" fontId="54" fillId="0" borderId="91" xfId="0" applyFont="1" applyFill="1" applyBorder="1" applyAlignment="1">
      <alignment horizontal="center" vertical="center"/>
    </xf>
    <xf numFmtId="0" fontId="52" fillId="0" borderId="19" xfId="0" applyFont="1" applyBorder="1" applyAlignment="1">
      <alignment vertical="center" shrinkToFit="1"/>
    </xf>
    <xf numFmtId="0" fontId="54" fillId="0" borderId="91" xfId="0" applyFont="1" applyBorder="1" applyAlignment="1">
      <alignment vertical="center"/>
    </xf>
    <xf numFmtId="0" fontId="54" fillId="0" borderId="0" xfId="0" applyFont="1" applyBorder="1" applyAlignment="1">
      <alignment vertical="center"/>
    </xf>
    <xf numFmtId="0" fontId="54" fillId="0" borderId="91" xfId="0" applyFont="1" applyBorder="1" applyAlignment="1">
      <alignment horizontal="center" vertical="center"/>
    </xf>
    <xf numFmtId="0" fontId="54" fillId="0" borderId="0" xfId="0" applyFont="1" applyBorder="1" applyAlignment="1">
      <alignment horizontal="center" vertical="center"/>
    </xf>
    <xf numFmtId="0" fontId="54" fillId="0" borderId="0" xfId="0" applyFont="1" applyFill="1" applyBorder="1" applyAlignment="1">
      <alignment horizontal="center" vertical="center" textRotation="255" shrinkToFit="1"/>
    </xf>
    <xf numFmtId="0" fontId="48" fillId="14" borderId="101" xfId="0" applyFont="1" applyFill="1" applyBorder="1" applyAlignment="1">
      <alignment vertical="center" wrapText="1"/>
    </xf>
    <xf numFmtId="0" fontId="48" fillId="14" borderId="93" xfId="0" applyFont="1" applyFill="1" applyBorder="1" applyAlignment="1">
      <alignment vertical="center" wrapText="1"/>
    </xf>
    <xf numFmtId="0" fontId="54" fillId="15" borderId="0" xfId="0" applyFont="1" applyFill="1" applyBorder="1" applyAlignment="1">
      <alignment horizontal="center" vertical="center"/>
    </xf>
    <xf numFmtId="0" fontId="54" fillId="0" borderId="0" xfId="0" applyFont="1" applyFill="1" applyBorder="1" applyAlignment="1">
      <alignment horizontal="left" vertical="center"/>
    </xf>
    <xf numFmtId="0" fontId="54" fillId="0" borderId="0" xfId="0" applyFont="1" applyFill="1" applyBorder="1" applyAlignment="1">
      <alignment horizontal="center" vertical="center"/>
    </xf>
    <xf numFmtId="0" fontId="48" fillId="0" borderId="0" xfId="0" applyFont="1" applyFill="1" applyBorder="1" applyAlignment="1">
      <alignment horizontal="left" vertical="center"/>
    </xf>
    <xf numFmtId="0" fontId="54" fillId="0" borderId="0" xfId="0" applyFont="1" applyFill="1" applyBorder="1" applyAlignment="1">
      <alignment horizontal="center" vertical="center" shrinkToFit="1"/>
    </xf>
    <xf numFmtId="0" fontId="53" fillId="0" borderId="0" xfId="0" applyFont="1" applyBorder="1" applyAlignment="1">
      <alignment vertical="center" wrapText="1"/>
    </xf>
    <xf numFmtId="0" fontId="21" fillId="5" borderId="0" xfId="4" applyFont="1" applyFill="1" applyBorder="1" applyAlignment="1">
      <alignment vertical="center"/>
    </xf>
    <xf numFmtId="49" fontId="21" fillId="0" borderId="0" xfId="4" applyNumberFormat="1" applyFont="1" applyFill="1" applyBorder="1" applyAlignment="1">
      <alignment vertical="center" wrapText="1"/>
    </xf>
    <xf numFmtId="0" fontId="21" fillId="0" borderId="0" xfId="4" applyFont="1" applyFill="1" applyBorder="1" applyAlignment="1">
      <alignment vertical="center" wrapText="1"/>
    </xf>
    <xf numFmtId="179" fontId="55" fillId="0" borderId="0" xfId="4" applyNumberFormat="1" applyFont="1" applyFill="1" applyBorder="1" applyAlignment="1">
      <alignment horizontal="left" vertical="center" shrinkToFit="1"/>
    </xf>
    <xf numFmtId="0" fontId="8" fillId="7" borderId="94" xfId="0" applyFont="1" applyFill="1" applyBorder="1" applyAlignment="1" applyProtection="1">
      <alignment horizontal="center" vertical="center"/>
      <protection locked="0"/>
    </xf>
    <xf numFmtId="0" fontId="57" fillId="0" borderId="0" xfId="10" applyFont="1" applyAlignment="1">
      <alignment vertical="center"/>
    </xf>
    <xf numFmtId="0" fontId="58" fillId="0" borderId="0" xfId="10" applyFont="1" applyAlignment="1">
      <alignment horizontal="left" vertical="top"/>
    </xf>
    <xf numFmtId="0" fontId="59" fillId="0" borderId="0" xfId="10" applyFont="1" applyAlignment="1">
      <alignment horizontal="left" vertical="top"/>
    </xf>
    <xf numFmtId="0" fontId="59" fillId="0" borderId="0" xfId="10" applyFont="1">
      <alignment vertical="center"/>
    </xf>
    <xf numFmtId="0" fontId="59" fillId="0" borderId="0" xfId="10" applyFont="1" applyAlignment="1"/>
    <xf numFmtId="0" fontId="59" fillId="16" borderId="19" xfId="10" applyFont="1" applyFill="1" applyBorder="1">
      <alignment vertical="center"/>
    </xf>
    <xf numFmtId="0" fontId="59" fillId="16" borderId="19" xfId="10" applyFont="1" applyFill="1" applyBorder="1" applyAlignment="1">
      <alignment horizontal="center" vertical="center"/>
    </xf>
    <xf numFmtId="0" fontId="59" fillId="17" borderId="19" xfId="10" applyFont="1" applyFill="1" applyBorder="1" applyAlignment="1">
      <alignment horizontal="left" vertical="center" wrapText="1"/>
    </xf>
    <xf numFmtId="0" fontId="59" fillId="0" borderId="19" xfId="10" applyFont="1" applyBorder="1" applyAlignment="1">
      <alignment horizontal="left" vertical="center" wrapText="1"/>
    </xf>
    <xf numFmtId="0" fontId="59" fillId="18" borderId="19" xfId="10" applyFont="1" applyFill="1" applyBorder="1" applyAlignment="1">
      <alignment horizontal="left" vertical="center" wrapText="1"/>
    </xf>
    <xf numFmtId="0" fontId="59" fillId="0" borderId="0" xfId="10" applyFont="1" applyBorder="1" applyAlignment="1">
      <alignment horizontal="left" vertical="center"/>
    </xf>
    <xf numFmtId="0" fontId="59" fillId="7" borderId="19" xfId="10" applyFont="1" applyFill="1" applyBorder="1" applyAlignment="1">
      <alignment horizontal="left" vertical="center" wrapText="1"/>
    </xf>
    <xf numFmtId="0" fontId="59" fillId="0" borderId="83" xfId="10" applyFont="1" applyBorder="1" applyAlignment="1">
      <alignment vertical="center" wrapText="1"/>
    </xf>
    <xf numFmtId="0" fontId="59" fillId="19" borderId="19" xfId="10" applyFont="1" applyFill="1" applyBorder="1" applyAlignment="1">
      <alignment horizontal="left" vertical="center" wrapText="1"/>
    </xf>
    <xf numFmtId="0" fontId="59" fillId="20" borderId="19" xfId="10" applyFont="1" applyFill="1" applyBorder="1" applyAlignment="1">
      <alignment horizontal="left" vertical="center" wrapText="1"/>
    </xf>
    <xf numFmtId="0" fontId="59" fillId="0" borderId="19" xfId="10" applyFont="1" applyBorder="1" applyAlignment="1">
      <alignment vertical="center" wrapText="1"/>
    </xf>
    <xf numFmtId="0" fontId="59" fillId="21" borderId="19" xfId="10" applyFont="1" applyFill="1" applyBorder="1" applyAlignment="1">
      <alignment horizontal="left" vertical="center" wrapText="1"/>
    </xf>
    <xf numFmtId="0" fontId="59" fillId="0" borderId="0" xfId="10" applyFont="1" applyAlignment="1">
      <alignment horizontal="left"/>
    </xf>
    <xf numFmtId="0" fontId="59" fillId="0" borderId="19" xfId="10" applyFont="1" applyBorder="1" applyAlignment="1">
      <alignment horizontal="center" vertical="center" wrapText="1"/>
    </xf>
    <xf numFmtId="0" fontId="48" fillId="0" borderId="0" xfId="0" applyFont="1" applyFill="1" applyBorder="1" applyAlignment="1">
      <alignment horizontal="left" vertical="center" wrapText="1"/>
    </xf>
    <xf numFmtId="0" fontId="53" fillId="0" borderId="19" xfId="0" applyFont="1" applyBorder="1" applyAlignment="1">
      <alignment vertical="center"/>
    </xf>
    <xf numFmtId="0" fontId="15" fillId="0" borderId="0" xfId="0" applyFont="1" applyBorder="1" applyAlignment="1">
      <alignment vertical="center" wrapText="1"/>
    </xf>
    <xf numFmtId="0" fontId="0" fillId="0" borderId="0" xfId="0" applyAlignment="1">
      <alignment vertical="center"/>
    </xf>
    <xf numFmtId="0" fontId="15" fillId="0" borderId="0" xfId="0" applyFont="1" applyAlignment="1">
      <alignment vertical="center" wrapText="1"/>
    </xf>
    <xf numFmtId="0" fontId="42" fillId="0" borderId="0" xfId="0" applyFont="1" applyAlignment="1">
      <alignment vertical="center"/>
    </xf>
    <xf numFmtId="0" fontId="41" fillId="0" borderId="0" xfId="0" applyFont="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Border="1" applyAlignment="1" applyProtection="1">
      <alignment vertical="center"/>
    </xf>
    <xf numFmtId="0" fontId="20" fillId="0" borderId="0" xfId="0" applyFont="1" applyAlignment="1" applyProtection="1">
      <alignment vertical="center"/>
    </xf>
    <xf numFmtId="0" fontId="15" fillId="0" borderId="0" xfId="0" applyFont="1" applyBorder="1" applyAlignment="1" applyProtection="1">
      <alignment horizontal="center" vertical="center" wrapText="1"/>
    </xf>
    <xf numFmtId="0" fontId="15" fillId="0" borderId="0" xfId="0" applyFont="1" applyAlignment="1" applyProtection="1">
      <alignment vertical="center"/>
    </xf>
    <xf numFmtId="0" fontId="15" fillId="0" borderId="3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5" fillId="0" borderId="0" xfId="0" applyFont="1" applyBorder="1" applyAlignment="1" applyProtection="1">
      <alignment horizontal="left" vertical="center" wrapText="1"/>
    </xf>
    <xf numFmtId="0" fontId="42" fillId="0" borderId="0" xfId="0" applyFont="1" applyAlignment="1" applyProtection="1">
      <alignment vertical="center"/>
    </xf>
    <xf numFmtId="0" fontId="0" fillId="0" borderId="0" xfId="0" applyAlignment="1" applyProtection="1">
      <alignment vertical="center"/>
    </xf>
    <xf numFmtId="0" fontId="15" fillId="0" borderId="19" xfId="0" applyFont="1" applyBorder="1" applyAlignment="1" applyProtection="1">
      <alignment horizontal="center" vertical="center"/>
    </xf>
    <xf numFmtId="0" fontId="15" fillId="0" borderId="0" xfId="0" applyFont="1" applyBorder="1" applyAlignment="1" applyProtection="1">
      <alignment vertical="center"/>
    </xf>
    <xf numFmtId="0" fontId="15" fillId="0" borderId="19" xfId="0" applyFont="1" applyBorder="1" applyAlignment="1" applyProtection="1">
      <alignment vertical="center" wrapText="1"/>
    </xf>
    <xf numFmtId="0" fontId="15" fillId="0" borderId="19" xfId="0" applyFont="1" applyBorder="1" applyAlignment="1" applyProtection="1">
      <alignment horizontal="center" vertical="center" wrapText="1"/>
    </xf>
    <xf numFmtId="0" fontId="15" fillId="0" borderId="80"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4" xfId="0" applyFont="1" applyBorder="1" applyAlignment="1" applyProtection="1">
      <alignment horizontal="center" vertical="center"/>
    </xf>
    <xf numFmtId="0" fontId="15" fillId="0" borderId="14" xfId="0" applyFont="1" applyBorder="1" applyAlignment="1" applyProtection="1">
      <alignment vertical="center"/>
    </xf>
    <xf numFmtId="41" fontId="15" fillId="0" borderId="19" xfId="0" applyNumberFormat="1" applyFont="1" applyBorder="1" applyAlignment="1" applyProtection="1">
      <alignment horizontal="right" vertical="center"/>
    </xf>
    <xf numFmtId="41" fontId="15" fillId="7" borderId="15" xfId="0" applyNumberFormat="1" applyFont="1" applyFill="1" applyBorder="1" applyAlignment="1" applyProtection="1">
      <alignment vertical="center"/>
    </xf>
    <xf numFmtId="0" fontId="15" fillId="0" borderId="81" xfId="0" applyFont="1" applyBorder="1" applyAlignment="1" applyProtection="1">
      <alignment vertical="center"/>
    </xf>
    <xf numFmtId="41" fontId="15" fillId="0" borderId="0" xfId="0" applyNumberFormat="1" applyFont="1" applyAlignment="1" applyProtection="1">
      <alignment horizontal="right" vertical="center"/>
    </xf>
    <xf numFmtId="41" fontId="15" fillId="0" borderId="55" xfId="0" applyNumberFormat="1" applyFont="1" applyBorder="1" applyAlignment="1" applyProtection="1">
      <alignment horizontal="right" vertical="center"/>
    </xf>
    <xf numFmtId="41" fontId="15" fillId="0" borderId="14" xfId="0" applyNumberFormat="1" applyFont="1" applyBorder="1" applyAlignment="1" applyProtection="1">
      <alignment horizontal="right" vertical="center"/>
    </xf>
    <xf numFmtId="41" fontId="15" fillId="0" borderId="14" xfId="0" applyNumberFormat="1" applyFont="1" applyBorder="1" applyAlignment="1" applyProtection="1">
      <alignment vertical="center"/>
    </xf>
    <xf numFmtId="41" fontId="15" fillId="0" borderId="80" xfId="0" applyNumberFormat="1" applyFont="1" applyBorder="1" applyAlignment="1" applyProtection="1">
      <alignment horizontal="right" vertical="center"/>
    </xf>
    <xf numFmtId="41" fontId="15" fillId="0" borderId="82" xfId="0" applyNumberFormat="1" applyFont="1" applyBorder="1" applyAlignment="1" applyProtection="1">
      <alignment horizontal="right" vertical="center"/>
    </xf>
    <xf numFmtId="0" fontId="15" fillId="0" borderId="0" xfId="0" applyFont="1" applyAlignment="1" applyProtection="1">
      <alignment vertical="center" wrapText="1"/>
    </xf>
    <xf numFmtId="41" fontId="15" fillId="0" borderId="14" xfId="0" applyNumberFormat="1" applyFont="1" applyBorder="1" applyAlignment="1" applyProtection="1">
      <alignment horizontal="center" vertical="center"/>
    </xf>
    <xf numFmtId="41" fontId="15" fillId="0" borderId="80" xfId="0" applyNumberFormat="1" applyFont="1" applyBorder="1" applyAlignment="1" applyProtection="1">
      <alignment vertical="center"/>
    </xf>
    <xf numFmtId="41" fontId="15" fillId="0" borderId="80" xfId="0" applyNumberFormat="1" applyFont="1" applyBorder="1" applyAlignment="1" applyProtection="1">
      <alignment horizontal="center" vertical="center"/>
    </xf>
    <xf numFmtId="41" fontId="15" fillId="7" borderId="19" xfId="0" applyNumberFormat="1" applyFont="1" applyFill="1" applyBorder="1" applyAlignment="1" applyProtection="1">
      <alignment horizontal="right" vertical="center"/>
    </xf>
    <xf numFmtId="0" fontId="15" fillId="0" borderId="0" xfId="0" applyFont="1" applyBorder="1" applyAlignment="1" applyProtection="1">
      <alignment horizontal="center" vertical="center"/>
    </xf>
    <xf numFmtId="0" fontId="15" fillId="0" borderId="34" xfId="0" applyFont="1" applyBorder="1" applyAlignment="1" applyProtection="1">
      <alignment horizontal="center" vertical="center"/>
    </xf>
    <xf numFmtId="0" fontId="21" fillId="0" borderId="109" xfId="0" applyFont="1" applyBorder="1" applyAlignment="1" applyProtection="1">
      <alignment horizontal="center" vertical="center"/>
    </xf>
    <xf numFmtId="0" fontId="15" fillId="0" borderId="15" xfId="0" applyFont="1" applyBorder="1" applyAlignment="1" applyProtection="1">
      <alignment horizontal="right" vertical="center"/>
    </xf>
    <xf numFmtId="0" fontId="21" fillId="0" borderId="110" xfId="0" applyFont="1" applyBorder="1" applyAlignment="1" applyProtection="1">
      <alignment horizontal="center" vertical="center"/>
    </xf>
    <xf numFmtId="41" fontId="15" fillId="0" borderId="19" xfId="0" applyNumberFormat="1" applyFont="1" applyBorder="1" applyAlignment="1">
      <alignment horizontal="right" vertical="center"/>
    </xf>
    <xf numFmtId="41" fontId="15" fillId="0" borderId="13" xfId="0" applyNumberFormat="1" applyFont="1" applyBorder="1" applyAlignment="1">
      <alignment horizontal="right" vertical="center"/>
    </xf>
    <xf numFmtId="41" fontId="15" fillId="0" borderId="15" xfId="0" applyNumberFormat="1" applyFont="1" applyBorder="1" applyAlignment="1">
      <alignment horizontal="right" vertical="center"/>
    </xf>
    <xf numFmtId="41" fontId="29" fillId="7" borderId="15" xfId="0" applyNumberFormat="1" applyFont="1" applyFill="1" applyBorder="1" applyAlignment="1">
      <alignment horizontal="right" vertical="center"/>
    </xf>
    <xf numFmtId="41" fontId="15" fillId="0" borderId="0" xfId="0" applyNumberFormat="1" applyFont="1" applyAlignment="1">
      <alignment horizontal="right" vertical="center"/>
    </xf>
    <xf numFmtId="41" fontId="15" fillId="0" borderId="55" xfId="0" applyNumberFormat="1" applyFont="1" applyBorder="1" applyAlignment="1">
      <alignment horizontal="right" vertical="center"/>
    </xf>
    <xf numFmtId="41" fontId="15" fillId="0" borderId="14" xfId="0" applyNumberFormat="1" applyFont="1" applyBorder="1" applyAlignment="1">
      <alignment horizontal="right" vertical="center"/>
    </xf>
    <xf numFmtId="41" fontId="15" fillId="7" borderId="15" xfId="0" applyNumberFormat="1" applyFont="1" applyFill="1" applyBorder="1" applyAlignment="1">
      <alignment horizontal="right" vertical="center"/>
    </xf>
    <xf numFmtId="41" fontId="15" fillId="7" borderId="19" xfId="0" applyNumberFormat="1" applyFont="1" applyFill="1" applyBorder="1" applyAlignment="1">
      <alignment horizontal="right" vertical="center"/>
    </xf>
    <xf numFmtId="41" fontId="15" fillId="7" borderId="13" xfId="0" applyNumberFormat="1" applyFont="1" applyFill="1" applyBorder="1" applyAlignment="1">
      <alignment horizontal="right" vertical="center"/>
    </xf>
    <xf numFmtId="41" fontId="15" fillId="0" borderId="14" xfId="0" applyNumberFormat="1" applyFont="1" applyBorder="1" applyAlignment="1">
      <alignment vertical="center"/>
    </xf>
    <xf numFmtId="41" fontId="15" fillId="0" borderId="80" xfId="0" applyNumberFormat="1" applyFont="1" applyBorder="1" applyAlignment="1">
      <alignment horizontal="right" vertical="center"/>
    </xf>
    <xf numFmtId="41" fontId="15" fillId="0" borderId="82" xfId="0" applyNumberFormat="1" applyFont="1" applyBorder="1" applyAlignment="1">
      <alignment horizontal="right" vertical="center"/>
    </xf>
    <xf numFmtId="41" fontId="15" fillId="0" borderId="14" xfId="0" applyNumberFormat="1" applyFont="1" applyBorder="1" applyAlignment="1">
      <alignment horizontal="center" vertical="center"/>
    </xf>
    <xf numFmtId="41" fontId="15" fillId="0" borderId="80" xfId="0" applyNumberFormat="1" applyFont="1" applyBorder="1" applyAlignment="1">
      <alignment vertical="center"/>
    </xf>
    <xf numFmtId="41" fontId="15" fillId="0" borderId="80" xfId="0" applyNumberFormat="1" applyFont="1" applyBorder="1" applyAlignment="1">
      <alignment horizontal="center" vertical="center"/>
    </xf>
    <xf numFmtId="0" fontId="15" fillId="0" borderId="34" xfId="0" applyFont="1" applyBorder="1" applyAlignment="1">
      <alignment horizontal="center" vertical="center"/>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0" fontId="4" fillId="4" borderId="17" xfId="3" applyFont="1" applyFill="1" applyBorder="1" applyAlignment="1">
      <alignment vertical="center" shrinkToFit="1"/>
    </xf>
    <xf numFmtId="0" fontId="4" fillId="4" borderId="19" xfId="3" applyFont="1" applyFill="1" applyBorder="1" applyAlignment="1">
      <alignment vertical="center" shrinkToFit="1"/>
    </xf>
    <xf numFmtId="0" fontId="4" fillId="4" borderId="13" xfId="3" applyFont="1" applyFill="1" applyBorder="1" applyAlignment="1">
      <alignment vertical="center" shrinkToFit="1"/>
    </xf>
    <xf numFmtId="0" fontId="4" fillId="4" borderId="18" xfId="3" applyFont="1" applyFill="1" applyBorder="1" applyAlignment="1">
      <alignment vertical="center" shrinkToFit="1"/>
    </xf>
    <xf numFmtId="0" fontId="4" fillId="4" borderId="17" xfId="3" applyFont="1" applyFill="1" applyBorder="1" applyAlignment="1">
      <alignment horizontal="center" vertical="center" shrinkToFit="1"/>
    </xf>
    <xf numFmtId="181" fontId="55" fillId="0" borderId="0" xfId="4" applyNumberFormat="1" applyFont="1" applyFill="1" applyBorder="1" applyAlignment="1">
      <alignment horizontal="left" vertical="center" shrinkToFit="1"/>
    </xf>
    <xf numFmtId="181" fontId="27" fillId="0" borderId="0" xfId="4" applyNumberFormat="1" applyFont="1">
      <alignment vertical="center"/>
    </xf>
    <xf numFmtId="0" fontId="62" fillId="0" borderId="0" xfId="4" applyFont="1" applyBorder="1" applyAlignment="1">
      <alignment horizontal="left" vertical="center"/>
    </xf>
    <xf numFmtId="191" fontId="31" fillId="0" borderId="0" xfId="0" applyNumberFormat="1" applyFont="1" applyAlignment="1">
      <alignment vertical="center"/>
    </xf>
    <xf numFmtId="190" fontId="31" fillId="7" borderId="19" xfId="0" applyNumberFormat="1" applyFont="1" applyFill="1" applyBorder="1" applyAlignment="1">
      <alignment vertical="center"/>
    </xf>
    <xf numFmtId="190" fontId="31" fillId="7" borderId="19" xfId="0" applyNumberFormat="1" applyFont="1" applyFill="1" applyBorder="1" applyAlignment="1">
      <alignment horizontal="right" vertical="center"/>
    </xf>
    <xf numFmtId="185" fontId="31" fillId="0" borderId="0" xfId="0" applyNumberFormat="1" applyFont="1" applyFill="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90" fontId="39" fillId="7" borderId="19" xfId="0" applyNumberFormat="1" applyFont="1" applyFill="1" applyBorder="1" applyAlignment="1">
      <alignment horizontal="right" vertical="center"/>
    </xf>
    <xf numFmtId="185" fontId="31" fillId="0" borderId="19" xfId="0" applyNumberFormat="1" applyFont="1" applyBorder="1" applyAlignment="1" applyProtection="1">
      <alignment vertical="center"/>
      <protection locked="0"/>
    </xf>
    <xf numFmtId="185" fontId="31" fillId="0" borderId="19" xfId="0" applyNumberFormat="1" applyFont="1" applyFill="1" applyBorder="1" applyAlignment="1">
      <alignment horizontal="center" vertical="center" shrinkToFit="1"/>
    </xf>
    <xf numFmtId="190" fontId="31" fillId="7" borderId="19" xfId="0" applyNumberFormat="1" applyFont="1" applyFill="1" applyBorder="1" applyAlignment="1" applyProtection="1">
      <alignment vertical="center" shrinkToFit="1"/>
      <protection locked="0"/>
    </xf>
    <xf numFmtId="185" fontId="31" fillId="0" borderId="55" xfId="0" applyNumberFormat="1" applyFont="1" applyBorder="1" applyAlignment="1">
      <alignment horizontal="center" vertical="center"/>
    </xf>
    <xf numFmtId="185" fontId="31" fillId="0" borderId="55" xfId="0" applyNumberFormat="1" applyFont="1" applyBorder="1" applyAlignment="1">
      <alignment vertical="center"/>
    </xf>
    <xf numFmtId="185" fontId="31" fillId="0" borderId="55" xfId="0" applyNumberFormat="1" applyFont="1" applyFill="1" applyBorder="1" applyAlignment="1">
      <alignment vertical="center"/>
    </xf>
    <xf numFmtId="185" fontId="35" fillId="0" borderId="55" xfId="0" applyNumberFormat="1" applyFont="1" applyFill="1" applyBorder="1" applyAlignment="1">
      <alignment vertical="center"/>
    </xf>
    <xf numFmtId="185" fontId="31" fillId="7" borderId="44" xfId="0" applyNumberFormat="1" applyFont="1" applyFill="1" applyBorder="1" applyAlignment="1">
      <alignment vertical="center"/>
    </xf>
    <xf numFmtId="185" fontId="35" fillId="7" borderId="44" xfId="0" applyNumberFormat="1" applyFont="1" applyFill="1" applyBorder="1" applyAlignment="1">
      <alignment vertical="center"/>
    </xf>
    <xf numFmtId="40" fontId="35" fillId="7" borderId="44" xfId="1" applyNumberFormat="1" applyFont="1" applyFill="1" applyBorder="1" applyAlignment="1">
      <alignment vertical="center"/>
    </xf>
    <xf numFmtId="40" fontId="35" fillId="7" borderId="41" xfId="1" applyNumberFormat="1" applyFont="1" applyFill="1" applyBorder="1" applyAlignment="1">
      <alignment vertical="center"/>
    </xf>
    <xf numFmtId="185" fontId="31" fillId="0" borderId="32" xfId="0" applyNumberFormat="1" applyFont="1" applyFill="1" applyBorder="1" applyAlignment="1" applyProtection="1">
      <alignment horizontal="center" vertical="center"/>
      <protection locked="0"/>
    </xf>
    <xf numFmtId="185" fontId="31" fillId="0" borderId="7" xfId="0" applyNumberFormat="1" applyFont="1" applyFill="1" applyBorder="1" applyAlignment="1" applyProtection="1">
      <alignment horizontal="center" vertical="center"/>
      <protection locked="0"/>
    </xf>
    <xf numFmtId="190" fontId="31" fillId="7" borderId="7" xfId="0" applyNumberFormat="1" applyFont="1" applyFill="1" applyBorder="1" applyAlignment="1" applyProtection="1">
      <alignment vertical="center" shrinkToFit="1"/>
      <protection locked="0"/>
    </xf>
    <xf numFmtId="192" fontId="18" fillId="7" borderId="6" xfId="4" quotePrefix="1" applyNumberFormat="1" applyFont="1" applyFill="1" applyBorder="1" applyAlignment="1">
      <alignment horizontal="center" vertical="center" shrinkToFit="1"/>
    </xf>
    <xf numFmtId="192" fontId="18" fillId="7" borderId="7" xfId="4" quotePrefix="1" applyNumberFormat="1" applyFont="1" applyFill="1" applyBorder="1" applyAlignment="1">
      <alignment horizontal="center" vertical="center" shrinkToFit="1"/>
    </xf>
    <xf numFmtId="14" fontId="21" fillId="0" borderId="0" xfId="4" applyNumberFormat="1" applyFont="1">
      <alignment vertical="center"/>
    </xf>
    <xf numFmtId="0" fontId="5" fillId="0" borderId="0" xfId="0" applyFont="1" applyBorder="1" applyAlignment="1">
      <alignment vertical="center"/>
    </xf>
    <xf numFmtId="192" fontId="8" fillId="3" borderId="17" xfId="0" applyNumberFormat="1" applyFont="1" applyFill="1" applyBorder="1" applyAlignment="1">
      <alignment horizontal="center" vertical="center"/>
    </xf>
    <xf numFmtId="192" fontId="8" fillId="3" borderId="19" xfId="0" applyNumberFormat="1" applyFont="1" applyFill="1" applyBorder="1" applyAlignment="1">
      <alignment horizontal="center" vertical="center"/>
    </xf>
    <xf numFmtId="192" fontId="8" fillId="3" borderId="13" xfId="0" applyNumberFormat="1" applyFont="1" applyFill="1" applyBorder="1" applyAlignment="1">
      <alignment horizontal="center" vertical="center"/>
    </xf>
    <xf numFmtId="192" fontId="8" fillId="2" borderId="17" xfId="0" applyNumberFormat="1" applyFont="1" applyFill="1" applyBorder="1" applyAlignment="1">
      <alignment horizontal="center" vertical="center"/>
    </xf>
    <xf numFmtId="192" fontId="8" fillId="2" borderId="14" xfId="0" applyNumberFormat="1" applyFont="1" applyFill="1" applyBorder="1" applyAlignment="1">
      <alignment horizontal="center" vertical="center"/>
    </xf>
    <xf numFmtId="192" fontId="8" fillId="2" borderId="18" xfId="0" applyNumberFormat="1" applyFont="1" applyFill="1" applyBorder="1" applyAlignment="1">
      <alignment horizontal="center" vertical="center"/>
    </xf>
    <xf numFmtId="0" fontId="59" fillId="16" borderId="83" xfId="10" applyFont="1" applyFill="1" applyBorder="1" applyAlignment="1">
      <alignment horizontal="center" vertical="center"/>
    </xf>
    <xf numFmtId="0" fontId="59" fillId="16" borderId="20" xfId="10" applyFont="1" applyFill="1" applyBorder="1" applyAlignment="1">
      <alignment horizontal="center" vertical="center"/>
    </xf>
    <xf numFmtId="0" fontId="0" fillId="0" borderId="56" xfId="0" applyBorder="1"/>
    <xf numFmtId="0" fontId="0" fillId="0" borderId="57" xfId="0" applyBorder="1"/>
    <xf numFmtId="0" fontId="56" fillId="0" borderId="79" xfId="9" applyBorder="1" applyAlignment="1">
      <alignment horizontal="left" vertical="center" wrapText="1"/>
    </xf>
    <xf numFmtId="0" fontId="56" fillId="0" borderId="55" xfId="9" applyBorder="1" applyAlignment="1">
      <alignment horizontal="left" vertical="center" wrapText="1"/>
    </xf>
    <xf numFmtId="0" fontId="56" fillId="0" borderId="50" xfId="9" applyBorder="1" applyAlignment="1">
      <alignment horizontal="left" vertical="center" wrapText="1"/>
    </xf>
    <xf numFmtId="0" fontId="59" fillId="0" borderId="19" xfId="10" applyFont="1" applyBorder="1" applyAlignment="1">
      <alignment horizontal="center" vertical="center" wrapText="1"/>
    </xf>
    <xf numFmtId="0" fontId="59" fillId="0" borderId="56" xfId="10" applyFont="1" applyFill="1" applyBorder="1" applyAlignment="1">
      <alignment horizontal="left" vertical="center" wrapText="1"/>
    </xf>
    <xf numFmtId="0" fontId="59" fillId="0" borderId="56" xfId="10" applyFont="1" applyFill="1" applyBorder="1" applyAlignment="1">
      <alignment horizontal="left" vertical="center"/>
    </xf>
    <xf numFmtId="0" fontId="59" fillId="16" borderId="15" xfId="10" applyFont="1" applyFill="1" applyBorder="1" applyAlignment="1">
      <alignment horizontal="center" vertical="center"/>
    </xf>
    <xf numFmtId="0" fontId="59" fillId="16" borderId="14" xfId="10" applyFont="1" applyFill="1" applyBorder="1" applyAlignment="1">
      <alignment horizontal="center" vertical="center"/>
    </xf>
    <xf numFmtId="0" fontId="59" fillId="16" borderId="13" xfId="10" applyFont="1" applyFill="1" applyBorder="1" applyAlignment="1">
      <alignment horizontal="center" vertical="center"/>
    </xf>
    <xf numFmtId="0" fontId="59" fillId="0" borderId="19" xfId="10" applyFont="1" applyBorder="1" applyAlignment="1">
      <alignment horizontal="left" vertical="center" wrapText="1"/>
    </xf>
    <xf numFmtId="0" fontId="30" fillId="0" borderId="0" xfId="4" applyFont="1" applyFill="1" applyBorder="1" applyAlignment="1">
      <alignment vertical="center" wrapText="1"/>
    </xf>
    <xf numFmtId="179" fontId="21" fillId="0" borderId="46" xfId="4" applyNumberFormat="1" applyFont="1" applyBorder="1" applyAlignment="1">
      <alignment horizontal="center" vertical="center"/>
    </xf>
    <xf numFmtId="179" fontId="21" fillId="0" borderId="45" xfId="4" applyNumberFormat="1" applyFont="1" applyBorder="1" applyAlignment="1">
      <alignment horizontal="center" vertical="center"/>
    </xf>
    <xf numFmtId="0" fontId="18" fillId="6" borderId="34" xfId="4" applyFont="1" applyFill="1" applyBorder="1" applyAlignment="1">
      <alignment horizontal="center" vertical="center" wrapText="1"/>
    </xf>
    <xf numFmtId="0" fontId="18" fillId="6" borderId="21" xfId="4" applyFont="1" applyFill="1" applyBorder="1" applyAlignment="1">
      <alignment horizontal="center" vertical="center" wrapText="1"/>
    </xf>
    <xf numFmtId="0" fontId="18" fillId="6" borderId="11" xfId="4" applyFont="1" applyFill="1" applyBorder="1" applyAlignment="1">
      <alignment horizontal="center" vertical="center"/>
    </xf>
    <xf numFmtId="38" fontId="26" fillId="7" borderId="46" xfId="6" applyFont="1" applyFill="1" applyBorder="1" applyAlignment="1">
      <alignment horizontal="left" vertical="center" wrapText="1"/>
    </xf>
    <xf numFmtId="38" fontId="26" fillId="7" borderId="36" xfId="6" applyFont="1" applyFill="1" applyBorder="1" applyAlignment="1">
      <alignment horizontal="left" vertical="center" wrapText="1"/>
    </xf>
    <xf numFmtId="38" fontId="26" fillId="7" borderId="45" xfId="6" applyFont="1" applyFill="1" applyBorder="1" applyAlignment="1">
      <alignment horizontal="left" vertical="center" wrapText="1"/>
    </xf>
    <xf numFmtId="0" fontId="21" fillId="7" borderId="0" xfId="4" quotePrefix="1" applyFont="1" applyFill="1" applyAlignment="1">
      <alignment vertical="top" wrapText="1"/>
    </xf>
    <xf numFmtId="0" fontId="21" fillId="0" borderId="0" xfId="4" applyFont="1" applyAlignment="1">
      <alignment vertical="center" wrapText="1"/>
    </xf>
    <xf numFmtId="180" fontId="18" fillId="6" borderId="46" xfId="4" quotePrefix="1" applyNumberFormat="1" applyFont="1" applyFill="1" applyBorder="1" applyAlignment="1">
      <alignment horizontal="center" vertical="center" wrapText="1"/>
    </xf>
    <xf numFmtId="180" fontId="18" fillId="6" borderId="36" xfId="4" quotePrefix="1" applyNumberFormat="1" applyFont="1" applyFill="1" applyBorder="1" applyAlignment="1">
      <alignment horizontal="center" vertical="center" wrapText="1"/>
    </xf>
    <xf numFmtId="180" fontId="18" fillId="6" borderId="45" xfId="4" quotePrefix="1" applyNumberFormat="1" applyFont="1" applyFill="1" applyBorder="1" applyAlignment="1">
      <alignment horizontal="center" vertical="center" wrapText="1"/>
    </xf>
    <xf numFmtId="49" fontId="21" fillId="0" borderId="24" xfId="4" applyNumberFormat="1" applyFont="1" applyFill="1" applyBorder="1" applyAlignment="1">
      <alignment horizontal="left" vertical="center" wrapText="1"/>
    </xf>
    <xf numFmtId="49" fontId="21" fillId="0" borderId="61" xfId="4" applyNumberFormat="1" applyFont="1" applyFill="1" applyBorder="1" applyAlignment="1">
      <alignment horizontal="left" vertical="center" wrapText="1"/>
    </xf>
    <xf numFmtId="49" fontId="21" fillId="0" borderId="35" xfId="4" applyNumberFormat="1" applyFont="1" applyFill="1" applyBorder="1" applyAlignment="1">
      <alignment horizontal="left" vertical="center" wrapText="1"/>
    </xf>
    <xf numFmtId="49" fontId="21" fillId="0" borderId="37" xfId="4" applyNumberFormat="1" applyFont="1" applyFill="1" applyBorder="1" applyAlignment="1">
      <alignment horizontal="left" vertical="center" wrapText="1"/>
    </xf>
    <xf numFmtId="0" fontId="62" fillId="0" borderId="0" xfId="4" applyFont="1" applyBorder="1" applyAlignment="1">
      <alignment horizontal="right" vertical="center"/>
    </xf>
    <xf numFmtId="0" fontId="62" fillId="0" borderId="65" xfId="4" applyFont="1" applyBorder="1" applyAlignment="1">
      <alignment horizontal="right" vertical="center"/>
    </xf>
    <xf numFmtId="0" fontId="27" fillId="6" borderId="49" xfId="4" applyFont="1" applyFill="1" applyBorder="1" applyAlignment="1">
      <alignment horizontal="center" vertical="center" wrapText="1"/>
    </xf>
    <xf numFmtId="0" fontId="27" fillId="6" borderId="33" xfId="4" applyFont="1" applyFill="1" applyBorder="1" applyAlignment="1">
      <alignment horizontal="center" vertical="center" wrapText="1"/>
    </xf>
    <xf numFmtId="0" fontId="27" fillId="6" borderId="9" xfId="4" applyFont="1" applyFill="1" applyBorder="1" applyAlignment="1">
      <alignment horizontal="center" vertical="center" wrapText="1"/>
    </xf>
    <xf numFmtId="0" fontId="27" fillId="6" borderId="8" xfId="4" applyFont="1" applyFill="1" applyBorder="1" applyAlignment="1">
      <alignment horizontal="center" vertical="center" wrapText="1"/>
    </xf>
    <xf numFmtId="0" fontId="21" fillId="0" borderId="24" xfId="4" applyNumberFormat="1" applyFont="1" applyFill="1" applyBorder="1" applyAlignment="1">
      <alignment horizontal="center" vertical="center" shrinkToFit="1"/>
    </xf>
    <xf numFmtId="49" fontId="21" fillId="0" borderId="24" xfId="4" applyNumberFormat="1" applyFont="1" applyFill="1" applyBorder="1" applyAlignment="1">
      <alignment horizontal="center" vertical="center" shrinkToFit="1"/>
    </xf>
    <xf numFmtId="49" fontId="21" fillId="0" borderId="61" xfId="4" applyNumberFormat="1" applyFont="1" applyFill="1" applyBorder="1" applyAlignment="1">
      <alignment horizontal="center" vertical="center" shrinkToFit="1"/>
    </xf>
    <xf numFmtId="49" fontId="21" fillId="0" borderId="35" xfId="4" applyNumberFormat="1" applyFont="1" applyFill="1" applyBorder="1" applyAlignment="1">
      <alignment horizontal="center" vertical="center" shrinkToFit="1"/>
    </xf>
    <xf numFmtId="49" fontId="21" fillId="0" borderId="37" xfId="4" applyNumberFormat="1" applyFont="1" applyFill="1" applyBorder="1" applyAlignment="1">
      <alignment horizontal="center" vertical="center" shrinkToFit="1"/>
    </xf>
    <xf numFmtId="0" fontId="27" fillId="6" borderId="49" xfId="4" applyFont="1" applyFill="1" applyBorder="1" applyAlignment="1">
      <alignment horizontal="center" vertical="center"/>
    </xf>
    <xf numFmtId="0" fontId="27" fillId="6" borderId="33" xfId="4" applyFont="1" applyFill="1" applyBorder="1" applyAlignment="1">
      <alignment horizontal="center" vertical="center"/>
    </xf>
    <xf numFmtId="0" fontId="27" fillId="6" borderId="9" xfId="4" applyFont="1" applyFill="1" applyBorder="1" applyAlignment="1">
      <alignment horizontal="center" vertical="center"/>
    </xf>
    <xf numFmtId="0" fontId="27" fillId="6" borderId="8" xfId="4" applyFont="1" applyFill="1" applyBorder="1" applyAlignment="1">
      <alignment horizontal="center" vertical="center"/>
    </xf>
    <xf numFmtId="0" fontId="21" fillId="5" borderId="46" xfId="4" applyFont="1" applyFill="1" applyBorder="1" applyAlignment="1">
      <alignment horizontal="center" vertical="center"/>
    </xf>
    <xf numFmtId="0" fontId="21" fillId="5" borderId="45" xfId="4" applyFont="1" applyFill="1" applyBorder="1" applyAlignment="1">
      <alignment horizontal="center" vertical="center"/>
    </xf>
    <xf numFmtId="0" fontId="18" fillId="7" borderId="25" xfId="4" applyFont="1" applyFill="1" applyBorder="1" applyAlignment="1">
      <alignment horizontal="left" vertical="center"/>
    </xf>
    <xf numFmtId="0" fontId="18" fillId="7" borderId="24" xfId="4" applyFont="1" applyFill="1" applyBorder="1" applyAlignment="1">
      <alignment horizontal="left" vertical="center"/>
    </xf>
    <xf numFmtId="0" fontId="18" fillId="7" borderId="61" xfId="4" applyFont="1" applyFill="1" applyBorder="1" applyAlignment="1">
      <alignment horizontal="left" vertical="center"/>
    </xf>
    <xf numFmtId="38" fontId="18" fillId="8" borderId="64" xfId="6" applyFont="1" applyFill="1" applyBorder="1" applyAlignment="1">
      <alignment horizontal="center" vertical="center"/>
    </xf>
    <xf numFmtId="38" fontId="18" fillId="8" borderId="66" xfId="6" applyFont="1" applyFill="1" applyBorder="1" applyAlignment="1">
      <alignment horizontal="center" vertical="center"/>
    </xf>
    <xf numFmtId="38" fontId="18" fillId="8" borderId="67" xfId="6" applyFont="1" applyFill="1" applyBorder="1" applyAlignment="1">
      <alignment horizontal="center" vertical="center"/>
    </xf>
    <xf numFmtId="0" fontId="15" fillId="6" borderId="43"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6" xfId="4" applyFont="1" applyFill="1" applyBorder="1" applyAlignment="1">
      <alignment horizontal="left" vertical="center"/>
    </xf>
    <xf numFmtId="0" fontId="15" fillId="6" borderId="43" xfId="4" applyFont="1" applyFill="1" applyBorder="1" applyAlignment="1">
      <alignment horizontal="left" vertical="center"/>
    </xf>
    <xf numFmtId="181" fontId="18" fillId="7" borderId="34" xfId="4" quotePrefix="1" applyNumberFormat="1" applyFont="1" applyFill="1" applyBorder="1" applyAlignment="1">
      <alignment horizontal="center" vertical="center" wrapText="1" shrinkToFit="1"/>
    </xf>
    <xf numFmtId="181" fontId="18" fillId="7" borderId="21" xfId="4" quotePrefix="1" applyNumberFormat="1" applyFont="1" applyFill="1" applyBorder="1" applyAlignment="1">
      <alignment horizontal="center" vertical="center" wrapText="1" shrinkToFit="1"/>
    </xf>
    <xf numFmtId="181" fontId="18" fillId="7" borderId="11" xfId="4" quotePrefix="1" applyNumberFormat="1" applyFont="1" applyFill="1" applyBorder="1" applyAlignment="1">
      <alignment horizontal="center" vertical="center" wrapText="1" shrinkToFit="1"/>
    </xf>
    <xf numFmtId="181" fontId="18" fillId="7" borderId="46" xfId="4" quotePrefix="1" applyNumberFormat="1" applyFont="1" applyFill="1" applyBorder="1" applyAlignment="1">
      <alignment horizontal="center" vertical="center" wrapText="1"/>
    </xf>
    <xf numFmtId="181" fontId="18" fillId="7" borderId="36" xfId="4" quotePrefix="1" applyNumberFormat="1" applyFont="1" applyFill="1" applyBorder="1" applyAlignment="1">
      <alignment horizontal="center" vertical="center" wrapText="1"/>
    </xf>
    <xf numFmtId="181" fontId="18" fillId="7" borderId="45" xfId="4" quotePrefix="1" applyNumberFormat="1" applyFont="1" applyFill="1" applyBorder="1" applyAlignment="1">
      <alignment horizontal="center" vertical="center" wrapText="1"/>
    </xf>
    <xf numFmtId="0" fontId="25" fillId="6" borderId="34" xfId="5" applyFont="1" applyFill="1" applyBorder="1" applyAlignment="1">
      <alignment horizontal="center" vertical="center" wrapText="1"/>
    </xf>
    <xf numFmtId="0" fontId="25" fillId="6" borderId="21" xfId="5" applyFont="1" applyFill="1" applyBorder="1" applyAlignment="1">
      <alignment horizontal="center" vertical="center" wrapText="1"/>
    </xf>
    <xf numFmtId="0" fontId="25" fillId="6" borderId="11" xfId="5" applyFont="1" applyFill="1" applyBorder="1" applyAlignment="1">
      <alignment horizontal="center" vertical="center" wrapText="1"/>
    </xf>
    <xf numFmtId="0" fontId="18" fillId="7" borderId="34" xfId="4" quotePrefix="1" applyNumberFormat="1" applyFont="1" applyFill="1" applyBorder="1" applyAlignment="1">
      <alignment horizontal="center" vertical="center" shrinkToFit="1"/>
    </xf>
    <xf numFmtId="0" fontId="18" fillId="7" borderId="11" xfId="4" quotePrefix="1" applyNumberFormat="1" applyFont="1" applyFill="1" applyBorder="1" applyAlignment="1">
      <alignment horizontal="center" vertical="center" shrinkToFit="1"/>
    </xf>
    <xf numFmtId="180" fontId="18" fillId="6" borderId="34" xfId="4" quotePrefix="1" applyNumberFormat="1" applyFont="1" applyFill="1" applyBorder="1" applyAlignment="1">
      <alignment horizontal="left" vertical="top" wrapText="1"/>
    </xf>
    <xf numFmtId="180" fontId="18" fillId="6" borderId="21" xfId="4" quotePrefix="1" applyNumberFormat="1" applyFont="1" applyFill="1" applyBorder="1" applyAlignment="1">
      <alignment horizontal="left" vertical="top" wrapText="1"/>
    </xf>
    <xf numFmtId="180" fontId="18" fillId="6" borderId="11" xfId="4" quotePrefix="1" applyNumberFormat="1" applyFont="1" applyFill="1" applyBorder="1" applyAlignment="1">
      <alignment horizontal="left" vertical="top" wrapText="1"/>
    </xf>
    <xf numFmtId="180" fontId="18" fillId="6" borderId="34" xfId="4" quotePrefix="1" applyNumberFormat="1" applyFont="1" applyFill="1" applyBorder="1" applyAlignment="1">
      <alignment horizontal="center" vertical="top" wrapText="1"/>
    </xf>
    <xf numFmtId="180" fontId="18" fillId="6" borderId="21" xfId="4" quotePrefix="1" applyNumberFormat="1" applyFont="1" applyFill="1" applyBorder="1" applyAlignment="1">
      <alignment horizontal="center" vertical="top" wrapText="1"/>
    </xf>
    <xf numFmtId="180" fontId="18" fillId="6" borderId="11" xfId="4" quotePrefix="1" applyNumberFormat="1" applyFont="1" applyFill="1" applyBorder="1" applyAlignment="1">
      <alignment horizontal="center" vertical="top" wrapText="1"/>
    </xf>
    <xf numFmtId="0" fontId="15" fillId="6" borderId="34" xfId="4" applyFont="1" applyFill="1" applyBorder="1" applyAlignment="1">
      <alignment horizontal="center" vertical="center"/>
    </xf>
    <xf numFmtId="0" fontId="15" fillId="6" borderId="21" xfId="4" applyFont="1" applyFill="1" applyBorder="1" applyAlignment="1">
      <alignment horizontal="center" vertical="center"/>
    </xf>
    <xf numFmtId="0" fontId="15" fillId="6" borderId="11" xfId="4" applyFont="1" applyFill="1" applyBorder="1" applyAlignment="1">
      <alignment horizontal="center" vertical="center"/>
    </xf>
    <xf numFmtId="0" fontId="18" fillId="6" borderId="11" xfId="4" applyFont="1" applyFill="1" applyBorder="1" applyAlignment="1">
      <alignment horizontal="center" vertical="center" wrapText="1"/>
    </xf>
    <xf numFmtId="0" fontId="21" fillId="0" borderId="33" xfId="4" applyNumberFormat="1" applyFont="1" applyFill="1" applyBorder="1" applyAlignment="1">
      <alignment horizontal="center" vertical="center" shrinkToFit="1"/>
    </xf>
    <xf numFmtId="49" fontId="21" fillId="0" borderId="33" xfId="4" applyNumberFormat="1" applyFont="1" applyFill="1" applyBorder="1" applyAlignment="1">
      <alignment horizontal="center" vertical="center" shrinkToFit="1"/>
    </xf>
    <xf numFmtId="49" fontId="21" fillId="0" borderId="48" xfId="4" applyNumberFormat="1" applyFont="1" applyFill="1" applyBorder="1" applyAlignment="1">
      <alignment horizontal="center" vertical="center" shrinkToFit="1"/>
    </xf>
    <xf numFmtId="49" fontId="21" fillId="0" borderId="8" xfId="4" applyNumberFormat="1" applyFont="1" applyFill="1" applyBorder="1" applyAlignment="1">
      <alignment horizontal="center" vertical="center" shrinkToFit="1"/>
    </xf>
    <xf numFmtId="49" fontId="21" fillId="0" borderId="77" xfId="4" applyNumberFormat="1" applyFont="1" applyFill="1" applyBorder="1" applyAlignment="1">
      <alignment horizontal="center" vertical="center" shrinkToFit="1"/>
    </xf>
    <xf numFmtId="49" fontId="21" fillId="0" borderId="33" xfId="4" applyNumberFormat="1" applyFont="1" applyFill="1" applyBorder="1" applyAlignment="1">
      <alignment horizontal="left" vertical="center" wrapText="1"/>
    </xf>
    <xf numFmtId="49" fontId="21" fillId="0" borderId="48" xfId="4" applyNumberFormat="1" applyFont="1" applyFill="1" applyBorder="1" applyAlignment="1">
      <alignment horizontal="left" vertical="center" wrapText="1"/>
    </xf>
    <xf numFmtId="49" fontId="21" fillId="0" borderId="8" xfId="4" applyNumberFormat="1" applyFont="1" applyFill="1" applyBorder="1" applyAlignment="1">
      <alignment horizontal="left" vertical="center" wrapText="1"/>
    </xf>
    <xf numFmtId="49" fontId="21" fillId="0" borderId="77" xfId="4" applyNumberFormat="1" applyFont="1" applyFill="1" applyBorder="1" applyAlignment="1">
      <alignment horizontal="left" vertical="center" wrapText="1"/>
    </xf>
    <xf numFmtId="180" fontId="18" fillId="6" borderId="60" xfId="4" quotePrefix="1" applyNumberFormat="1" applyFont="1" applyFill="1" applyBorder="1" applyAlignment="1">
      <alignment horizontal="center" vertical="top" wrapText="1"/>
    </xf>
    <xf numFmtId="180" fontId="18" fillId="6" borderId="108" xfId="4" quotePrefix="1" applyNumberFormat="1" applyFont="1" applyFill="1" applyBorder="1" applyAlignment="1">
      <alignment horizontal="center" vertical="top" wrapText="1"/>
    </xf>
    <xf numFmtId="180" fontId="18" fillId="6" borderId="62" xfId="4" quotePrefix="1" applyNumberFormat="1" applyFont="1" applyFill="1" applyBorder="1" applyAlignment="1">
      <alignment horizontal="center" vertical="top" wrapText="1"/>
    </xf>
    <xf numFmtId="38" fontId="26" fillId="7" borderId="46" xfId="6" applyFont="1" applyFill="1" applyBorder="1" applyAlignment="1">
      <alignment horizontal="center" vertical="center"/>
    </xf>
    <xf numFmtId="38" fontId="26" fillId="7" borderId="36" xfId="6" applyFont="1" applyFill="1" applyBorder="1" applyAlignment="1">
      <alignment horizontal="center" vertical="center"/>
    </xf>
    <xf numFmtId="38" fontId="26" fillId="7" borderId="45" xfId="6" applyFont="1" applyFill="1" applyBorder="1" applyAlignment="1">
      <alignment horizontal="center" vertical="center"/>
    </xf>
    <xf numFmtId="0" fontId="18" fillId="7" borderId="43" xfId="4" applyFont="1" applyFill="1" applyBorder="1" applyAlignment="1">
      <alignment horizontal="left" vertical="center"/>
    </xf>
    <xf numFmtId="0" fontId="18" fillId="7" borderId="36" xfId="4" applyFont="1" applyFill="1" applyBorder="1" applyAlignment="1">
      <alignment horizontal="left" vertical="center"/>
    </xf>
    <xf numFmtId="0" fontId="18" fillId="7" borderId="45" xfId="4" applyFont="1" applyFill="1" applyBorder="1" applyAlignment="1">
      <alignment horizontal="left" vertical="center"/>
    </xf>
    <xf numFmtId="0" fontId="15" fillId="6" borderId="45" xfId="4" applyFont="1" applyFill="1" applyBorder="1" applyAlignment="1">
      <alignment horizontal="left" vertical="center"/>
    </xf>
    <xf numFmtId="0" fontId="28" fillId="0" borderId="0" xfId="4" applyFont="1" applyAlignment="1">
      <alignment horizontal="center" vertical="center"/>
    </xf>
    <xf numFmtId="185" fontId="31" fillId="0" borderId="28" xfId="0" applyNumberFormat="1" applyFont="1" applyFill="1" applyBorder="1" applyAlignment="1" applyProtection="1">
      <alignment horizontal="center" vertical="center"/>
      <protection locked="0"/>
    </xf>
    <xf numFmtId="185" fontId="31" fillId="0" borderId="27" xfId="0" applyNumberFormat="1" applyFont="1" applyFill="1" applyBorder="1" applyAlignment="1" applyProtection="1">
      <alignment horizontal="center" vertical="center"/>
      <protection locked="0"/>
    </xf>
    <xf numFmtId="182" fontId="35" fillId="7" borderId="4" xfId="0" applyNumberFormat="1" applyFont="1" applyFill="1" applyBorder="1" applyAlignment="1" applyProtection="1">
      <alignment horizontal="center" vertical="center" shrinkToFit="1"/>
      <protection locked="0"/>
    </xf>
    <xf numFmtId="182" fontId="35" fillId="7" borderId="3" xfId="0" applyNumberFormat="1" applyFont="1" applyFill="1" applyBorder="1" applyAlignment="1" applyProtection="1">
      <alignment horizontal="center" vertical="center" shrinkToFit="1"/>
      <protection locked="0"/>
    </xf>
    <xf numFmtId="185" fontId="31" fillId="0" borderId="19" xfId="0" applyNumberFormat="1" applyFont="1" applyBorder="1" applyAlignment="1">
      <alignment horizontal="distributed" vertical="center" wrapText="1"/>
    </xf>
    <xf numFmtId="185" fontId="35" fillId="0" borderId="15" xfId="0" applyNumberFormat="1" applyFont="1" applyBorder="1" applyAlignment="1">
      <alignment horizontal="center" vertical="center"/>
    </xf>
    <xf numFmtId="185" fontId="35" fillId="0" borderId="14" xfId="0" applyNumberFormat="1" applyFont="1" applyBorder="1" applyAlignment="1">
      <alignment horizontal="center" vertical="center"/>
    </xf>
    <xf numFmtId="185" fontId="35" fillId="0" borderId="13" xfId="0" applyNumberFormat="1" applyFont="1" applyBorder="1" applyAlignment="1">
      <alignment horizontal="center" vertical="center"/>
    </xf>
    <xf numFmtId="185" fontId="35" fillId="0" borderId="83" xfId="0" applyNumberFormat="1" applyFont="1" applyBorder="1" applyAlignment="1">
      <alignment horizontal="center" vertical="center" wrapText="1"/>
    </xf>
    <xf numFmtId="185" fontId="35" fillId="0" borderId="20" xfId="0" applyNumberFormat="1" applyFont="1" applyBorder="1" applyAlignment="1">
      <alignment horizontal="center" vertical="center"/>
    </xf>
    <xf numFmtId="185" fontId="31" fillId="0" borderId="83" xfId="0" applyNumberFormat="1" applyFont="1" applyBorder="1" applyAlignment="1">
      <alignment horizontal="distributed" vertical="center" wrapText="1"/>
    </xf>
    <xf numFmtId="185" fontId="31" fillId="0" borderId="20" xfId="0" applyNumberFormat="1" applyFont="1" applyBorder="1" applyAlignment="1">
      <alignment horizontal="distributed" vertical="center" wrapText="1"/>
    </xf>
    <xf numFmtId="185" fontId="31" fillId="0" borderId="26" xfId="0" applyNumberFormat="1" applyFont="1" applyFill="1" applyBorder="1" applyAlignment="1" applyProtection="1">
      <alignment horizontal="center" vertical="center"/>
      <protection locked="0"/>
    </xf>
    <xf numFmtId="190" fontId="35" fillId="7" borderId="4" xfId="0" applyNumberFormat="1" applyFont="1" applyFill="1" applyBorder="1" applyAlignment="1" applyProtection="1">
      <alignment horizontal="right" vertical="center" shrinkToFit="1"/>
      <protection locked="0"/>
    </xf>
    <xf numFmtId="190" fontId="35" fillId="7" borderId="2" xfId="0" applyNumberFormat="1" applyFont="1" applyFill="1" applyBorder="1" applyAlignment="1" applyProtection="1">
      <alignment horizontal="right" vertical="center" shrinkToFit="1"/>
      <protection locked="0"/>
    </xf>
    <xf numFmtId="185" fontId="31" fillId="0" borderId="51" xfId="0" applyNumberFormat="1" applyFont="1" applyFill="1" applyBorder="1" applyAlignment="1" applyProtection="1">
      <alignment horizontal="center" vertical="center"/>
      <protection locked="0"/>
    </xf>
    <xf numFmtId="185" fontId="35" fillId="7" borderId="4" xfId="0" applyNumberFormat="1" applyFont="1" applyFill="1" applyBorder="1" applyAlignment="1" applyProtection="1">
      <alignment horizontal="center" vertical="center"/>
      <protection locked="0"/>
    </xf>
    <xf numFmtId="185" fontId="35" fillId="7" borderId="3" xfId="0" applyNumberFormat="1" applyFont="1" applyFill="1" applyBorder="1" applyAlignment="1" applyProtection="1">
      <alignment horizontal="center" vertical="center"/>
      <protection locked="0"/>
    </xf>
    <xf numFmtId="185" fontId="35" fillId="7" borderId="1" xfId="0" applyNumberFormat="1" applyFont="1" applyFill="1" applyBorder="1" applyAlignment="1" applyProtection="1">
      <alignment horizontal="center" vertical="center"/>
      <protection locked="0"/>
    </xf>
    <xf numFmtId="188" fontId="35" fillId="0" borderId="0" xfId="0" applyNumberFormat="1" applyFont="1" applyFill="1" applyBorder="1" applyAlignment="1">
      <alignment horizontal="center" vertical="center"/>
    </xf>
    <xf numFmtId="184" fontId="29" fillId="7" borderId="79" xfId="0" applyNumberFormat="1" applyFont="1" applyFill="1" applyBorder="1" applyAlignment="1">
      <alignment horizontal="center" vertical="center"/>
    </xf>
    <xf numFmtId="184" fontId="29" fillId="7" borderId="55" xfId="0" applyNumberFormat="1" applyFont="1" applyFill="1" applyBorder="1" applyAlignment="1">
      <alignment horizontal="center" vertical="center"/>
    </xf>
    <xf numFmtId="184" fontId="29" fillId="7" borderId="50" xfId="0" applyNumberFormat="1" applyFont="1" applyFill="1" applyBorder="1" applyAlignment="1">
      <alignment horizontal="center" vertical="center"/>
    </xf>
    <xf numFmtId="0" fontId="35" fillId="12" borderId="79" xfId="0" applyFont="1" applyFill="1" applyBorder="1" applyAlignment="1">
      <alignment horizontal="center" vertical="center"/>
    </xf>
    <xf numFmtId="0" fontId="35" fillId="12" borderId="55" xfId="0" applyFont="1" applyFill="1" applyBorder="1" applyAlignment="1">
      <alignment horizontal="center" vertical="center"/>
    </xf>
    <xf numFmtId="0" fontId="35" fillId="12" borderId="14" xfId="0" applyFont="1" applyFill="1" applyBorder="1" applyAlignment="1">
      <alignment horizontal="center" vertical="center"/>
    </xf>
    <xf numFmtId="188" fontId="35" fillId="7" borderId="15" xfId="0" applyNumberFormat="1" applyFont="1" applyFill="1" applyBorder="1" applyAlignment="1">
      <alignment horizontal="center" vertical="center"/>
    </xf>
    <xf numFmtId="188" fontId="35" fillId="7" borderId="14" xfId="0" applyNumberFormat="1" applyFont="1" applyFill="1" applyBorder="1" applyAlignment="1">
      <alignment horizontal="center" vertical="center"/>
    </xf>
    <xf numFmtId="188" fontId="35" fillId="7" borderId="13" xfId="0" applyNumberFormat="1" applyFont="1" applyFill="1" applyBorder="1" applyAlignment="1">
      <alignment horizontal="center" vertical="center"/>
    </xf>
    <xf numFmtId="188" fontId="35" fillId="22" borderId="15" xfId="0" applyNumberFormat="1" applyFont="1" applyFill="1" applyBorder="1" applyAlignment="1">
      <alignment horizontal="center" vertical="center"/>
    </xf>
    <xf numFmtId="188" fontId="35" fillId="22" borderId="14" xfId="0" applyNumberFormat="1" applyFont="1" applyFill="1" applyBorder="1" applyAlignment="1">
      <alignment horizontal="center" vertical="center"/>
    </xf>
    <xf numFmtId="0" fontId="35" fillId="0" borderId="46" xfId="0" applyFont="1" applyFill="1" applyBorder="1" applyAlignment="1">
      <alignment horizontal="left" vertical="center"/>
    </xf>
    <xf numFmtId="0" fontId="35" fillId="0" borderId="36" xfId="0" applyFont="1" applyFill="1" applyBorder="1" applyAlignment="1">
      <alignment horizontal="left" vertical="center"/>
    </xf>
    <xf numFmtId="0" fontId="35" fillId="0" borderId="45" xfId="0" applyFont="1" applyFill="1" applyBorder="1" applyAlignment="1">
      <alignment horizontal="left" vertical="center"/>
    </xf>
    <xf numFmtId="0" fontId="35" fillId="12" borderId="15" xfId="0" applyFont="1" applyFill="1" applyBorder="1" applyAlignment="1">
      <alignment horizontal="center" vertical="center"/>
    </xf>
    <xf numFmtId="183" fontId="35" fillId="0" borderId="42" xfId="0" applyNumberFormat="1" applyFont="1" applyFill="1" applyBorder="1" applyAlignment="1" applyProtection="1">
      <alignment horizontal="center" vertical="center"/>
      <protection locked="0"/>
    </xf>
    <xf numFmtId="183" fontId="35" fillId="0" borderId="44" xfId="0" applyNumberFormat="1" applyFont="1" applyFill="1" applyBorder="1" applyAlignment="1" applyProtection="1">
      <alignment horizontal="center" vertical="center"/>
      <protection locked="0"/>
    </xf>
    <xf numFmtId="183" fontId="35" fillId="0" borderId="41" xfId="0" applyNumberFormat="1" applyFont="1" applyFill="1" applyBorder="1" applyAlignment="1" applyProtection="1">
      <alignment horizontal="center" vertical="center"/>
      <protection locked="0"/>
    </xf>
    <xf numFmtId="185" fontId="39" fillId="0" borderId="15" xfId="0" applyNumberFormat="1" applyFont="1" applyBorder="1" applyAlignment="1">
      <alignment horizontal="center" vertical="center"/>
    </xf>
    <xf numFmtId="185" fontId="39" fillId="0" borderId="14" xfId="0" applyNumberFormat="1" applyFont="1" applyBorder="1" applyAlignment="1">
      <alignment horizontal="center" vertical="center"/>
    </xf>
    <xf numFmtId="185" fontId="39" fillId="0" borderId="13" xfId="0" applyNumberFormat="1" applyFont="1" applyBorder="1" applyAlignment="1">
      <alignment horizontal="center" vertical="center"/>
    </xf>
    <xf numFmtId="185" fontId="31" fillId="0" borderId="46" xfId="0" applyNumberFormat="1" applyFont="1" applyBorder="1" applyAlignment="1">
      <alignment horizontal="center" vertical="center"/>
    </xf>
    <xf numFmtId="185" fontId="31" fillId="0" borderId="36" xfId="0" applyNumberFormat="1" applyFont="1" applyBorder="1" applyAlignment="1">
      <alignment horizontal="center" vertical="center"/>
    </xf>
    <xf numFmtId="185" fontId="31" fillId="0" borderId="47" xfId="0" applyNumberFormat="1" applyFont="1" applyBorder="1" applyAlignment="1">
      <alignment horizontal="center" vertical="center"/>
    </xf>
    <xf numFmtId="185" fontId="39" fillId="0" borderId="60" xfId="0" applyNumberFormat="1" applyFont="1" applyBorder="1" applyAlignment="1">
      <alignment horizontal="center" vertical="center"/>
    </xf>
    <xf numFmtId="185" fontId="39" fillId="0" borderId="24" xfId="0" applyNumberFormat="1" applyFont="1" applyBorder="1" applyAlignment="1">
      <alignment horizontal="center" vertical="center"/>
    </xf>
    <xf numFmtId="185" fontId="39" fillId="0" borderId="23" xfId="0" applyNumberFormat="1" applyFont="1" applyBorder="1" applyAlignment="1">
      <alignment horizontal="center" vertical="center"/>
    </xf>
    <xf numFmtId="185" fontId="39" fillId="0" borderId="62" xfId="0" applyNumberFormat="1" applyFont="1" applyBorder="1" applyAlignment="1">
      <alignment horizontal="center" vertical="center"/>
    </xf>
    <xf numFmtId="185" fontId="39" fillId="0" borderId="35" xfId="0" applyNumberFormat="1" applyFont="1" applyBorder="1" applyAlignment="1">
      <alignment horizontal="center" vertical="center"/>
    </xf>
    <xf numFmtId="185" fontId="39" fillId="0" borderId="111" xfId="0" applyNumberFormat="1" applyFont="1" applyBorder="1" applyAlignment="1">
      <alignment horizontal="center" vertical="center"/>
    </xf>
    <xf numFmtId="0" fontId="35" fillId="7" borderId="81" xfId="0" applyFont="1" applyFill="1" applyBorder="1" applyAlignment="1" applyProtection="1">
      <alignment horizontal="center" vertical="center"/>
      <protection locked="0"/>
    </xf>
    <xf numFmtId="0" fontId="35" fillId="7" borderId="0" xfId="0" applyFont="1" applyFill="1" applyBorder="1" applyAlignment="1" applyProtection="1">
      <alignment horizontal="center" vertical="center"/>
      <protection locked="0"/>
    </xf>
    <xf numFmtId="0" fontId="35" fillId="7" borderId="14" xfId="0" applyFont="1" applyFill="1" applyBorder="1" applyAlignment="1" applyProtection="1">
      <alignment horizontal="center" vertical="center"/>
      <protection locked="0"/>
    </xf>
    <xf numFmtId="0" fontId="35" fillId="7" borderId="13" xfId="0" applyFont="1" applyFill="1" applyBorder="1" applyAlignment="1" applyProtection="1">
      <alignment horizontal="center" vertical="center"/>
      <protection locked="0"/>
    </xf>
    <xf numFmtId="0" fontId="35" fillId="12" borderId="13" xfId="0" applyFont="1" applyFill="1" applyBorder="1" applyAlignment="1">
      <alignment horizontal="center" vertical="center"/>
    </xf>
    <xf numFmtId="0" fontId="35" fillId="12" borderId="78" xfId="0" applyFont="1" applyFill="1" applyBorder="1" applyAlignment="1">
      <alignment horizontal="center" vertical="center"/>
    </xf>
    <xf numFmtId="0" fontId="35" fillId="12" borderId="56" xfId="0" applyFont="1" applyFill="1" applyBorder="1" applyAlignment="1">
      <alignment horizontal="center" vertical="center"/>
    </xf>
    <xf numFmtId="185" fontId="31" fillId="0" borderId="28" xfId="0" applyNumberFormat="1" applyFont="1" applyFill="1" applyBorder="1" applyAlignment="1" applyProtection="1">
      <alignment horizontal="center" vertical="center" shrinkToFit="1"/>
      <protection locked="0"/>
    </xf>
    <xf numFmtId="185" fontId="31" fillId="0" borderId="27" xfId="0" applyNumberFormat="1" applyFont="1" applyFill="1" applyBorder="1" applyAlignment="1" applyProtection="1">
      <alignment horizontal="center" vertical="center" shrinkToFit="1"/>
      <protection locked="0"/>
    </xf>
    <xf numFmtId="190" fontId="35" fillId="7" borderId="3" xfId="0" applyNumberFormat="1" applyFont="1" applyFill="1" applyBorder="1" applyAlignment="1" applyProtection="1">
      <alignment horizontal="right" vertical="center" shrinkToFit="1"/>
      <protection locked="0"/>
    </xf>
    <xf numFmtId="185" fontId="31" fillId="0" borderId="15" xfId="0" applyNumberFormat="1" applyFont="1" applyFill="1" applyBorder="1" applyAlignment="1" applyProtection="1">
      <alignment horizontal="center" vertical="center"/>
      <protection locked="0"/>
    </xf>
    <xf numFmtId="185" fontId="31" fillId="0" borderId="14" xfId="0" applyNumberFormat="1" applyFont="1" applyFill="1" applyBorder="1" applyAlignment="1" applyProtection="1">
      <alignment horizontal="center" vertical="center"/>
      <protection locked="0"/>
    </xf>
    <xf numFmtId="185" fontId="31" fillId="0" borderId="13" xfId="0" applyNumberFormat="1" applyFont="1" applyFill="1" applyBorder="1" applyAlignment="1" applyProtection="1">
      <alignment horizontal="center" vertical="center"/>
      <protection locked="0"/>
    </xf>
    <xf numFmtId="190" fontId="31" fillId="7" borderId="15" xfId="0" applyNumberFormat="1" applyFont="1" applyFill="1" applyBorder="1" applyAlignment="1" applyProtection="1">
      <alignment horizontal="right" vertical="center" shrinkToFit="1"/>
      <protection locked="0"/>
    </xf>
    <xf numFmtId="190" fontId="31" fillId="7" borderId="13" xfId="0" applyNumberFormat="1" applyFont="1" applyFill="1" applyBorder="1" applyAlignment="1" applyProtection="1">
      <alignment horizontal="right" vertical="center" shrinkToFit="1"/>
      <protection locked="0"/>
    </xf>
    <xf numFmtId="190" fontId="31" fillId="7" borderId="14" xfId="0" applyNumberFormat="1" applyFont="1" applyFill="1" applyBorder="1" applyAlignment="1" applyProtection="1">
      <alignment horizontal="right" vertical="center" shrinkToFit="1"/>
      <protection locked="0"/>
    </xf>
    <xf numFmtId="182" fontId="35" fillId="7" borderId="15" xfId="0" applyNumberFormat="1" applyFont="1" applyFill="1" applyBorder="1" applyAlignment="1" applyProtection="1">
      <alignment horizontal="center" vertical="center" shrinkToFit="1"/>
      <protection locked="0"/>
    </xf>
    <xf numFmtId="182" fontId="35" fillId="7" borderId="14" xfId="0" applyNumberFormat="1" applyFont="1" applyFill="1" applyBorder="1" applyAlignment="1" applyProtection="1">
      <alignment horizontal="center" vertical="center" shrinkToFit="1"/>
      <protection locked="0"/>
    </xf>
    <xf numFmtId="185" fontId="31" fillId="7" borderId="15" xfId="0" applyNumberFormat="1" applyFont="1" applyFill="1" applyBorder="1" applyAlignment="1" applyProtection="1">
      <alignment horizontal="center" vertical="center"/>
      <protection locked="0"/>
    </xf>
    <xf numFmtId="185" fontId="31" fillId="7" borderId="14" xfId="0" applyNumberFormat="1" applyFont="1" applyFill="1" applyBorder="1" applyAlignment="1" applyProtection="1">
      <alignment horizontal="center" vertical="center"/>
      <protection locked="0"/>
    </xf>
    <xf numFmtId="185" fontId="31" fillId="7" borderId="13" xfId="0" applyNumberFormat="1" applyFont="1" applyFill="1" applyBorder="1" applyAlignment="1" applyProtection="1">
      <alignment horizontal="center" vertical="center"/>
      <protection locked="0"/>
    </xf>
    <xf numFmtId="185" fontId="39" fillId="0" borderId="78" xfId="0" applyNumberFormat="1" applyFont="1" applyBorder="1" applyAlignment="1">
      <alignment horizontal="center" vertical="center"/>
    </xf>
    <xf numFmtId="185" fontId="39" fillId="0" borderId="56" xfId="0" applyNumberFormat="1" applyFont="1" applyBorder="1" applyAlignment="1">
      <alignment horizontal="center" vertical="center"/>
    </xf>
    <xf numFmtId="185" fontId="39" fillId="0" borderId="57" xfId="0" applyNumberFormat="1" applyFont="1" applyBorder="1" applyAlignment="1">
      <alignment horizontal="center" vertical="center"/>
    </xf>
    <xf numFmtId="185" fontId="39" fillId="0" borderId="79" xfId="0" applyNumberFormat="1" applyFont="1" applyBorder="1" applyAlignment="1">
      <alignment horizontal="center" vertical="center"/>
    </xf>
    <xf numFmtId="185" fontId="39" fillId="0" borderId="55" xfId="0" applyNumberFormat="1" applyFont="1" applyBorder="1" applyAlignment="1">
      <alignment horizontal="center" vertical="center"/>
    </xf>
    <xf numFmtId="185" fontId="39" fillId="0" borderId="50" xfId="0" applyNumberFormat="1" applyFont="1" applyBorder="1" applyAlignment="1">
      <alignment horizontal="center" vertical="center"/>
    </xf>
    <xf numFmtId="185" fontId="31" fillId="0" borderId="15" xfId="0" applyNumberFormat="1" applyFont="1" applyFill="1" applyBorder="1" applyAlignment="1" applyProtection="1">
      <alignment horizontal="center" vertical="center" shrinkToFit="1"/>
      <protection locked="0"/>
    </xf>
    <xf numFmtId="185" fontId="31" fillId="0" borderId="14" xfId="0" applyNumberFormat="1" applyFont="1" applyFill="1" applyBorder="1" applyAlignment="1" applyProtection="1">
      <alignment horizontal="center" vertical="center" shrinkToFit="1"/>
      <protection locked="0"/>
    </xf>
    <xf numFmtId="177" fontId="4" fillId="7" borderId="14" xfId="2" applyNumberFormat="1" applyFont="1" applyFill="1" applyBorder="1" applyAlignment="1">
      <alignment horizontal="right" vertical="center"/>
    </xf>
    <xf numFmtId="177" fontId="4" fillId="7" borderId="13" xfId="2" applyNumberFormat="1" applyFont="1" applyFill="1" applyBorder="1" applyAlignment="1">
      <alignment horizontal="right" vertical="center"/>
    </xf>
    <xf numFmtId="177" fontId="4" fillId="7" borderId="15" xfId="2" applyNumberFormat="1" applyFont="1" applyFill="1" applyBorder="1" applyAlignment="1">
      <alignment horizontal="right"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3" borderId="47" xfId="2" applyFont="1" applyFill="1" applyBorder="1" applyAlignment="1">
      <alignment horizontal="center"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0" fontId="4" fillId="0" borderId="43"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4" fillId="3" borderId="30" xfId="2" applyFont="1" applyFill="1" applyBorder="1" applyAlignment="1">
      <alignment horizontal="center" vertical="center"/>
    </xf>
    <xf numFmtId="0" fontId="4" fillId="3" borderId="32"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0" fontId="4" fillId="0" borderId="53" xfId="2" applyFont="1" applyFill="1" applyBorder="1" applyAlignment="1">
      <alignment horizontal="center" vertical="center"/>
    </xf>
    <xf numFmtId="0" fontId="4" fillId="0" borderId="39" xfId="2" applyFont="1" applyFill="1" applyBorder="1" applyAlignment="1">
      <alignment horizontal="center" vertical="center"/>
    </xf>
    <xf numFmtId="176" fontId="4" fillId="0" borderId="4" xfId="2" applyNumberFormat="1" applyFont="1" applyFill="1" applyBorder="1" applyAlignment="1">
      <alignment vertical="center"/>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177" fontId="4" fillId="7" borderId="4" xfId="2" applyNumberFormat="1" applyFont="1" applyFill="1" applyBorder="1" applyAlignment="1">
      <alignment horizontal="right" vertical="center"/>
    </xf>
    <xf numFmtId="177" fontId="4" fillId="7" borderId="3" xfId="2" applyNumberFormat="1" applyFont="1" applyFill="1" applyBorder="1" applyAlignment="1">
      <alignment horizontal="right" vertical="center"/>
    </xf>
    <xf numFmtId="177" fontId="4" fillId="7" borderId="2" xfId="2" applyNumberFormat="1" applyFont="1" applyFill="1" applyBorder="1" applyAlignment="1">
      <alignment horizontal="right" vertical="center"/>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177" fontId="4" fillId="7" borderId="36" xfId="2" applyNumberFormat="1" applyFont="1" applyFill="1" applyBorder="1" applyAlignment="1">
      <alignment horizontal="right" vertical="center"/>
    </xf>
    <xf numFmtId="177" fontId="4" fillId="7" borderId="47" xfId="2" applyNumberFormat="1" applyFont="1" applyFill="1" applyBorder="1" applyAlignment="1">
      <alignment horizontal="right" vertical="center"/>
    </xf>
    <xf numFmtId="177" fontId="4" fillId="7" borderId="43" xfId="2" applyNumberFormat="1" applyFont="1" applyFill="1" applyBorder="1" applyAlignment="1">
      <alignment horizontal="right"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176" fontId="4" fillId="0" borderId="25" xfId="2" applyNumberFormat="1" applyFont="1" applyFill="1" applyBorder="1" applyAlignment="1">
      <alignment vertical="center"/>
    </xf>
    <xf numFmtId="176" fontId="4" fillId="0" borderId="24" xfId="2" applyNumberFormat="1" applyFont="1" applyFill="1" applyBorder="1" applyAlignment="1">
      <alignment vertical="center"/>
    </xf>
    <xf numFmtId="176" fontId="4" fillId="0" borderId="23" xfId="2" applyNumberFormat="1" applyFont="1" applyFill="1" applyBorder="1" applyAlignment="1">
      <alignment vertical="center"/>
    </xf>
    <xf numFmtId="176" fontId="4" fillId="0" borderId="14" xfId="2" applyNumberFormat="1" applyFont="1" applyFill="1" applyBorder="1" applyAlignment="1">
      <alignment vertical="center"/>
    </xf>
    <xf numFmtId="176" fontId="4" fillId="0" borderId="13" xfId="2" applyNumberFormat="1" applyFont="1" applyFill="1" applyBorder="1" applyAlignment="1">
      <alignment vertical="center"/>
    </xf>
    <xf numFmtId="176" fontId="4" fillId="0" borderId="15" xfId="2" applyNumberFormat="1" applyFont="1" applyFill="1" applyBorder="1" applyAlignment="1">
      <alignment vertical="center"/>
    </xf>
    <xf numFmtId="176" fontId="4" fillId="0" borderId="0" xfId="2" applyNumberFormat="1" applyFont="1" applyFill="1" applyBorder="1" applyAlignment="1">
      <alignment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15"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8" fillId="3" borderId="34" xfId="2" applyFont="1" applyFill="1" applyBorder="1" applyAlignment="1">
      <alignment vertical="center" textRotation="255"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176" fontId="4" fillId="0" borderId="28" xfId="2" applyNumberFormat="1" applyFont="1" applyFill="1" applyBorder="1" applyAlignment="1">
      <alignment vertical="center"/>
    </xf>
    <xf numFmtId="176" fontId="4" fillId="0" borderId="27" xfId="2" applyNumberFormat="1" applyFont="1" applyFill="1" applyBorder="1" applyAlignment="1">
      <alignment vertical="center"/>
    </xf>
    <xf numFmtId="176" fontId="4" fillId="0" borderId="26" xfId="2" applyNumberFormat="1" applyFont="1" applyFill="1" applyBorder="1" applyAlignment="1">
      <alignment vertical="center"/>
    </xf>
    <xf numFmtId="0" fontId="40" fillId="4" borderId="46" xfId="2" applyFont="1" applyFill="1" applyBorder="1" applyAlignment="1">
      <alignment horizontal="right" vertical="center"/>
    </xf>
    <xf numFmtId="0" fontId="40" fillId="4" borderId="36" xfId="2" applyFont="1" applyFill="1" applyBorder="1" applyAlignment="1">
      <alignment horizontal="right"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61" fillId="0" borderId="35" xfId="2" applyFont="1" applyBorder="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wrapText="1" shrinkToFit="1"/>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7" borderId="43" xfId="2" applyFont="1" applyFill="1" applyBorder="1" applyAlignment="1">
      <alignment horizontal="center" vertical="center"/>
    </xf>
    <xf numFmtId="0" fontId="4" fillId="7" borderId="36" xfId="2" applyFont="1" applyFill="1" applyBorder="1" applyAlignment="1">
      <alignment horizontal="center" vertical="center"/>
    </xf>
    <xf numFmtId="0" fontId="4" fillId="7" borderId="45" xfId="2" applyFont="1" applyFill="1" applyBorder="1" applyAlignment="1">
      <alignment horizontal="center" vertical="center"/>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0" fontId="13" fillId="0" borderId="0" xfId="3" applyFont="1" applyAlignment="1">
      <alignment horizontal="center" vertical="center"/>
    </xf>
    <xf numFmtId="0" fontId="8" fillId="0" borderId="46" xfId="3" applyFont="1" applyBorder="1" applyAlignment="1">
      <alignment horizontal="center" vertical="center"/>
    </xf>
    <xf numFmtId="0" fontId="8" fillId="0" borderId="36" xfId="3" applyFont="1" applyBorder="1" applyAlignment="1">
      <alignment horizontal="center" vertical="center"/>
    </xf>
    <xf numFmtId="0" fontId="8" fillId="0" borderId="47" xfId="3" applyFont="1" applyBorder="1" applyAlignment="1">
      <alignment horizontal="center" vertical="center"/>
    </xf>
    <xf numFmtId="0" fontId="4" fillId="0" borderId="46"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47" xfId="3" applyFont="1" applyFill="1" applyBorder="1" applyAlignment="1">
      <alignment horizontal="center" vertical="center"/>
    </xf>
    <xf numFmtId="0" fontId="4" fillId="0" borderId="43" xfId="3" applyFont="1" applyFill="1" applyBorder="1" applyAlignment="1">
      <alignment horizontal="center" vertical="center"/>
    </xf>
    <xf numFmtId="0" fontId="4" fillId="0" borderId="45" xfId="3" applyFont="1" applyFill="1" applyBorder="1" applyAlignment="1">
      <alignment horizontal="center" vertical="center"/>
    </xf>
    <xf numFmtId="176" fontId="4" fillId="7" borderId="15" xfId="3" applyNumberFormat="1" applyFont="1" applyFill="1" applyBorder="1" applyAlignment="1">
      <alignment vertical="center"/>
    </xf>
    <xf numFmtId="176" fontId="4" fillId="7" borderId="14" xfId="3" applyNumberFormat="1" applyFont="1" applyFill="1" applyBorder="1" applyAlignment="1">
      <alignment vertical="center"/>
    </xf>
    <xf numFmtId="176" fontId="4" fillId="7" borderId="13" xfId="3" applyNumberFormat="1" applyFont="1" applyFill="1" applyBorder="1" applyAlignment="1">
      <alignment vertical="center"/>
    </xf>
    <xf numFmtId="0" fontId="4" fillId="4" borderId="22" xfId="3" applyFont="1" applyFill="1" applyBorder="1" applyAlignment="1">
      <alignment horizontal="center" vertical="center"/>
    </xf>
    <xf numFmtId="0" fontId="4" fillId="4" borderId="12" xfId="3" applyFont="1" applyFill="1" applyBorder="1" applyAlignment="1">
      <alignment horizontal="center" vertical="center"/>
    </xf>
    <xf numFmtId="182" fontId="4" fillId="7" borderId="14" xfId="3" applyNumberFormat="1" applyFont="1" applyFill="1" applyBorder="1" applyAlignment="1">
      <alignment vertical="center"/>
    </xf>
    <xf numFmtId="182" fontId="4" fillId="7" borderId="13" xfId="3" applyNumberFormat="1" applyFont="1" applyFill="1" applyBorder="1" applyAlignment="1">
      <alignment vertical="center"/>
    </xf>
    <xf numFmtId="0" fontId="4" fillId="0" borderId="53"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46"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0" borderId="43" xfId="3" applyFont="1" applyFill="1" applyBorder="1" applyAlignment="1">
      <alignment horizontal="center" vertical="center" shrinkToFit="1"/>
    </xf>
    <xf numFmtId="176" fontId="4" fillId="0" borderId="43" xfId="3" applyNumberFormat="1" applyFont="1" applyFill="1" applyBorder="1" applyAlignment="1">
      <alignment horizontal="center" vertical="center"/>
    </xf>
    <xf numFmtId="176" fontId="4" fillId="0" borderId="36" xfId="3" applyNumberFormat="1" applyFont="1" applyFill="1" applyBorder="1" applyAlignment="1">
      <alignment horizontal="center" vertical="center"/>
    </xf>
    <xf numFmtId="176" fontId="4" fillId="0" borderId="45" xfId="3" applyNumberFormat="1" applyFont="1" applyFill="1" applyBorder="1" applyAlignment="1">
      <alignment horizontal="center" vertical="center"/>
    </xf>
    <xf numFmtId="0" fontId="4" fillId="4" borderId="32" xfId="3" applyFont="1" applyFill="1" applyBorder="1" applyAlignment="1">
      <alignment horizontal="center" vertical="center" wrapText="1"/>
    </xf>
    <xf numFmtId="0" fontId="4" fillId="4" borderId="19" xfId="3" applyFont="1" applyFill="1" applyBorder="1" applyAlignment="1">
      <alignment horizontal="center" vertical="center" wrapText="1"/>
    </xf>
    <xf numFmtId="188" fontId="4" fillId="0" borderId="43" xfId="3" applyNumberFormat="1" applyFont="1" applyFill="1" applyBorder="1" applyAlignment="1">
      <alignment horizontal="center" vertical="center" shrinkToFit="1"/>
    </xf>
    <xf numFmtId="188" fontId="4" fillId="0" borderId="36" xfId="3" applyNumberFormat="1" applyFont="1" applyFill="1" applyBorder="1" applyAlignment="1">
      <alignment horizontal="center" vertical="center" shrinkToFit="1"/>
    </xf>
    <xf numFmtId="188" fontId="4" fillId="0" borderId="47" xfId="3" applyNumberFormat="1" applyFont="1" applyFill="1" applyBorder="1" applyAlignment="1">
      <alignment horizontal="center" vertical="center" shrinkToFit="1"/>
    </xf>
    <xf numFmtId="178" fontId="4" fillId="0" borderId="43" xfId="7" applyNumberFormat="1" applyFont="1" applyFill="1" applyBorder="1" applyAlignment="1">
      <alignment horizontal="center" vertical="center"/>
    </xf>
    <xf numFmtId="178" fontId="4" fillId="0" borderId="36" xfId="7" applyNumberFormat="1" applyFont="1" applyFill="1" applyBorder="1" applyAlignment="1">
      <alignment horizontal="center" vertical="center"/>
    </xf>
    <xf numFmtId="178" fontId="4" fillId="0" borderId="45" xfId="7" applyNumberFormat="1" applyFont="1" applyFill="1" applyBorder="1" applyAlignment="1">
      <alignment horizontal="center" vertical="center"/>
    </xf>
    <xf numFmtId="0" fontId="8" fillId="0" borderId="34" xfId="3" applyFont="1" applyBorder="1" applyAlignment="1">
      <alignment vertical="center" textRotation="255"/>
    </xf>
    <xf numFmtId="0" fontId="8" fillId="0" borderId="21" xfId="3" applyFont="1" applyBorder="1" applyAlignment="1">
      <alignment vertical="center" textRotation="255"/>
    </xf>
    <xf numFmtId="0" fontId="8" fillId="0" borderId="11" xfId="3" applyFont="1" applyBorder="1" applyAlignment="1">
      <alignment vertical="center" textRotation="255"/>
    </xf>
    <xf numFmtId="0" fontId="4" fillId="4" borderId="32" xfId="3" applyFont="1" applyFill="1" applyBorder="1" applyAlignment="1">
      <alignment horizontal="center" vertical="center"/>
    </xf>
    <xf numFmtId="0" fontId="4" fillId="4" borderId="15" xfId="3" applyFont="1" applyFill="1" applyBorder="1" applyAlignment="1">
      <alignment horizontal="center" vertical="center"/>
    </xf>
    <xf numFmtId="0" fontId="4" fillId="4" borderId="30" xfId="3" applyFont="1" applyFill="1" applyBorder="1" applyAlignment="1">
      <alignment horizontal="center" vertical="center"/>
    </xf>
    <xf numFmtId="0" fontId="4" fillId="4" borderId="29" xfId="3" applyFont="1" applyFill="1" applyBorder="1" applyAlignment="1">
      <alignment horizontal="center" vertical="center"/>
    </xf>
    <xf numFmtId="0" fontId="4" fillId="0" borderId="42" xfId="3" applyFont="1" applyFill="1" applyBorder="1" applyAlignment="1">
      <alignment horizontal="center" vertical="center" shrinkToFit="1"/>
    </xf>
    <xf numFmtId="0" fontId="4" fillId="0" borderId="44" xfId="3" applyFont="1" applyFill="1" applyBorder="1" applyAlignment="1">
      <alignment horizontal="center" vertical="center" shrinkToFit="1"/>
    </xf>
    <xf numFmtId="0" fontId="4" fillId="4" borderId="26" xfId="3" applyFont="1" applyFill="1" applyBorder="1" applyAlignment="1">
      <alignment horizontal="center" vertical="center"/>
    </xf>
    <xf numFmtId="0" fontId="4" fillId="10" borderId="52" xfId="3" applyFont="1" applyFill="1" applyBorder="1" applyAlignment="1">
      <alignment horizontal="center" vertical="center"/>
    </xf>
    <xf numFmtId="0" fontId="4" fillId="10" borderId="27" xfId="3" applyFont="1" applyFill="1" applyBorder="1" applyAlignment="1">
      <alignment horizontal="center" vertical="center"/>
    </xf>
    <xf numFmtId="0" fontId="4" fillId="10" borderId="51" xfId="3" applyFont="1" applyFill="1" applyBorder="1" applyAlignment="1">
      <alignment horizontal="center" vertical="center"/>
    </xf>
    <xf numFmtId="0" fontId="4" fillId="4" borderId="26" xfId="3" applyFont="1" applyFill="1" applyBorder="1" applyAlignment="1">
      <alignment horizontal="center" vertical="center" wrapText="1"/>
    </xf>
    <xf numFmtId="0" fontId="4" fillId="4" borderId="13" xfId="3" applyFont="1" applyFill="1" applyBorder="1" applyAlignment="1">
      <alignment horizontal="center" vertical="center" wrapText="1"/>
    </xf>
    <xf numFmtId="176" fontId="4" fillId="11" borderId="36" xfId="3" applyNumberFormat="1" applyFont="1" applyFill="1" applyBorder="1" applyAlignment="1">
      <alignment vertical="center"/>
    </xf>
    <xf numFmtId="176" fontId="4" fillId="11" borderId="47" xfId="3" applyNumberFormat="1" applyFont="1" applyFill="1" applyBorder="1" applyAlignment="1">
      <alignment vertical="center"/>
    </xf>
    <xf numFmtId="176" fontId="4" fillId="11" borderId="43" xfId="3" applyNumberFormat="1" applyFont="1" applyFill="1" applyBorder="1" applyAlignment="1">
      <alignment vertical="center"/>
    </xf>
    <xf numFmtId="0" fontId="4" fillId="0" borderId="74" xfId="3" applyFont="1" applyFill="1" applyBorder="1" applyAlignment="1">
      <alignment horizontal="center" vertical="center"/>
    </xf>
    <xf numFmtId="0" fontId="4" fillId="11" borderId="68" xfId="3" applyFont="1" applyFill="1" applyBorder="1" applyAlignment="1">
      <alignment horizontal="center" vertical="center"/>
    </xf>
    <xf numFmtId="0" fontId="4" fillId="11" borderId="69" xfId="3" applyFont="1" applyFill="1" applyBorder="1" applyAlignment="1">
      <alignment horizontal="center" vertical="center"/>
    </xf>
    <xf numFmtId="0" fontId="4" fillId="11" borderId="70" xfId="3" applyFont="1" applyFill="1" applyBorder="1" applyAlignment="1">
      <alignment horizontal="center" vertical="center"/>
    </xf>
    <xf numFmtId="0" fontId="10" fillId="0" borderId="75" xfId="3" applyFont="1" applyFill="1" applyBorder="1" applyAlignment="1">
      <alignment horizontal="left" vertical="center"/>
    </xf>
    <xf numFmtId="0" fontId="10" fillId="0" borderId="36" xfId="3" applyFont="1" applyFill="1" applyBorder="1" applyAlignment="1">
      <alignment horizontal="left" vertical="center"/>
    </xf>
    <xf numFmtId="0" fontId="10" fillId="0" borderId="47" xfId="3" applyFont="1" applyFill="1" applyBorder="1" applyAlignment="1">
      <alignment horizontal="left" vertical="center"/>
    </xf>
    <xf numFmtId="0" fontId="4" fillId="0" borderId="38" xfId="3" applyFont="1" applyFill="1" applyBorder="1" applyAlignment="1">
      <alignment horizontal="center" vertical="center"/>
    </xf>
    <xf numFmtId="0" fontId="4" fillId="0" borderId="40" xfId="3" applyFont="1" applyFill="1" applyBorder="1" applyAlignment="1">
      <alignment horizontal="center" vertical="center"/>
    </xf>
    <xf numFmtId="0" fontId="8" fillId="0" borderId="34" xfId="3" applyFont="1" applyBorder="1" applyAlignment="1">
      <alignment vertical="center" textRotation="255" wrapText="1"/>
    </xf>
    <xf numFmtId="0" fontId="8" fillId="0" borderId="21" xfId="3" applyFont="1" applyBorder="1" applyAlignment="1">
      <alignment vertical="center" textRotation="255" wrapText="1"/>
    </xf>
    <xf numFmtId="0" fontId="8" fillId="0" borderId="11" xfId="3" applyFont="1" applyBorder="1" applyAlignment="1">
      <alignment vertical="center" textRotation="255" wrapText="1"/>
    </xf>
    <xf numFmtId="182" fontId="4" fillId="7" borderId="27" xfId="3" applyNumberFormat="1" applyFont="1" applyFill="1" applyBorder="1" applyAlignment="1">
      <alignment vertical="center"/>
    </xf>
    <xf numFmtId="182" fontId="4" fillId="7" borderId="26" xfId="3" applyNumberFormat="1" applyFont="1" applyFill="1" applyBorder="1" applyAlignment="1">
      <alignment vertical="center"/>
    </xf>
    <xf numFmtId="176" fontId="4" fillId="7" borderId="28" xfId="3" applyNumberFormat="1" applyFont="1" applyFill="1" applyBorder="1" applyAlignment="1">
      <alignment vertical="center"/>
    </xf>
    <xf numFmtId="176" fontId="4" fillId="7" borderId="27" xfId="3" applyNumberFormat="1" applyFont="1" applyFill="1" applyBorder="1" applyAlignment="1">
      <alignment vertical="center"/>
    </xf>
    <xf numFmtId="176" fontId="4" fillId="7" borderId="26" xfId="3" applyNumberFormat="1" applyFont="1" applyFill="1" applyBorder="1" applyAlignment="1">
      <alignment vertical="center"/>
    </xf>
    <xf numFmtId="182" fontId="4" fillId="7" borderId="3" xfId="3" applyNumberFormat="1" applyFont="1" applyFill="1" applyBorder="1" applyAlignment="1">
      <alignment vertical="center"/>
    </xf>
    <xf numFmtId="182" fontId="4" fillId="7" borderId="2" xfId="3" applyNumberFormat="1" applyFont="1" applyFill="1" applyBorder="1" applyAlignment="1">
      <alignment vertical="center"/>
    </xf>
    <xf numFmtId="176" fontId="4" fillId="7" borderId="4" xfId="3" applyNumberFormat="1" applyFont="1" applyFill="1" applyBorder="1" applyAlignment="1">
      <alignment vertical="center"/>
    </xf>
    <xf numFmtId="176" fontId="4" fillId="7" borderId="3" xfId="3" applyNumberFormat="1" applyFont="1" applyFill="1" applyBorder="1" applyAlignment="1">
      <alignment vertical="center"/>
    </xf>
    <xf numFmtId="176" fontId="4" fillId="7" borderId="2" xfId="3" applyNumberFormat="1" applyFont="1" applyFill="1" applyBorder="1" applyAlignment="1">
      <alignment vertical="center"/>
    </xf>
    <xf numFmtId="0" fontId="8" fillId="0" borderId="0" xfId="0" applyFont="1" applyBorder="1" applyAlignment="1">
      <alignment horizontal="center" vertical="center" shrinkToFit="1"/>
    </xf>
    <xf numFmtId="0" fontId="8" fillId="7" borderId="46" xfId="0" applyFont="1" applyFill="1" applyBorder="1" applyAlignment="1" applyProtection="1">
      <alignment horizontal="center" vertical="center"/>
      <protection locked="0"/>
    </xf>
    <xf numFmtId="0" fontId="8" fillId="7" borderId="36" xfId="0" applyFont="1" applyFill="1" applyBorder="1" applyAlignment="1" applyProtection="1">
      <alignment horizontal="center" vertical="center"/>
      <protection locked="0"/>
    </xf>
    <xf numFmtId="0" fontId="8" fillId="7" borderId="45" xfId="0" applyFont="1" applyFill="1" applyBorder="1" applyAlignment="1" applyProtection="1">
      <alignment horizontal="center" vertical="center"/>
      <protection locked="0"/>
    </xf>
    <xf numFmtId="0" fontId="19" fillId="5" borderId="60" xfId="4" applyFont="1" applyFill="1" applyBorder="1" applyAlignment="1">
      <alignment horizontal="center" vertical="center" shrinkToFit="1"/>
    </xf>
    <xf numFmtId="0" fontId="19" fillId="5" borderId="24" xfId="4" applyFont="1" applyFill="1" applyBorder="1" applyAlignment="1">
      <alignment horizontal="center" vertical="center" shrinkToFit="1"/>
    </xf>
    <xf numFmtId="0" fontId="19" fillId="5" borderId="61" xfId="4" applyFont="1" applyFill="1" applyBorder="1" applyAlignment="1">
      <alignment horizontal="center" vertical="center" shrinkToFit="1"/>
    </xf>
    <xf numFmtId="0" fontId="19" fillId="5" borderId="62" xfId="4" applyFont="1" applyFill="1" applyBorder="1" applyAlignment="1">
      <alignment horizontal="center" vertical="center" shrinkToFit="1"/>
    </xf>
    <xf numFmtId="0" fontId="19" fillId="5" borderId="35" xfId="4" applyFont="1" applyFill="1" applyBorder="1" applyAlignment="1">
      <alignment horizontal="center" vertical="center" shrinkToFit="1"/>
    </xf>
    <xf numFmtId="0" fontId="19" fillId="5" borderId="37" xfId="4" applyFont="1" applyFill="1" applyBorder="1" applyAlignment="1">
      <alignment horizontal="center" vertical="center" shrinkToFit="1"/>
    </xf>
    <xf numFmtId="0" fontId="2" fillId="0" borderId="60" xfId="0" applyNumberFormat="1" applyFont="1" applyFill="1" applyBorder="1" applyAlignment="1">
      <alignment horizontal="left" vertical="center" shrinkToFit="1"/>
    </xf>
    <xf numFmtId="0" fontId="2" fillId="0" borderId="24" xfId="0" applyNumberFormat="1" applyFont="1" applyFill="1" applyBorder="1" applyAlignment="1">
      <alignment horizontal="left" vertical="center" shrinkToFit="1"/>
    </xf>
    <xf numFmtId="0" fontId="2" fillId="0" borderId="61" xfId="0" applyNumberFormat="1" applyFont="1" applyFill="1" applyBorder="1" applyAlignment="1">
      <alignment horizontal="left" vertical="center" shrinkToFit="1"/>
    </xf>
    <xf numFmtId="0" fontId="2" fillId="0" borderId="62" xfId="0" applyNumberFormat="1" applyFont="1" applyFill="1" applyBorder="1" applyAlignment="1">
      <alignment horizontal="left" vertical="center" shrinkToFit="1"/>
    </xf>
    <xf numFmtId="0" fontId="2" fillId="0" borderId="35" xfId="0" applyNumberFormat="1" applyFon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49" fontId="19" fillId="0" borderId="60" xfId="4" applyNumberFormat="1" applyFont="1" applyFill="1" applyBorder="1" applyAlignment="1">
      <alignment horizontal="left" vertical="center" shrinkToFit="1"/>
    </xf>
    <xf numFmtId="0" fontId="19" fillId="0" borderId="24" xfId="4" applyNumberFormat="1" applyFont="1" applyFill="1" applyBorder="1" applyAlignment="1">
      <alignment horizontal="left" vertical="center" shrinkToFit="1"/>
    </xf>
    <xf numFmtId="0" fontId="19" fillId="0" borderId="61" xfId="4" applyNumberFormat="1" applyFont="1" applyFill="1" applyBorder="1" applyAlignment="1">
      <alignment horizontal="left" vertical="center" shrinkToFit="1"/>
    </xf>
    <xf numFmtId="0" fontId="19" fillId="0" borderId="62" xfId="4" applyNumberFormat="1" applyFont="1" applyFill="1" applyBorder="1" applyAlignment="1">
      <alignment horizontal="left" vertical="center" shrinkToFit="1"/>
    </xf>
    <xf numFmtId="0" fontId="19" fillId="0" borderId="35" xfId="4" applyNumberFormat="1" applyFont="1" applyFill="1" applyBorder="1" applyAlignment="1">
      <alignment horizontal="left" vertical="center" shrinkToFit="1"/>
    </xf>
    <xf numFmtId="0" fontId="19" fillId="0" borderId="37" xfId="4" applyNumberFormat="1" applyFont="1" applyFill="1" applyBorder="1" applyAlignment="1">
      <alignment horizontal="left" vertical="center" shrinkToFit="1"/>
    </xf>
    <xf numFmtId="0" fontId="8" fillId="0" borderId="0" xfId="0" applyFont="1" applyAlignment="1">
      <alignment horizontal="left" vertical="center"/>
    </xf>
    <xf numFmtId="0" fontId="8" fillId="0" borderId="65" xfId="0" applyFont="1" applyBorder="1" applyAlignment="1">
      <alignment horizontal="left" vertical="center"/>
    </xf>
    <xf numFmtId="0" fontId="8" fillId="0" borderId="0" xfId="0" applyFont="1" applyAlignment="1">
      <alignment horizontal="left" vertical="top"/>
    </xf>
    <xf numFmtId="0" fontId="8" fillId="0" borderId="0" xfId="0" applyFont="1" applyAlignment="1">
      <alignment horizontal="left" vertical="center" shrinkToFit="1"/>
    </xf>
    <xf numFmtId="0" fontId="8" fillId="0" borderId="65" xfId="0" applyFont="1" applyBorder="1" applyAlignment="1">
      <alignment horizontal="left" vertical="center" shrinkToFit="1"/>
    </xf>
    <xf numFmtId="0" fontId="8" fillId="0" borderId="19" xfId="0" applyFont="1" applyFill="1" applyBorder="1" applyAlignment="1">
      <alignment horizontal="left" vertical="center"/>
    </xf>
    <xf numFmtId="0" fontId="8" fillId="0" borderId="97"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83" xfId="0" applyFont="1" applyFill="1" applyBorder="1" applyAlignment="1">
      <alignment horizontal="left" vertical="center"/>
    </xf>
    <xf numFmtId="0" fontId="8" fillId="0" borderId="20" xfId="0" applyFont="1" applyFill="1" applyBorder="1" applyAlignment="1">
      <alignment horizontal="left" vertical="center"/>
    </xf>
    <xf numFmtId="0" fontId="8" fillId="0" borderId="78"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7" borderId="96" xfId="0" applyFont="1" applyFill="1" applyBorder="1" applyAlignment="1" applyProtection="1">
      <alignment horizontal="center" vertical="center"/>
      <protection locked="0"/>
    </xf>
    <xf numFmtId="0" fontId="8" fillId="7" borderId="93" xfId="0" applyFont="1" applyFill="1" applyBorder="1" applyAlignment="1" applyProtection="1">
      <alignment horizontal="center" vertical="center"/>
      <protection locked="0"/>
    </xf>
    <xf numFmtId="0" fontId="8" fillId="0" borderId="95" xfId="0" applyFont="1" applyFill="1" applyBorder="1" applyAlignment="1">
      <alignment horizontal="center" vertical="center"/>
    </xf>
    <xf numFmtId="0" fontId="8" fillId="0" borderId="0" xfId="0" applyFont="1" applyFill="1" applyBorder="1" applyAlignment="1">
      <alignment horizontal="left" vertical="center"/>
    </xf>
    <xf numFmtId="0" fontId="51" fillId="0" borderId="24" xfId="0" applyFont="1" applyBorder="1" applyAlignment="1">
      <alignment horizontal="right" vertical="center"/>
    </xf>
    <xf numFmtId="0" fontId="8" fillId="0" borderId="0" xfId="0" applyFont="1" applyBorder="1" applyAlignment="1">
      <alignment horizontal="left" vertical="center"/>
    </xf>
    <xf numFmtId="0" fontId="15" fillId="0" borderId="15" xfId="0" applyFont="1" applyBorder="1" applyAlignment="1" applyProtection="1">
      <alignment vertical="center" wrapText="1"/>
    </xf>
    <xf numFmtId="0" fontId="15" fillId="0" borderId="13" xfId="0" applyFont="1" applyBorder="1" applyAlignment="1" applyProtection="1">
      <alignment vertical="center" wrapText="1"/>
    </xf>
    <xf numFmtId="0" fontId="15" fillId="0" borderId="0" xfId="0" applyFont="1" applyAlignment="1" applyProtection="1">
      <alignment horizontal="left" vertical="center" wrapText="1"/>
    </xf>
    <xf numFmtId="0" fontId="15" fillId="7" borderId="32" xfId="0" applyFont="1" applyFill="1" applyBorder="1" applyAlignment="1" applyProtection="1">
      <alignment horizontal="left" vertical="center" wrapText="1"/>
    </xf>
    <xf numFmtId="0" fontId="29" fillId="7" borderId="32" xfId="0" applyFont="1" applyFill="1" applyBorder="1" applyAlignment="1" applyProtection="1">
      <alignment vertical="center"/>
    </xf>
    <xf numFmtId="0" fontId="29" fillId="7" borderId="29" xfId="0" applyFont="1" applyFill="1" applyBorder="1" applyAlignment="1" applyProtection="1">
      <alignment vertical="center"/>
    </xf>
    <xf numFmtId="0" fontId="29" fillId="0" borderId="7" xfId="2" applyFont="1" applyFill="1" applyBorder="1" applyAlignment="1" applyProtection="1">
      <alignment vertical="center"/>
    </xf>
    <xf numFmtId="0" fontId="29" fillId="0" borderId="5" xfId="2" applyFont="1" applyFill="1" applyBorder="1" applyAlignment="1" applyProtection="1">
      <alignment vertical="center"/>
    </xf>
    <xf numFmtId="0" fontId="15" fillId="0" borderId="78" xfId="0" applyFont="1" applyBorder="1" applyAlignment="1" applyProtection="1">
      <alignment vertical="center" wrapText="1"/>
    </xf>
    <xf numFmtId="0" fontId="15" fillId="0" borderId="57" xfId="0" applyFont="1" applyBorder="1" applyAlignment="1" applyProtection="1">
      <alignment vertical="center" wrapText="1"/>
    </xf>
    <xf numFmtId="0" fontId="15" fillId="0" borderId="79" xfId="0" applyFont="1" applyBorder="1" applyAlignment="1" applyProtection="1">
      <alignment vertical="center" wrapText="1"/>
    </xf>
    <xf numFmtId="0" fontId="15" fillId="0" borderId="50" xfId="0" applyFont="1" applyBorder="1" applyAlignment="1" applyProtection="1">
      <alignment vertical="center" wrapText="1"/>
    </xf>
    <xf numFmtId="0" fontId="15" fillId="0" borderId="0" xfId="0" applyFont="1" applyBorder="1" applyAlignment="1" applyProtection="1">
      <alignment vertical="center" wrapText="1"/>
    </xf>
    <xf numFmtId="0" fontId="44" fillId="0" borderId="0" xfId="0" applyFont="1" applyBorder="1" applyAlignment="1" applyProtection="1">
      <alignment vertical="top" wrapText="1"/>
    </xf>
    <xf numFmtId="0" fontId="15" fillId="0" borderId="0" xfId="0" applyFont="1" applyAlignment="1">
      <alignment vertical="center" wrapText="1"/>
    </xf>
    <xf numFmtId="0" fontId="42" fillId="0" borderId="0" xfId="0" applyFont="1" applyAlignment="1">
      <alignment vertical="center"/>
    </xf>
    <xf numFmtId="0" fontId="15" fillId="0" borderId="15"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42" fillId="0" borderId="19" xfId="0" applyFont="1" applyBorder="1" applyAlignment="1" applyProtection="1">
      <alignment horizontal="center" vertical="center"/>
    </xf>
    <xf numFmtId="0" fontId="15" fillId="0" borderId="14" xfId="0" applyFont="1" applyBorder="1" applyAlignment="1" applyProtection="1">
      <alignment vertical="center" wrapText="1"/>
    </xf>
    <xf numFmtId="0" fontId="15" fillId="0" borderId="80" xfId="0" applyFont="1" applyBorder="1" applyAlignment="1" applyProtection="1">
      <alignment horizontal="center" vertical="center"/>
    </xf>
    <xf numFmtId="0" fontId="15" fillId="0" borderId="84" xfId="0" applyFont="1" applyBorder="1" applyAlignment="1" applyProtection="1">
      <alignment horizontal="center" vertical="center"/>
    </xf>
    <xf numFmtId="189" fontId="42" fillId="0" borderId="42" xfId="0" applyNumberFormat="1" applyFont="1" applyBorder="1" applyAlignment="1" applyProtection="1">
      <alignment horizontal="distributed" vertical="center"/>
    </xf>
    <xf numFmtId="189" fontId="42" fillId="0" borderId="41" xfId="0" applyNumberFormat="1" applyFont="1" applyBorder="1" applyAlignment="1" applyProtection="1">
      <alignment horizontal="distributed" vertical="center"/>
    </xf>
    <xf numFmtId="0" fontId="15" fillId="0" borderId="85" xfId="0" applyFont="1" applyBorder="1" applyAlignment="1" applyProtection="1">
      <alignment horizontal="center" vertical="center"/>
    </xf>
    <xf numFmtId="0" fontId="15" fillId="0" borderId="15" xfId="0" applyFont="1" applyBorder="1" applyAlignment="1">
      <alignment vertical="center" wrapText="1"/>
    </xf>
    <xf numFmtId="0" fontId="15" fillId="0" borderId="13" xfId="0" applyFont="1" applyBorder="1" applyAlignment="1">
      <alignment vertical="center" wrapText="1"/>
    </xf>
    <xf numFmtId="0" fontId="0" fillId="0" borderId="0" xfId="0" applyAlignment="1">
      <alignment vertical="center" wrapText="1"/>
    </xf>
    <xf numFmtId="0" fontId="15" fillId="7" borderId="32" xfId="0" applyFont="1" applyFill="1" applyBorder="1" applyAlignment="1">
      <alignment horizontal="left" vertical="center" wrapText="1"/>
    </xf>
    <xf numFmtId="0" fontId="29" fillId="7" borderId="32" xfId="0" applyFont="1" applyFill="1" applyBorder="1" applyAlignment="1">
      <alignment vertical="center"/>
    </xf>
    <xf numFmtId="0" fontId="29" fillId="7" borderId="16" xfId="0" applyFont="1" applyFill="1" applyBorder="1" applyAlignment="1">
      <alignment vertical="center"/>
    </xf>
    <xf numFmtId="0" fontId="29" fillId="0" borderId="7" xfId="2" applyFont="1" applyFill="1" applyBorder="1" applyAlignment="1">
      <alignment vertical="center"/>
    </xf>
    <xf numFmtId="0" fontId="29" fillId="0" borderId="5" xfId="2" applyFont="1" applyFill="1" applyBorder="1" applyAlignment="1">
      <alignment vertical="center"/>
    </xf>
    <xf numFmtId="0" fontId="15" fillId="0" borderId="78" xfId="0" applyFont="1" applyBorder="1" applyAlignment="1">
      <alignment vertical="center" wrapText="1"/>
    </xf>
    <xf numFmtId="0" fontId="15" fillId="0" borderId="57" xfId="0" applyFont="1" applyBorder="1" applyAlignment="1">
      <alignment vertical="center" wrapText="1"/>
    </xf>
    <xf numFmtId="0" fontId="15" fillId="0" borderId="79" xfId="0" applyFont="1" applyBorder="1" applyAlignment="1">
      <alignment vertical="center" wrapText="1"/>
    </xf>
    <xf numFmtId="0" fontId="15" fillId="0" borderId="50" xfId="0" applyFont="1" applyBorder="1" applyAlignment="1">
      <alignment vertical="center" wrapText="1"/>
    </xf>
    <xf numFmtId="0" fontId="15" fillId="0" borderId="0" xfId="0" applyFont="1" applyBorder="1" applyAlignment="1">
      <alignment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42" fillId="0" borderId="19" xfId="0" applyFont="1" applyBorder="1" applyAlignment="1">
      <alignment horizontal="center" vertical="center"/>
    </xf>
    <xf numFmtId="0" fontId="15" fillId="0" borderId="14" xfId="0" applyFont="1" applyBorder="1" applyAlignment="1">
      <alignment vertical="center" wrapText="1"/>
    </xf>
    <xf numFmtId="0" fontId="15" fillId="0" borderId="80" xfId="0" applyFont="1" applyBorder="1" applyAlignment="1">
      <alignment horizontal="center" vertical="center"/>
    </xf>
    <xf numFmtId="0" fontId="15" fillId="0" borderId="84" xfId="0" applyFont="1" applyBorder="1" applyAlignment="1">
      <alignment horizontal="center" vertical="center"/>
    </xf>
    <xf numFmtId="189" fontId="42" fillId="0" borderId="42" xfId="0" applyNumberFormat="1" applyFont="1" applyBorder="1" applyAlignment="1">
      <alignment horizontal="distributed" vertical="center"/>
    </xf>
    <xf numFmtId="189" fontId="42" fillId="0" borderId="41" xfId="0" applyNumberFormat="1" applyFont="1" applyBorder="1" applyAlignment="1">
      <alignment horizontal="distributed" vertical="center"/>
    </xf>
    <xf numFmtId="0" fontId="15" fillId="0" borderId="85" xfId="0" applyFont="1" applyBorder="1" applyAlignment="1">
      <alignment horizontal="center" vertical="center"/>
    </xf>
    <xf numFmtId="0" fontId="47" fillId="0" borderId="19" xfId="0" applyFont="1" applyFill="1" applyBorder="1" applyAlignment="1">
      <alignment horizontal="left" vertical="center" wrapText="1"/>
    </xf>
    <xf numFmtId="0" fontId="48" fillId="0" borderId="19" xfId="0" applyFont="1" applyFill="1" applyBorder="1" applyAlignment="1">
      <alignment horizontal="left" vertical="center" wrapText="1"/>
    </xf>
    <xf numFmtId="0" fontId="48" fillId="0" borderId="19" xfId="0" applyFont="1" applyFill="1" applyBorder="1" applyAlignment="1" applyProtection="1">
      <alignment horizontal="left" vertical="center" wrapText="1"/>
      <protection locked="0"/>
    </xf>
    <xf numFmtId="0" fontId="54" fillId="0" borderId="19" xfId="0" applyFont="1" applyFill="1" applyBorder="1" applyAlignment="1">
      <alignment horizontal="left" vertical="center" wrapText="1" shrinkToFit="1"/>
    </xf>
    <xf numFmtId="0" fontId="53" fillId="0" borderId="19" xfId="0" applyFont="1" applyBorder="1" applyAlignment="1">
      <alignment horizontal="left" vertical="center" wrapText="1"/>
    </xf>
    <xf numFmtId="0" fontId="52" fillId="0" borderId="81" xfId="0" applyFont="1" applyBorder="1" applyAlignment="1">
      <alignment horizontal="center" vertical="center" wrapText="1"/>
    </xf>
    <xf numFmtId="0" fontId="48" fillId="0" borderId="19" xfId="0" applyFont="1" applyFill="1" applyBorder="1" applyAlignment="1">
      <alignment horizontal="left" vertical="top" wrapText="1"/>
    </xf>
    <xf numFmtId="0" fontId="48" fillId="0" borderId="100" xfId="0" applyFont="1" applyFill="1" applyBorder="1" applyAlignment="1">
      <alignment horizontal="left" vertical="top" wrapText="1"/>
    </xf>
    <xf numFmtId="0" fontId="48" fillId="14" borderId="81" xfId="0" applyFont="1" applyFill="1" applyBorder="1" applyAlignment="1">
      <alignment horizontal="left" vertical="center"/>
    </xf>
    <xf numFmtId="0" fontId="48" fillId="14" borderId="0" xfId="0" applyFont="1" applyFill="1" applyBorder="1" applyAlignment="1">
      <alignment horizontal="left" vertical="center"/>
    </xf>
    <xf numFmtId="0" fontId="48" fillId="14" borderId="90" xfId="0" applyFont="1" applyFill="1" applyBorder="1" applyAlignment="1">
      <alignment horizontal="left" vertical="center"/>
    </xf>
    <xf numFmtId="0" fontId="48" fillId="0" borderId="102" xfId="0" applyFont="1" applyFill="1" applyBorder="1" applyAlignment="1" applyProtection="1">
      <alignment horizontal="left" vertical="center" wrapText="1"/>
      <protection locked="0"/>
    </xf>
    <xf numFmtId="0" fontId="48" fillId="0" borderId="103" xfId="0" applyFont="1" applyFill="1" applyBorder="1" applyAlignment="1" applyProtection="1">
      <alignment horizontal="left" vertical="center" wrapText="1"/>
      <protection locked="0"/>
    </xf>
    <xf numFmtId="0" fontId="48" fillId="14" borderId="104" xfId="0" applyFont="1" applyFill="1" applyBorder="1" applyAlignment="1">
      <alignment horizontal="left" vertical="center"/>
    </xf>
    <xf numFmtId="0" fontId="48" fillId="14" borderId="105" xfId="0" applyFont="1" applyFill="1" applyBorder="1" applyAlignment="1">
      <alignment horizontal="left" vertical="center"/>
    </xf>
    <xf numFmtId="0" fontId="48" fillId="14" borderId="103" xfId="0" applyFont="1" applyFill="1" applyBorder="1" applyAlignment="1">
      <alignment horizontal="left" vertical="center"/>
    </xf>
    <xf numFmtId="0" fontId="48" fillId="0" borderId="106" xfId="0" applyFont="1" applyFill="1" applyBorder="1" applyAlignment="1" applyProtection="1">
      <alignment horizontal="left" vertical="center" wrapText="1"/>
      <protection locked="0"/>
    </xf>
    <xf numFmtId="0" fontId="48" fillId="0" borderId="107" xfId="0" applyFont="1" applyFill="1" applyBorder="1" applyAlignment="1" applyProtection="1">
      <alignment horizontal="left" vertical="center" wrapText="1"/>
      <protection locked="0"/>
    </xf>
    <xf numFmtId="0" fontId="52" fillId="0" borderId="19" xfId="0" applyFont="1" applyFill="1" applyBorder="1" applyAlignment="1" applyProtection="1">
      <alignment horizontal="left" vertical="center" wrapText="1"/>
      <protection locked="0"/>
    </xf>
    <xf numFmtId="0" fontId="48" fillId="0" borderId="78" xfId="0" applyFont="1" applyFill="1" applyBorder="1" applyAlignment="1">
      <alignment horizontal="left" vertical="center" wrapText="1"/>
    </xf>
    <xf numFmtId="0" fontId="48" fillId="0" borderId="56" xfId="0" applyFont="1" applyFill="1" applyBorder="1" applyAlignment="1">
      <alignment horizontal="left" vertical="center" wrapText="1"/>
    </xf>
    <xf numFmtId="0" fontId="48" fillId="0" borderId="57" xfId="0" applyFont="1" applyFill="1" applyBorder="1" applyAlignment="1">
      <alignment horizontal="left" vertical="center" wrapText="1"/>
    </xf>
    <xf numFmtId="0" fontId="48" fillId="0" borderId="81"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90" xfId="0" applyFont="1" applyFill="1" applyBorder="1" applyAlignment="1">
      <alignment horizontal="left" vertical="center" wrapText="1"/>
    </xf>
    <xf numFmtId="0" fontId="48" fillId="0" borderId="79" xfId="0" applyFont="1" applyFill="1" applyBorder="1" applyAlignment="1">
      <alignment horizontal="left" vertical="center" wrapText="1"/>
    </xf>
    <xf numFmtId="0" fontId="48" fillId="0" borderId="55" xfId="0" applyFont="1" applyFill="1" applyBorder="1" applyAlignment="1">
      <alignment horizontal="left" vertical="center" wrapText="1"/>
    </xf>
    <xf numFmtId="0" fontId="48" fillId="0" borderId="50" xfId="0" applyFont="1" applyFill="1" applyBorder="1" applyAlignment="1">
      <alignment horizontal="left" vertical="center" wrapText="1"/>
    </xf>
    <xf numFmtId="0" fontId="48" fillId="0" borderId="83" xfId="0" applyFont="1" applyFill="1" applyBorder="1" applyAlignment="1" applyProtection="1">
      <alignment horizontal="left" vertical="center" wrapText="1"/>
      <protection locked="0"/>
    </xf>
    <xf numFmtId="0" fontId="48" fillId="0" borderId="92" xfId="0" applyFont="1" applyFill="1" applyBorder="1" applyAlignment="1" applyProtection="1">
      <alignment horizontal="left" vertical="center" wrapText="1"/>
      <protection locked="0"/>
    </xf>
    <xf numFmtId="0" fontId="48" fillId="0" borderId="20" xfId="0" applyFont="1" applyFill="1" applyBorder="1" applyAlignment="1" applyProtection="1">
      <alignment horizontal="left" vertical="center" wrapText="1"/>
      <protection locked="0"/>
    </xf>
    <xf numFmtId="0" fontId="54" fillId="0" borderId="83" xfId="0" applyFont="1" applyFill="1" applyBorder="1" applyAlignment="1">
      <alignment horizontal="left" vertical="center" wrapText="1" shrinkToFit="1"/>
    </xf>
    <xf numFmtId="0" fontId="54" fillId="0" borderId="92" xfId="0" applyFont="1" applyFill="1" applyBorder="1" applyAlignment="1">
      <alignment horizontal="left" vertical="center" wrapText="1" shrinkToFit="1"/>
    </xf>
    <xf numFmtId="0" fontId="54" fillId="0" borderId="20" xfId="0" applyFont="1" applyFill="1" applyBorder="1" applyAlignment="1">
      <alignment horizontal="left" vertical="center" wrapText="1" shrinkToFit="1"/>
    </xf>
    <xf numFmtId="0" fontId="53" fillId="0" borderId="19" xfId="0" applyFont="1" applyBorder="1" applyAlignment="1">
      <alignment vertical="center" wrapText="1"/>
    </xf>
    <xf numFmtId="0" fontId="53" fillId="0" borderId="19" xfId="0" applyFont="1" applyBorder="1" applyAlignment="1">
      <alignment vertical="center"/>
    </xf>
    <xf numFmtId="0" fontId="53" fillId="0" borderId="20" xfId="0" applyFont="1" applyBorder="1" applyAlignment="1">
      <alignment horizontal="left" vertical="center" wrapText="1"/>
    </xf>
    <xf numFmtId="0" fontId="52" fillId="0" borderId="83" xfId="0" applyFont="1" applyBorder="1" applyAlignment="1" applyProtection="1">
      <alignment horizontal="center" vertical="center" textRotation="255" shrinkToFit="1"/>
    </xf>
    <xf numFmtId="0" fontId="52" fillId="0" borderId="92" xfId="0" applyFont="1" applyBorder="1" applyAlignment="1" applyProtection="1">
      <alignment horizontal="center" vertical="center" textRotation="255" shrinkToFit="1"/>
    </xf>
    <xf numFmtId="0" fontId="52" fillId="0" borderId="20" xfId="0" applyFont="1" applyBorder="1" applyAlignment="1" applyProtection="1">
      <alignment horizontal="center" vertical="center" textRotation="255" shrinkToFit="1"/>
    </xf>
    <xf numFmtId="0" fontId="47" fillId="0" borderId="19" xfId="0" applyFont="1" applyBorder="1" applyAlignment="1">
      <alignment horizontal="left" vertical="center" wrapText="1"/>
    </xf>
    <xf numFmtId="0" fontId="48" fillId="0" borderId="78" xfId="0" applyFont="1" applyBorder="1" applyAlignment="1">
      <alignment horizontal="left" vertical="center" wrapText="1"/>
    </xf>
    <xf numFmtId="0" fontId="48" fillId="0" borderId="56" xfId="0" applyFont="1" applyBorder="1" applyAlignment="1">
      <alignment horizontal="left" vertical="center" wrapText="1"/>
    </xf>
    <xf numFmtId="0" fontId="48" fillId="0" borderId="57" xfId="0" applyFont="1" applyBorder="1" applyAlignment="1">
      <alignment horizontal="left" vertical="center" wrapText="1"/>
    </xf>
    <xf numFmtId="0" fontId="48" fillId="0" borderId="81" xfId="0" applyFont="1" applyBorder="1" applyAlignment="1">
      <alignment horizontal="left" vertical="center" wrapText="1"/>
    </xf>
    <xf numFmtId="0" fontId="48" fillId="0" borderId="0" xfId="0" applyFont="1" applyBorder="1" applyAlignment="1">
      <alignment horizontal="left" vertical="center" wrapText="1"/>
    </xf>
    <xf numFmtId="0" fontId="48" fillId="0" borderId="90" xfId="0" applyFont="1" applyBorder="1" applyAlignment="1">
      <alignment horizontal="left" vertical="center" wrapText="1"/>
    </xf>
    <xf numFmtId="0" fontId="48" fillId="0" borderId="79" xfId="0" applyFont="1" applyBorder="1" applyAlignment="1">
      <alignment horizontal="left" vertical="center" wrapText="1"/>
    </xf>
    <xf numFmtId="0" fontId="48" fillId="0" borderId="55" xfId="0" applyFont="1" applyBorder="1" applyAlignment="1">
      <alignment horizontal="left" vertical="center" wrapText="1"/>
    </xf>
    <xf numFmtId="0" fontId="48" fillId="0" borderId="50" xfId="0" applyFont="1" applyBorder="1" applyAlignment="1">
      <alignment horizontal="left" vertical="center" wrapText="1"/>
    </xf>
    <xf numFmtId="0" fontId="48" fillId="0" borderId="19" xfId="0" applyFont="1" applyBorder="1" applyAlignment="1" applyProtection="1">
      <alignment horizontal="left" vertical="center" wrapText="1"/>
      <protection locked="0"/>
    </xf>
    <xf numFmtId="0" fontId="54" fillId="0" borderId="19" xfId="0" applyFont="1" applyBorder="1" applyAlignment="1">
      <alignment horizontal="left" vertical="center" wrapText="1" shrinkToFit="1"/>
    </xf>
    <xf numFmtId="0" fontId="53" fillId="0" borderId="83" xfId="0" applyFont="1" applyBorder="1" applyAlignment="1">
      <alignment horizontal="left" vertical="center" wrapText="1"/>
    </xf>
    <xf numFmtId="0" fontId="53" fillId="0" borderId="92" xfId="0" applyFont="1" applyBorder="1" applyAlignment="1">
      <alignment horizontal="left" vertical="center" wrapText="1"/>
    </xf>
    <xf numFmtId="0" fontId="46" fillId="0" borderId="0" xfId="0" applyFont="1" applyAlignment="1">
      <alignment horizontal="left" vertical="center" wrapText="1"/>
    </xf>
    <xf numFmtId="0" fontId="46" fillId="0" borderId="55" xfId="0" applyFont="1" applyBorder="1" applyAlignment="1">
      <alignment horizontal="left" vertical="center" wrapText="1"/>
    </xf>
    <xf numFmtId="0" fontId="14" fillId="0" borderId="88" xfId="0" applyFont="1" applyBorder="1" applyAlignment="1">
      <alignment horizontal="left" vertical="center"/>
    </xf>
    <xf numFmtId="0" fontId="14" fillId="0" borderId="99" xfId="0" applyFont="1" applyBorder="1" applyAlignment="1">
      <alignment horizontal="left" vertical="center"/>
    </xf>
    <xf numFmtId="0" fontId="14" fillId="0" borderId="89" xfId="0" applyFont="1" applyBorder="1" applyAlignment="1">
      <alignment horizontal="left"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52" fillId="0" borderId="81" xfId="0" applyFont="1" applyBorder="1" applyAlignment="1">
      <alignment horizontal="left" vertical="center" wrapText="1"/>
    </xf>
    <xf numFmtId="0" fontId="52" fillId="0" borderId="0" xfId="0" applyFont="1" applyBorder="1" applyAlignment="1">
      <alignment horizontal="left" vertical="center" wrapText="1"/>
    </xf>
    <xf numFmtId="0" fontId="52" fillId="0" borderId="90" xfId="0" applyFont="1" applyBorder="1" applyAlignment="1">
      <alignment horizontal="left" vertical="center" wrapText="1"/>
    </xf>
    <xf numFmtId="0" fontId="53" fillId="0" borderId="19" xfId="0" applyFont="1" applyFill="1" applyBorder="1" applyAlignment="1">
      <alignment horizontal="left" vertical="center" wrapText="1" shrinkToFit="1"/>
    </xf>
  </cellXfs>
  <cellStyles count="11">
    <cellStyle name="ハイパーリンク" xfId="9" builtinId="8"/>
    <cellStyle name="桁区切り" xfId="1" builtinId="6"/>
    <cellStyle name="桁区切り 2" xfId="6"/>
    <cellStyle name="桁区切り 2 2" xfId="7"/>
    <cellStyle name="標準" xfId="0" builtinId="0"/>
    <cellStyle name="標準 2" xfId="10"/>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b/>
        <i val="0"/>
        <color rgb="FFFF0000"/>
      </font>
    </dxf>
    <dxf>
      <font>
        <b/>
        <i val="0"/>
        <color rgb="FFFF0000"/>
      </font>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s>
  <tableStyles count="0" defaultTableStyle="TableStyleMedium2" defaultPivotStyle="PivotStyleLight16"/>
  <colors>
    <mruColors>
      <color rgb="FFCC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23</xdr:row>
      <xdr:rowOff>47626</xdr:rowOff>
    </xdr:from>
    <xdr:to>
      <xdr:col>32</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行が不足した場合は、本シートにおいて９～</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143991</xdr:colOff>
      <xdr:row>32</xdr:row>
      <xdr:rowOff>1</xdr:rowOff>
    </xdr:from>
    <xdr:to>
      <xdr:col>12</xdr:col>
      <xdr:colOff>380998</xdr:colOff>
      <xdr:row>39</xdr:row>
      <xdr:rowOff>56030</xdr:rowOff>
    </xdr:to>
    <xdr:sp macro="" textlink="">
      <xdr:nvSpPr>
        <xdr:cNvPr id="2" name="テキスト ボックス 1"/>
        <xdr:cNvSpPr txBox="1"/>
      </xdr:nvSpPr>
      <xdr:spPr>
        <a:xfrm>
          <a:off x="1847285" y="7261413"/>
          <a:ext cx="5380507" cy="162485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13</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67235</xdr:colOff>
      <xdr:row>19</xdr:row>
      <xdr:rowOff>0</xdr:rowOff>
    </xdr:from>
    <xdr:to>
      <xdr:col>15</xdr:col>
      <xdr:colOff>571500</xdr:colOff>
      <xdr:row>21</xdr:row>
      <xdr:rowOff>11206</xdr:rowOff>
    </xdr:to>
    <xdr:sp macro="" textlink="">
      <xdr:nvSpPr>
        <xdr:cNvPr id="3" name="正方形/長方形 2"/>
        <xdr:cNvSpPr/>
      </xdr:nvSpPr>
      <xdr:spPr>
        <a:xfrm>
          <a:off x="67235" y="4347882"/>
          <a:ext cx="8863853" cy="45944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499222</xdr:colOff>
      <xdr:row>22</xdr:row>
      <xdr:rowOff>149039</xdr:rowOff>
    </xdr:from>
    <xdr:to>
      <xdr:col>15</xdr:col>
      <xdr:colOff>135030</xdr:colOff>
      <xdr:row>26</xdr:row>
      <xdr:rowOff>81803</xdr:rowOff>
    </xdr:to>
    <xdr:sp macro="" textlink="">
      <xdr:nvSpPr>
        <xdr:cNvPr id="7" name="四角形吹き出し 6"/>
        <xdr:cNvSpPr/>
      </xdr:nvSpPr>
      <xdr:spPr>
        <a:xfrm>
          <a:off x="5337922" y="5102039"/>
          <a:ext cx="3169583" cy="809064"/>
        </a:xfrm>
        <a:prstGeom prst="wedgeRectCallout">
          <a:avLst>
            <a:gd name="adj1" fmla="val -28798"/>
            <a:gd name="adj2" fmla="val -86520"/>
          </a:avLst>
        </a:prstGeom>
        <a:solidFill>
          <a:schemeClr val="accent2">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月のサービスの所要時間や障害支援区分が変更となる場合は、行を変えて記載</a:t>
          </a:r>
        </a:p>
      </xdr:txBody>
    </xdr:sp>
    <xdr:clientData/>
  </xdr:twoCellAnchor>
  <xdr:twoCellAnchor>
    <xdr:from>
      <xdr:col>1</xdr:col>
      <xdr:colOff>371475</xdr:colOff>
      <xdr:row>36</xdr:row>
      <xdr:rowOff>171450</xdr:rowOff>
    </xdr:from>
    <xdr:to>
      <xdr:col>16</xdr:col>
      <xdr:colOff>152400</xdr:colOff>
      <xdr:row>41</xdr:row>
      <xdr:rowOff>72277</xdr:rowOff>
    </xdr:to>
    <xdr:sp macro="" textlink="">
      <xdr:nvSpPr>
        <xdr:cNvPr id="8" name="テキスト ボックス 7"/>
        <xdr:cNvSpPr txBox="1"/>
      </xdr:nvSpPr>
      <xdr:spPr>
        <a:xfrm>
          <a:off x="685800" y="8191500"/>
          <a:ext cx="8420100" cy="99620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13</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1"/>
  <sheetViews>
    <sheetView showGridLines="0" tabSelected="1" zoomScaleNormal="100" zoomScaleSheetLayoutView="100" workbookViewId="0">
      <selection activeCell="H7" sqref="H7"/>
    </sheetView>
  </sheetViews>
  <sheetFormatPr defaultColWidth="9" defaultRowHeight="15.75"/>
  <cols>
    <col min="1" max="1" width="3.125" style="362" customWidth="1"/>
    <col min="2" max="2" width="7.75" style="362" customWidth="1"/>
    <col min="3" max="3" width="31" style="362" customWidth="1"/>
    <col min="4" max="4" width="48" style="361" customWidth="1"/>
    <col min="5" max="5" width="15.375" style="361" customWidth="1"/>
    <col min="6" max="6" width="4.25" style="362" customWidth="1"/>
    <col min="7" max="16384" width="9" style="362"/>
  </cols>
  <sheetData>
    <row r="1" spans="2:7" ht="19.5">
      <c r="B1" s="359" t="s">
        <v>277</v>
      </c>
      <c r="C1" s="359"/>
      <c r="D1" s="360"/>
    </row>
    <row r="2" spans="2:7" ht="20.45" customHeight="1">
      <c r="B2" s="363" t="s">
        <v>278</v>
      </c>
    </row>
    <row r="3" spans="2:7" ht="20.45" customHeight="1">
      <c r="B3" s="364"/>
      <c r="C3" s="365" t="s">
        <v>279</v>
      </c>
      <c r="D3" s="365" t="s">
        <v>280</v>
      </c>
      <c r="E3" s="365" t="s">
        <v>281</v>
      </c>
    </row>
    <row r="4" spans="2:7" ht="43.5" customHeight="1">
      <c r="B4" s="365">
        <v>1</v>
      </c>
      <c r="C4" s="366" t="s">
        <v>282</v>
      </c>
      <c r="D4" s="367" t="s">
        <v>283</v>
      </c>
      <c r="E4" s="489" t="s">
        <v>300</v>
      </c>
    </row>
    <row r="5" spans="2:7" ht="43.5" customHeight="1">
      <c r="B5" s="365">
        <v>2</v>
      </c>
      <c r="C5" s="368" t="s">
        <v>284</v>
      </c>
      <c r="D5" s="369" t="s">
        <v>285</v>
      </c>
      <c r="E5" s="489"/>
    </row>
    <row r="6" spans="2:7" ht="48.75" customHeight="1">
      <c r="B6" s="365">
        <v>3</v>
      </c>
      <c r="C6" s="370" t="s">
        <v>286</v>
      </c>
      <c r="D6" s="371" t="s">
        <v>298</v>
      </c>
      <c r="E6" s="489"/>
    </row>
    <row r="7" spans="2:7" ht="43.5" customHeight="1">
      <c r="B7" s="365">
        <v>4</v>
      </c>
      <c r="C7" s="372" t="s">
        <v>287</v>
      </c>
      <c r="D7" s="367" t="s">
        <v>288</v>
      </c>
      <c r="E7" s="489"/>
    </row>
    <row r="8" spans="2:7" ht="43.5" customHeight="1">
      <c r="B8" s="365">
        <v>5</v>
      </c>
      <c r="C8" s="373" t="s">
        <v>289</v>
      </c>
      <c r="D8" s="374" t="s">
        <v>290</v>
      </c>
      <c r="E8" s="377" t="s">
        <v>301</v>
      </c>
    </row>
    <row r="9" spans="2:7" ht="43.5" customHeight="1">
      <c r="B9" s="365">
        <v>6</v>
      </c>
      <c r="C9" s="375" t="s">
        <v>291</v>
      </c>
      <c r="D9" s="374" t="s">
        <v>292</v>
      </c>
      <c r="E9" s="377" t="s">
        <v>299</v>
      </c>
    </row>
    <row r="10" spans="2:7" ht="21.75" customHeight="1">
      <c r="B10" s="490"/>
      <c r="C10" s="491"/>
      <c r="D10" s="491"/>
      <c r="E10" s="491"/>
    </row>
    <row r="11" spans="2:7" ht="20.45" customHeight="1">
      <c r="B11" s="376" t="s">
        <v>293</v>
      </c>
    </row>
    <row r="12" spans="2:7" ht="20.45" customHeight="1">
      <c r="B12" s="364"/>
      <c r="C12" s="492" t="s">
        <v>294</v>
      </c>
      <c r="D12" s="493"/>
      <c r="E12" s="494"/>
    </row>
    <row r="13" spans="2:7" ht="57.75" customHeight="1">
      <c r="B13" s="365">
        <v>1</v>
      </c>
      <c r="C13" s="495" t="s">
        <v>320</v>
      </c>
      <c r="D13" s="495"/>
      <c r="E13" s="495"/>
    </row>
    <row r="14" spans="2:7" ht="57.75" customHeight="1">
      <c r="B14" s="365">
        <v>2</v>
      </c>
      <c r="C14" s="495" t="s">
        <v>295</v>
      </c>
      <c r="D14" s="495"/>
      <c r="E14" s="495"/>
      <c r="G14" s="362" t="s">
        <v>303</v>
      </c>
    </row>
    <row r="15" spans="2:7" ht="23.25" customHeight="1">
      <c r="B15" s="482">
        <v>3</v>
      </c>
      <c r="C15" s="484" t="s">
        <v>296</v>
      </c>
      <c r="D15" s="484"/>
      <c r="E15" s="485"/>
    </row>
    <row r="16" spans="2:7" ht="34.5" customHeight="1">
      <c r="B16" s="483"/>
      <c r="C16" s="486" t="s">
        <v>297</v>
      </c>
      <c r="D16" s="487"/>
      <c r="E16" s="488"/>
    </row>
    <row r="17" ht="20.45" customHeight="1"/>
    <row r="18" ht="20.45" customHeight="1"/>
    <row r="19" ht="20.45" customHeight="1"/>
    <row r="20" ht="20.45" customHeight="1"/>
    <row r="21" ht="20.45" customHeight="1"/>
  </sheetData>
  <mergeCells count="8">
    <mergeCell ref="B15:B16"/>
    <mergeCell ref="C15:E15"/>
    <mergeCell ref="C16:E16"/>
    <mergeCell ref="E4:E7"/>
    <mergeCell ref="B10:E10"/>
    <mergeCell ref="C12:E12"/>
    <mergeCell ref="C13:E13"/>
    <mergeCell ref="C14:E14"/>
  </mergeCells>
  <phoneticPr fontId="6"/>
  <hyperlinks>
    <hyperlink ref="C16" r:id="rId1"/>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4"/>
  <sheetViews>
    <sheetView view="pageBreakPreview" zoomScale="70" zoomScaleNormal="100" zoomScaleSheetLayoutView="70" workbookViewId="0">
      <selection activeCell="A25" sqref="A25:F25"/>
    </sheetView>
  </sheetViews>
  <sheetFormatPr defaultColWidth="9" defaultRowHeight="20.100000000000001" customHeight="1"/>
  <cols>
    <col min="1" max="1" width="6.625" style="385" customWidth="1"/>
    <col min="2" max="2" width="19.875" style="385" customWidth="1"/>
    <col min="3" max="6" width="24.125" style="385" customWidth="1"/>
    <col min="7" max="7" width="1.375" style="387" customWidth="1"/>
    <col min="8" max="16384" width="9" style="385"/>
  </cols>
  <sheetData>
    <row r="1" spans="1:8" ht="23.25" customHeight="1">
      <c r="A1" s="384" t="s">
        <v>155</v>
      </c>
      <c r="B1" s="384"/>
      <c r="F1" s="386"/>
    </row>
    <row r="2" spans="1:8" ht="8.25" customHeight="1">
      <c r="A2" s="388"/>
      <c r="B2" s="388"/>
    </row>
    <row r="3" spans="1:8" s="390" customFormat="1" ht="35.1" customHeight="1" thickBot="1">
      <c r="A3" s="863" t="s">
        <v>304</v>
      </c>
      <c r="B3" s="863"/>
      <c r="C3" s="863"/>
      <c r="D3" s="863"/>
      <c r="E3" s="863"/>
      <c r="F3" s="863"/>
      <c r="G3" s="389"/>
    </row>
    <row r="4" spans="1:8" s="390" customFormat="1" ht="27" customHeight="1">
      <c r="C4" s="391" t="s">
        <v>156</v>
      </c>
      <c r="D4" s="864" t="str">
        <f>'調書1-1'!$AJ$1&amp;"　"&amp;'調書1-1'!$AQ$1</f>
        <v>　</v>
      </c>
      <c r="E4" s="865"/>
      <c r="F4" s="866"/>
      <c r="G4" s="389"/>
    </row>
    <row r="5" spans="1:8" s="390" customFormat="1" ht="25.5" customHeight="1" thickBot="1">
      <c r="C5" s="392" t="s">
        <v>30</v>
      </c>
      <c r="D5" s="867"/>
      <c r="E5" s="867"/>
      <c r="F5" s="868"/>
    </row>
    <row r="6" spans="1:8" s="390" customFormat="1" ht="12" customHeight="1">
      <c r="C6" s="393"/>
      <c r="D6" s="394"/>
      <c r="E6" s="395"/>
      <c r="F6" s="396"/>
      <c r="G6" s="389"/>
    </row>
    <row r="7" spans="1:8" s="390" customFormat="1" ht="23.25" customHeight="1">
      <c r="A7" s="869" t="s">
        <v>305</v>
      </c>
      <c r="B7" s="870"/>
      <c r="C7" s="397" t="s">
        <v>157</v>
      </c>
      <c r="D7" s="397" t="s">
        <v>158</v>
      </c>
      <c r="E7" s="397" t="s">
        <v>159</v>
      </c>
      <c r="F7" s="397" t="s">
        <v>11</v>
      </c>
      <c r="G7" s="398"/>
    </row>
    <row r="8" spans="1:8" s="390" customFormat="1" ht="114.75" customHeight="1">
      <c r="A8" s="871"/>
      <c r="B8" s="872"/>
      <c r="C8" s="399"/>
      <c r="D8" s="400"/>
      <c r="E8" s="399"/>
      <c r="F8" s="401"/>
      <c r="G8" s="402"/>
      <c r="H8" s="398"/>
    </row>
    <row r="9" spans="1:8" s="390" customFormat="1" ht="20.100000000000001" customHeight="1">
      <c r="D9" s="403"/>
      <c r="E9" s="404"/>
      <c r="F9" s="404"/>
      <c r="G9" s="398"/>
    </row>
    <row r="10" spans="1:8" s="390" customFormat="1" ht="54.95" customHeight="1">
      <c r="A10" s="861" t="s">
        <v>306</v>
      </c>
      <c r="B10" s="862"/>
      <c r="C10" s="405"/>
      <c r="D10" s="405"/>
      <c r="E10" s="405"/>
      <c r="F10" s="406">
        <f>C10+D10+E10</f>
        <v>0</v>
      </c>
      <c r="G10" s="407"/>
    </row>
    <row r="11" spans="1:8" s="390" customFormat="1" ht="20.100000000000001" customHeight="1">
      <c r="C11" s="408"/>
      <c r="D11" s="409"/>
      <c r="E11" s="410"/>
      <c r="F11" s="411"/>
      <c r="G11" s="398"/>
    </row>
    <row r="12" spans="1:8" s="390" customFormat="1" ht="54.95" customHeight="1">
      <c r="A12" s="861" t="s">
        <v>307</v>
      </c>
      <c r="B12" s="862"/>
      <c r="C12" s="405"/>
      <c r="D12" s="405"/>
      <c r="E12" s="405"/>
      <c r="F12" s="406">
        <f>C12+D12+E12</f>
        <v>0</v>
      </c>
      <c r="G12" s="407"/>
    </row>
    <row r="13" spans="1:8" s="390" customFormat="1" ht="20.100000000000001" customHeight="1">
      <c r="C13" s="408"/>
      <c r="D13" s="409"/>
      <c r="E13" s="410"/>
      <c r="F13" s="411"/>
      <c r="G13" s="398"/>
    </row>
    <row r="14" spans="1:8" s="390" customFormat="1" ht="54.95" customHeight="1">
      <c r="A14" s="861" t="s">
        <v>308</v>
      </c>
      <c r="B14" s="862"/>
      <c r="C14" s="406">
        <f>C10-C12</f>
        <v>0</v>
      </c>
      <c r="D14" s="406">
        <f t="shared" ref="D14:E14" si="0">D10-D12</f>
        <v>0</v>
      </c>
      <c r="E14" s="406">
        <f t="shared" si="0"/>
        <v>0</v>
      </c>
      <c r="F14" s="406">
        <f>C14+D14+E14</f>
        <v>0</v>
      </c>
      <c r="G14" s="407"/>
    </row>
    <row r="15" spans="1:8" s="390" customFormat="1" ht="20.100000000000001" customHeight="1">
      <c r="C15" s="408"/>
      <c r="D15" s="410"/>
      <c r="E15" s="410"/>
      <c r="F15" s="411"/>
      <c r="G15" s="398"/>
    </row>
    <row r="16" spans="1:8" s="390" customFormat="1" ht="54.95" customHeight="1">
      <c r="A16" s="861" t="s">
        <v>309</v>
      </c>
      <c r="B16" s="862"/>
      <c r="C16" s="412"/>
      <c r="D16" s="413"/>
      <c r="E16" s="412"/>
      <c r="F16" s="405"/>
      <c r="G16" s="407"/>
    </row>
    <row r="17" spans="1:18" s="390" customFormat="1" ht="20.100000000000001" customHeight="1">
      <c r="C17" s="408"/>
      <c r="D17" s="410"/>
      <c r="E17" s="410"/>
      <c r="F17" s="411"/>
      <c r="G17" s="398"/>
    </row>
    <row r="18" spans="1:18" s="390" customFormat="1" ht="54.95" customHeight="1">
      <c r="A18" s="861" t="s">
        <v>345</v>
      </c>
      <c r="B18" s="862"/>
      <c r="C18" s="412"/>
      <c r="D18" s="413"/>
      <c r="E18" s="412"/>
      <c r="F18" s="405"/>
      <c r="G18" s="407"/>
      <c r="Q18" s="873"/>
      <c r="R18" s="873"/>
    </row>
    <row r="19" spans="1:18" s="390" customFormat="1" ht="18.75" customHeight="1">
      <c r="A19" s="414"/>
      <c r="B19" s="414"/>
      <c r="C19" s="411"/>
      <c r="D19" s="415"/>
      <c r="E19" s="411"/>
      <c r="F19" s="411"/>
      <c r="G19" s="398"/>
    </row>
    <row r="20" spans="1:18" s="390" customFormat="1" ht="54.95" customHeight="1">
      <c r="A20" s="861" t="s">
        <v>311</v>
      </c>
      <c r="B20" s="862"/>
      <c r="C20" s="412"/>
      <c r="D20" s="413"/>
      <c r="E20" s="412"/>
      <c r="F20" s="405"/>
      <c r="G20" s="407"/>
    </row>
    <row r="21" spans="1:18" s="390" customFormat="1" ht="18.75" customHeight="1">
      <c r="A21" s="414"/>
      <c r="B21" s="414"/>
      <c r="C21" s="411"/>
      <c r="D21" s="415"/>
      <c r="E21" s="411"/>
      <c r="F21" s="411"/>
      <c r="G21" s="398"/>
    </row>
    <row r="22" spans="1:18" s="390" customFormat="1" ht="54.95" customHeight="1">
      <c r="A22" s="861" t="s">
        <v>312</v>
      </c>
      <c r="B22" s="862"/>
      <c r="C22" s="416"/>
      <c r="D22" s="417"/>
      <c r="E22" s="416"/>
      <c r="F22" s="418" t="e">
        <f>ROUND(F16/(ROUNDUP(F18/F20,1))/12,0)</f>
        <v>#DIV/0!</v>
      </c>
      <c r="G22" s="407"/>
    </row>
    <row r="23" spans="1:18" s="390" customFormat="1" ht="20.25" customHeight="1">
      <c r="A23" s="414"/>
      <c r="B23" s="414"/>
      <c r="C23" s="398"/>
      <c r="D23" s="419"/>
      <c r="E23" s="398"/>
      <c r="F23" s="398"/>
      <c r="G23" s="398"/>
    </row>
    <row r="24" spans="1:18" s="390" customFormat="1" ht="35.25" customHeight="1">
      <c r="A24" s="398" t="s">
        <v>313</v>
      </c>
      <c r="B24" s="402"/>
      <c r="C24" s="402"/>
      <c r="D24" s="402"/>
      <c r="E24" s="402"/>
      <c r="F24" s="402"/>
      <c r="G24" s="402"/>
    </row>
    <row r="25" spans="1:18" s="390" customFormat="1" ht="72" customHeight="1">
      <c r="A25" s="874" t="s">
        <v>314</v>
      </c>
      <c r="B25" s="874"/>
      <c r="C25" s="874"/>
      <c r="D25" s="874"/>
      <c r="E25" s="874"/>
      <c r="F25" s="874"/>
      <c r="G25" s="395"/>
    </row>
    <row r="26" spans="1:18" s="390" customFormat="1" ht="19.5" customHeight="1">
      <c r="A26" s="398"/>
      <c r="B26" s="398"/>
      <c r="C26" s="395"/>
      <c r="D26" s="395"/>
      <c r="E26" s="395"/>
      <c r="F26" s="395"/>
      <c r="G26" s="395"/>
    </row>
    <row r="27" spans="1:18" s="390" customFormat="1" ht="45.95" customHeight="1" thickBot="1">
      <c r="A27" s="875" t="s">
        <v>315</v>
      </c>
      <c r="B27" s="875"/>
      <c r="C27" s="876"/>
      <c r="D27" s="876"/>
      <c r="E27" s="876"/>
      <c r="F27" s="876"/>
      <c r="G27" s="876"/>
    </row>
    <row r="28" spans="1:18" s="390" customFormat="1" ht="27.6" customHeight="1">
      <c r="A28" s="420" t="s">
        <v>160</v>
      </c>
      <c r="B28" s="877" t="s">
        <v>161</v>
      </c>
      <c r="C28" s="878"/>
      <c r="D28" s="879" t="s">
        <v>162</v>
      </c>
      <c r="E28" s="879"/>
      <c r="F28" s="879"/>
    </row>
    <row r="29" spans="1:18" s="390" customFormat="1" ht="27.6" customHeight="1" thickBot="1">
      <c r="A29" s="421"/>
      <c r="B29" s="880" t="s">
        <v>163</v>
      </c>
      <c r="C29" s="862"/>
      <c r="D29" s="881"/>
      <c r="E29" s="882"/>
      <c r="F29" s="882"/>
    </row>
    <row r="30" spans="1:18" s="390" customFormat="1" ht="27.6" customHeight="1" thickBot="1">
      <c r="A30" s="421"/>
      <c r="B30" s="880" t="s">
        <v>164</v>
      </c>
      <c r="C30" s="862"/>
      <c r="D30" s="422" t="s">
        <v>165</v>
      </c>
      <c r="E30" s="883"/>
      <c r="F30" s="884"/>
    </row>
    <row r="31" spans="1:18" s="390" customFormat="1" ht="27.6" customHeight="1" thickBot="1">
      <c r="A31" s="421"/>
      <c r="B31" s="880" t="s">
        <v>166</v>
      </c>
      <c r="C31" s="862"/>
      <c r="D31" s="422" t="s">
        <v>167</v>
      </c>
      <c r="E31" s="883"/>
      <c r="F31" s="884"/>
    </row>
    <row r="32" spans="1:18" s="390" customFormat="1" ht="27.6" customHeight="1">
      <c r="A32" s="421"/>
      <c r="B32" s="880" t="s">
        <v>168</v>
      </c>
      <c r="C32" s="862"/>
      <c r="D32" s="881"/>
      <c r="E32" s="885"/>
      <c r="F32" s="885"/>
    </row>
    <row r="33" spans="1:6" s="390" customFormat="1" ht="27.6" customHeight="1" thickBot="1">
      <c r="A33" s="421"/>
      <c r="B33" s="880" t="s">
        <v>169</v>
      </c>
      <c r="C33" s="862"/>
      <c r="D33" s="881"/>
      <c r="E33" s="882"/>
      <c r="F33" s="882"/>
    </row>
    <row r="34" spans="1:6" s="390" customFormat="1" ht="29.25" customHeight="1" thickBot="1">
      <c r="A34" s="423"/>
      <c r="B34" s="880" t="s">
        <v>170</v>
      </c>
      <c r="C34" s="862"/>
      <c r="D34" s="422" t="s">
        <v>171</v>
      </c>
      <c r="E34" s="883"/>
      <c r="F34" s="884"/>
    </row>
  </sheetData>
  <mergeCells count="28">
    <mergeCell ref="B29:C29"/>
    <mergeCell ref="D29:F29"/>
    <mergeCell ref="B33:C33"/>
    <mergeCell ref="D33:F33"/>
    <mergeCell ref="B34:C34"/>
    <mergeCell ref="E34:F34"/>
    <mergeCell ref="B30:C30"/>
    <mergeCell ref="E30:F30"/>
    <mergeCell ref="B31:C31"/>
    <mergeCell ref="E31:F31"/>
    <mergeCell ref="B32:C32"/>
    <mergeCell ref="D32:F32"/>
    <mergeCell ref="Q18:R18"/>
    <mergeCell ref="A20:B20"/>
    <mergeCell ref="A25:F25"/>
    <mergeCell ref="A27:G27"/>
    <mergeCell ref="B28:C28"/>
    <mergeCell ref="D28:F28"/>
    <mergeCell ref="A22:B22"/>
    <mergeCell ref="A12:B12"/>
    <mergeCell ref="A14:B14"/>
    <mergeCell ref="A16:B16"/>
    <mergeCell ref="A18:B18"/>
    <mergeCell ref="A3:F3"/>
    <mergeCell ref="D4:F4"/>
    <mergeCell ref="D5:F5"/>
    <mergeCell ref="A7:B8"/>
    <mergeCell ref="A10:B10"/>
  </mergeCells>
  <phoneticPr fontId="6"/>
  <dataValidations count="2">
    <dataValidation type="list" allowBlank="1" showInputMessage="1" showErrorMessage="1" sqref="A29:A34">
      <formula1>"〇"</formula1>
    </dataValidation>
    <dataValidation type="list" allowBlank="1" showInputMessage="1" showErrorMessage="1" sqref="D5:F5">
      <formula1>"就労継続支援Ａ型,就労継続支援Ｂ型,就労移行支援"</formula1>
    </dataValidation>
  </dataValidation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5" zoomScaleNormal="100" zoomScaleSheetLayoutView="85" workbookViewId="0">
      <selection activeCell="E8" sqref="E8"/>
    </sheetView>
  </sheetViews>
  <sheetFormatPr defaultColWidth="9" defaultRowHeight="20.100000000000001" customHeight="1"/>
  <cols>
    <col min="1" max="1" width="6.625" style="293" customWidth="1"/>
    <col min="2" max="2" width="17.625" style="293" customWidth="1"/>
    <col min="3" max="3" width="24.25" style="293" customWidth="1"/>
    <col min="4" max="4" width="25.25" style="293" customWidth="1"/>
    <col min="5" max="5" width="24.875" style="293" customWidth="1"/>
    <col min="6" max="6" width="24.625" style="293" customWidth="1"/>
    <col min="7" max="7" width="1.375" style="295" customWidth="1"/>
    <col min="8" max="16384" width="9" style="293"/>
  </cols>
  <sheetData>
    <row r="1" spans="1:15" ht="23.25" customHeight="1">
      <c r="A1" s="292" t="s">
        <v>155</v>
      </c>
      <c r="B1" s="292"/>
      <c r="F1" s="294"/>
    </row>
    <row r="2" spans="1:15" ht="8.25" customHeight="1" thickBot="1">
      <c r="A2" s="296"/>
      <c r="B2" s="296"/>
    </row>
    <row r="3" spans="1:15" s="298" customFormat="1" ht="54" customHeight="1" thickTop="1" thickBot="1">
      <c r="A3" s="875" t="s">
        <v>304</v>
      </c>
      <c r="B3" s="875"/>
      <c r="C3" s="888"/>
      <c r="D3" s="888"/>
      <c r="E3" s="888"/>
      <c r="F3" s="312" t="s">
        <v>172</v>
      </c>
      <c r="G3" s="297"/>
    </row>
    <row r="4" spans="1:15" s="298" customFormat="1" ht="27" customHeight="1" thickTop="1">
      <c r="C4" s="299" t="s">
        <v>156</v>
      </c>
      <c r="D4" s="889" t="s">
        <v>316</v>
      </c>
      <c r="E4" s="890"/>
      <c r="F4" s="891"/>
      <c r="G4" s="297"/>
    </row>
    <row r="5" spans="1:15" s="298" customFormat="1" ht="25.5" customHeight="1" thickBot="1">
      <c r="C5" s="300" t="s">
        <v>30</v>
      </c>
      <c r="D5" s="892" t="s">
        <v>317</v>
      </c>
      <c r="E5" s="892"/>
      <c r="F5" s="893"/>
    </row>
    <row r="6" spans="1:15" s="298" customFormat="1" ht="12" customHeight="1">
      <c r="C6" s="301"/>
      <c r="D6" s="302"/>
      <c r="E6" s="383"/>
      <c r="F6" s="381"/>
      <c r="G6" s="297"/>
    </row>
    <row r="7" spans="1:15" s="298" customFormat="1" ht="23.25" customHeight="1">
      <c r="A7" s="894" t="s">
        <v>305</v>
      </c>
      <c r="B7" s="895"/>
      <c r="C7" s="303" t="s">
        <v>157</v>
      </c>
      <c r="D7" s="303" t="s">
        <v>158</v>
      </c>
      <c r="E7" s="303" t="s">
        <v>159</v>
      </c>
      <c r="F7" s="303" t="s">
        <v>11</v>
      </c>
      <c r="G7" s="304"/>
    </row>
    <row r="8" spans="1:15" s="298" customFormat="1" ht="114.75" customHeight="1">
      <c r="A8" s="896"/>
      <c r="B8" s="897"/>
      <c r="C8" s="305" t="s">
        <v>173</v>
      </c>
      <c r="D8" s="306" t="s">
        <v>174</v>
      </c>
      <c r="E8" s="305" t="s">
        <v>175</v>
      </c>
      <c r="F8" s="307"/>
      <c r="G8" s="380"/>
      <c r="H8" s="304"/>
    </row>
    <row r="9" spans="1:15" s="298" customFormat="1" ht="20.100000000000001" customHeight="1">
      <c r="D9" s="308"/>
      <c r="E9" s="309"/>
      <c r="F9" s="309"/>
      <c r="G9" s="304"/>
      <c r="O9"/>
    </row>
    <row r="10" spans="1:15" s="298" customFormat="1" ht="54.95" customHeight="1">
      <c r="A10" s="886" t="s">
        <v>306</v>
      </c>
      <c r="B10" s="887"/>
      <c r="C10" s="424">
        <v>356210</v>
      </c>
      <c r="D10" s="425">
        <v>2500326</v>
      </c>
      <c r="E10" s="426">
        <v>264995</v>
      </c>
      <c r="F10" s="427">
        <f>C10+D10+E10</f>
        <v>3121531</v>
      </c>
      <c r="G10" s="310"/>
    </row>
    <row r="11" spans="1:15" s="298" customFormat="1" ht="20.100000000000001" customHeight="1">
      <c r="C11" s="428"/>
      <c r="D11" s="429"/>
      <c r="E11" s="430"/>
      <c r="F11" s="430"/>
      <c r="G11" s="304"/>
    </row>
    <row r="12" spans="1:15" s="298" customFormat="1" ht="54.95" customHeight="1">
      <c r="A12" s="886" t="s">
        <v>307</v>
      </c>
      <c r="B12" s="887"/>
      <c r="C12" s="424">
        <v>0</v>
      </c>
      <c r="D12" s="425">
        <v>1250849</v>
      </c>
      <c r="E12" s="426">
        <v>0</v>
      </c>
      <c r="F12" s="431">
        <f>C12+D12+E12</f>
        <v>1250849</v>
      </c>
      <c r="G12" s="310"/>
    </row>
    <row r="13" spans="1:15" s="298" customFormat="1" ht="20.100000000000001" customHeight="1">
      <c r="C13" s="428"/>
      <c r="D13" s="429"/>
      <c r="E13" s="430"/>
      <c r="F13" s="430"/>
      <c r="G13" s="304"/>
    </row>
    <row r="14" spans="1:15" s="298" customFormat="1" ht="54.95" customHeight="1">
      <c r="A14" s="886" t="s">
        <v>308</v>
      </c>
      <c r="B14" s="887"/>
      <c r="C14" s="432">
        <f>C10-C12</f>
        <v>356210</v>
      </c>
      <c r="D14" s="433">
        <f t="shared" ref="D14:E14" si="0">D10-D12</f>
        <v>1249477</v>
      </c>
      <c r="E14" s="431">
        <f t="shared" si="0"/>
        <v>264995</v>
      </c>
      <c r="F14" s="431">
        <f>C14+D14+E14</f>
        <v>1870682</v>
      </c>
      <c r="G14" s="310"/>
    </row>
    <row r="15" spans="1:15" s="298" customFormat="1" ht="20.100000000000001" customHeight="1">
      <c r="C15" s="428"/>
      <c r="D15" s="430"/>
      <c r="E15" s="430"/>
      <c r="F15" s="434"/>
      <c r="G15" s="304"/>
    </row>
    <row r="16" spans="1:15" s="298" customFormat="1" ht="54.95" customHeight="1">
      <c r="A16" s="886" t="s">
        <v>309</v>
      </c>
      <c r="B16" s="887"/>
      <c r="C16" s="435"/>
      <c r="D16" s="436"/>
      <c r="E16" s="435"/>
      <c r="F16" s="424">
        <v>1870682</v>
      </c>
      <c r="G16" s="310"/>
    </row>
    <row r="17" spans="1:18" s="298" customFormat="1" ht="20.100000000000001" customHeight="1">
      <c r="C17" s="428"/>
      <c r="D17" s="430"/>
      <c r="E17" s="430"/>
      <c r="F17" s="434"/>
      <c r="G17" s="304"/>
    </row>
    <row r="18" spans="1:18" s="298" customFormat="1" ht="54.95" customHeight="1">
      <c r="A18" s="886" t="s">
        <v>310</v>
      </c>
      <c r="B18" s="887"/>
      <c r="C18" s="435"/>
      <c r="D18" s="436"/>
      <c r="E18" s="435"/>
      <c r="F18" s="424">
        <v>1950</v>
      </c>
      <c r="G18" s="310"/>
      <c r="Q18" s="898"/>
      <c r="R18" s="898"/>
    </row>
    <row r="19" spans="1:18" s="298" customFormat="1" ht="18.75" customHeight="1">
      <c r="A19" s="382"/>
      <c r="B19" s="382"/>
      <c r="C19" s="434"/>
      <c r="D19" s="437"/>
      <c r="E19" s="434"/>
      <c r="F19" s="434"/>
      <c r="G19" s="304"/>
    </row>
    <row r="20" spans="1:18" s="298" customFormat="1" ht="54.95" customHeight="1">
      <c r="A20" s="886" t="s">
        <v>311</v>
      </c>
      <c r="B20" s="887"/>
      <c r="C20" s="435"/>
      <c r="D20" s="436"/>
      <c r="E20" s="435"/>
      <c r="F20" s="424">
        <v>270</v>
      </c>
      <c r="G20" s="310"/>
    </row>
    <row r="21" spans="1:18" s="298" customFormat="1" ht="18.75" customHeight="1">
      <c r="A21" s="382"/>
      <c r="B21" s="382"/>
      <c r="C21" s="434"/>
      <c r="D21" s="437"/>
      <c r="E21" s="434"/>
      <c r="F21" s="434"/>
      <c r="G21" s="304"/>
    </row>
    <row r="22" spans="1:18" s="298" customFormat="1" ht="54.95" customHeight="1">
      <c r="A22" s="886" t="s">
        <v>312</v>
      </c>
      <c r="B22" s="887"/>
      <c r="C22" s="438"/>
      <c r="D22" s="439"/>
      <c r="E22" s="438"/>
      <c r="F22" s="432">
        <f>ROUND(F16/(ROUNDUP(F18/F20,1))/12,0)</f>
        <v>21355</v>
      </c>
      <c r="G22" s="310"/>
    </row>
    <row r="23" spans="1:18" s="390" customFormat="1" ht="20.25" customHeight="1">
      <c r="A23" s="414"/>
      <c r="B23" s="414"/>
      <c r="C23" s="398"/>
      <c r="D23" s="419"/>
      <c r="E23" s="398"/>
      <c r="F23" s="398"/>
      <c r="G23" s="398"/>
    </row>
    <row r="24" spans="1:18" s="390" customFormat="1" ht="35.25" customHeight="1">
      <c r="A24" s="398" t="s">
        <v>313</v>
      </c>
      <c r="B24" s="398"/>
      <c r="C24" s="398"/>
      <c r="D24" s="398"/>
      <c r="E24" s="398"/>
      <c r="F24" s="398"/>
      <c r="G24" s="398"/>
    </row>
    <row r="25" spans="1:18" s="390" customFormat="1" ht="72" customHeight="1">
      <c r="A25" s="874" t="s">
        <v>314</v>
      </c>
      <c r="B25" s="874"/>
      <c r="C25" s="874"/>
      <c r="D25" s="874"/>
      <c r="E25" s="874"/>
      <c r="F25" s="874"/>
      <c r="G25" s="395"/>
    </row>
    <row r="26" spans="1:18" s="298" customFormat="1" ht="19.5" customHeight="1">
      <c r="A26" s="304"/>
      <c r="B26" s="304"/>
      <c r="C26" s="383"/>
      <c r="D26" s="383"/>
      <c r="E26" s="383"/>
      <c r="F26" s="383"/>
      <c r="G26" s="383"/>
    </row>
    <row r="27" spans="1:18" s="298" customFormat="1" ht="45.95" customHeight="1" thickBot="1">
      <c r="A27" s="875" t="s">
        <v>315</v>
      </c>
      <c r="B27" s="875"/>
      <c r="C27" s="876"/>
      <c r="D27" s="876"/>
      <c r="E27" s="876"/>
      <c r="F27" s="876"/>
      <c r="G27" s="876"/>
    </row>
    <row r="28" spans="1:18" s="298" customFormat="1" ht="27.6" customHeight="1">
      <c r="A28" s="440" t="s">
        <v>160</v>
      </c>
      <c r="B28" s="899" t="s">
        <v>161</v>
      </c>
      <c r="C28" s="900"/>
      <c r="D28" s="901" t="s">
        <v>162</v>
      </c>
      <c r="E28" s="901"/>
      <c r="F28" s="901"/>
    </row>
    <row r="29" spans="1:18" s="298" customFormat="1" ht="27.6" customHeight="1" thickBot="1">
      <c r="A29" s="441"/>
      <c r="B29" s="902" t="s">
        <v>163</v>
      </c>
      <c r="C29" s="887"/>
      <c r="D29" s="903"/>
      <c r="E29" s="904"/>
      <c r="F29" s="904"/>
    </row>
    <row r="30" spans="1:18" s="298" customFormat="1" ht="27.6" customHeight="1" thickBot="1">
      <c r="A30" s="441"/>
      <c r="B30" s="902" t="s">
        <v>164</v>
      </c>
      <c r="C30" s="887"/>
      <c r="D30" s="311" t="s">
        <v>165</v>
      </c>
      <c r="E30" s="905"/>
      <c r="F30" s="906"/>
    </row>
    <row r="31" spans="1:18" s="298" customFormat="1" ht="27.6" customHeight="1" thickBot="1">
      <c r="A31" s="441"/>
      <c r="B31" s="902" t="s">
        <v>166</v>
      </c>
      <c r="C31" s="887"/>
      <c r="D31" s="311" t="s">
        <v>167</v>
      </c>
      <c r="E31" s="905"/>
      <c r="F31" s="906"/>
    </row>
    <row r="32" spans="1:18" s="298" customFormat="1" ht="27.6" customHeight="1">
      <c r="A32" s="441"/>
      <c r="B32" s="902" t="s">
        <v>168</v>
      </c>
      <c r="C32" s="887"/>
      <c r="D32" s="903"/>
      <c r="E32" s="907"/>
      <c r="F32" s="907"/>
    </row>
    <row r="33" spans="1:6" s="298" customFormat="1" ht="27.6" customHeight="1" thickBot="1">
      <c r="A33" s="441"/>
      <c r="B33" s="902" t="s">
        <v>169</v>
      </c>
      <c r="C33" s="887"/>
      <c r="D33" s="903"/>
      <c r="E33" s="904"/>
      <c r="F33" s="904"/>
    </row>
    <row r="34" spans="1:6" s="298" customFormat="1" ht="29.25" customHeight="1" thickBot="1">
      <c r="A34" s="442"/>
      <c r="B34" s="902" t="s">
        <v>170</v>
      </c>
      <c r="C34" s="887"/>
      <c r="D34" s="311" t="s">
        <v>171</v>
      </c>
      <c r="E34" s="905"/>
      <c r="F34" s="906"/>
    </row>
  </sheetData>
  <sheetProtection password="CC09" sheet="1" objects="1" scenarios="1"/>
  <mergeCells count="28">
    <mergeCell ref="B29:C29"/>
    <mergeCell ref="D29:F29"/>
    <mergeCell ref="B33:C33"/>
    <mergeCell ref="D33:F33"/>
    <mergeCell ref="B34:C34"/>
    <mergeCell ref="E34:F34"/>
    <mergeCell ref="B30:C30"/>
    <mergeCell ref="E30:F30"/>
    <mergeCell ref="B31:C31"/>
    <mergeCell ref="E31:F31"/>
    <mergeCell ref="B32:C32"/>
    <mergeCell ref="D32:F32"/>
    <mergeCell ref="Q18:R18"/>
    <mergeCell ref="A20:B20"/>
    <mergeCell ref="A25:F25"/>
    <mergeCell ref="A27:G27"/>
    <mergeCell ref="B28:C28"/>
    <mergeCell ref="D28:F28"/>
    <mergeCell ref="A22:B22"/>
    <mergeCell ref="A12:B12"/>
    <mergeCell ref="A14:B14"/>
    <mergeCell ref="A16:B16"/>
    <mergeCell ref="A18:B18"/>
    <mergeCell ref="A3:E3"/>
    <mergeCell ref="D4:F4"/>
    <mergeCell ref="D5:F5"/>
    <mergeCell ref="A7:B8"/>
    <mergeCell ref="A10:B10"/>
  </mergeCells>
  <phoneticPr fontId="6"/>
  <dataValidations count="2">
    <dataValidation type="list" allowBlank="1" showInputMessage="1" showErrorMessage="1" sqref="D5:F5">
      <formula1>"就労継続支援Ａ型,就労継続支援Ｂ型,就労移行支援"</formula1>
    </dataValidation>
    <dataValidation type="list" allowBlank="1" showInputMessage="1" showErrorMessage="1" sqref="A29:A34">
      <formula1>"〇"</formula1>
    </dataValidation>
  </dataValidations>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8"/>
  <sheetViews>
    <sheetView view="pageBreakPreview" zoomScaleNormal="100" zoomScaleSheetLayoutView="100" workbookViewId="0">
      <pane xSplit="6" ySplit="3" topLeftCell="G4" activePane="bottomRight" state="frozen"/>
      <selection activeCell="D23" sqref="D23:R23"/>
      <selection pane="topRight" activeCell="D23" sqref="D23:R23"/>
      <selection pane="bottomLeft" activeCell="D23" sqref="D23:R23"/>
      <selection pane="bottomRight" activeCell="B21" sqref="B21:D25"/>
    </sheetView>
  </sheetViews>
  <sheetFormatPr defaultColWidth="8.75" defaultRowHeight="13.5"/>
  <cols>
    <col min="1" max="1" width="11.5" style="315" customWidth="1"/>
    <col min="2" max="2" width="3.375" style="331" customWidth="1"/>
    <col min="3" max="3" width="3.625" style="331" customWidth="1"/>
    <col min="4" max="4" width="45.125" style="331" customWidth="1"/>
    <col min="5" max="5" width="10.375" style="314" bestFit="1" customWidth="1"/>
    <col min="6" max="6" width="23.5" style="332" customWidth="1"/>
    <col min="7" max="7" width="2.875" style="332" customWidth="1"/>
    <col min="8" max="8" width="5.125" style="332" hidden="1" customWidth="1"/>
    <col min="9" max="9" width="16.5" style="332" hidden="1" customWidth="1"/>
    <col min="10" max="10" width="27.625" style="314" customWidth="1"/>
    <col min="11" max="16384" width="8.75" style="314"/>
  </cols>
  <sheetData>
    <row r="1" spans="1:9" ht="19.5" customHeight="1">
      <c r="A1" s="313" t="s">
        <v>176</v>
      </c>
      <c r="E1" s="962" t="s">
        <v>177</v>
      </c>
      <c r="F1" s="962"/>
    </row>
    <row r="2" spans="1:9" ht="6.6" customHeight="1">
      <c r="E2" s="963"/>
      <c r="F2" s="963"/>
    </row>
    <row r="3" spans="1:9" ht="14.25" thickBot="1">
      <c r="A3" s="333" t="s">
        <v>178</v>
      </c>
      <c r="B3" s="964" t="s">
        <v>179</v>
      </c>
      <c r="C3" s="965"/>
      <c r="D3" s="966"/>
      <c r="E3" s="317" t="s">
        <v>180</v>
      </c>
      <c r="F3" s="317" t="s">
        <v>181</v>
      </c>
      <c r="G3" s="334"/>
      <c r="H3" s="317" t="s">
        <v>182</v>
      </c>
      <c r="I3" s="317" t="s">
        <v>183</v>
      </c>
    </row>
    <row r="4" spans="1:9" ht="13.5" customHeight="1" thickTop="1">
      <c r="A4" s="967" t="s">
        <v>259</v>
      </c>
      <c r="B4" s="969" t="s">
        <v>260</v>
      </c>
      <c r="C4" s="970"/>
      <c r="D4" s="971"/>
      <c r="E4" s="938"/>
      <c r="F4" s="941" t="str">
        <f>IF(E4="","",IF(E4=H4,I3,I4))</f>
        <v/>
      </c>
      <c r="G4" s="335"/>
      <c r="H4" s="379" t="s">
        <v>185</v>
      </c>
      <c r="I4" s="944" t="s">
        <v>184</v>
      </c>
    </row>
    <row r="5" spans="1:9" ht="13.5" customHeight="1">
      <c r="A5" s="968"/>
      <c r="B5" s="969"/>
      <c r="C5" s="970"/>
      <c r="D5" s="971"/>
      <c r="E5" s="910"/>
      <c r="F5" s="911"/>
      <c r="G5" s="335"/>
      <c r="H5" s="379" t="s">
        <v>186</v>
      </c>
      <c r="I5" s="912"/>
    </row>
    <row r="6" spans="1:9" ht="13.5" customHeight="1">
      <c r="A6" s="968"/>
      <c r="B6" s="945" t="s">
        <v>261</v>
      </c>
      <c r="C6" s="336"/>
      <c r="D6" s="337" t="s">
        <v>187</v>
      </c>
      <c r="E6" s="910"/>
      <c r="F6" s="911"/>
      <c r="G6" s="338"/>
      <c r="H6" s="379" t="s">
        <v>188</v>
      </c>
      <c r="I6" s="912"/>
    </row>
    <row r="7" spans="1:9" ht="13.5" customHeight="1">
      <c r="A7" s="968"/>
      <c r="B7" s="946"/>
      <c r="C7" s="336"/>
      <c r="D7" s="337" t="s">
        <v>189</v>
      </c>
      <c r="E7" s="910"/>
      <c r="F7" s="911"/>
      <c r="G7" s="338"/>
      <c r="H7" s="379" t="s">
        <v>190</v>
      </c>
      <c r="I7" s="912"/>
    </row>
    <row r="8" spans="1:9" ht="13.5" customHeight="1">
      <c r="A8" s="968"/>
      <c r="B8" s="946"/>
      <c r="C8" s="336"/>
      <c r="D8" s="337" t="s">
        <v>191</v>
      </c>
      <c r="E8" s="910"/>
      <c r="F8" s="972"/>
      <c r="G8" s="339"/>
      <c r="H8" s="379"/>
      <c r="I8" s="912"/>
    </row>
    <row r="9" spans="1:9" ht="13.5" customHeight="1">
      <c r="A9" s="968"/>
      <c r="B9" s="947"/>
      <c r="C9" s="336"/>
      <c r="D9" s="340" t="s">
        <v>192</v>
      </c>
      <c r="E9" s="910"/>
      <c r="F9" s="972"/>
      <c r="G9" s="339"/>
      <c r="H9" s="379"/>
      <c r="I9" s="912"/>
    </row>
    <row r="10" spans="1:9" ht="13.5" customHeight="1">
      <c r="A10" s="948" t="s">
        <v>193</v>
      </c>
      <c r="B10" s="949" t="s">
        <v>194</v>
      </c>
      <c r="C10" s="950"/>
      <c r="D10" s="951"/>
      <c r="E10" s="958"/>
      <c r="F10" s="959" t="str">
        <f>IF(E10="","",IF(E10=H10,I3,IF(E10=H11,I3,I10)))</f>
        <v/>
      </c>
      <c r="G10" s="341"/>
      <c r="H10" s="379" t="s">
        <v>196</v>
      </c>
      <c r="I10" s="960" t="s">
        <v>195</v>
      </c>
    </row>
    <row r="11" spans="1:9" ht="13.5" customHeight="1">
      <c r="A11" s="948"/>
      <c r="B11" s="952"/>
      <c r="C11" s="953"/>
      <c r="D11" s="954"/>
      <c r="E11" s="958"/>
      <c r="F11" s="959"/>
      <c r="G11" s="342"/>
      <c r="H11" s="379" t="s">
        <v>197</v>
      </c>
      <c r="I11" s="961"/>
    </row>
    <row r="12" spans="1:9" ht="13.5" customHeight="1">
      <c r="A12" s="948"/>
      <c r="B12" s="952"/>
      <c r="C12" s="953"/>
      <c r="D12" s="954"/>
      <c r="E12" s="958"/>
      <c r="F12" s="959"/>
      <c r="G12" s="342"/>
      <c r="H12" s="379" t="s">
        <v>198</v>
      </c>
      <c r="I12" s="961"/>
    </row>
    <row r="13" spans="1:9" ht="13.5" customHeight="1">
      <c r="A13" s="948"/>
      <c r="B13" s="952"/>
      <c r="C13" s="953"/>
      <c r="D13" s="954"/>
      <c r="E13" s="958"/>
      <c r="F13" s="959"/>
      <c r="G13" s="342"/>
      <c r="H13" s="379"/>
      <c r="I13" s="961"/>
    </row>
    <row r="14" spans="1:9" ht="13.5" customHeight="1">
      <c r="A14" s="948"/>
      <c r="B14" s="952"/>
      <c r="C14" s="953"/>
      <c r="D14" s="954"/>
      <c r="E14" s="958"/>
      <c r="F14" s="959"/>
      <c r="G14" s="342"/>
      <c r="H14" s="379"/>
      <c r="I14" s="961"/>
    </row>
    <row r="15" spans="1:9" ht="13.5" customHeight="1">
      <c r="A15" s="948"/>
      <c r="B15" s="955"/>
      <c r="C15" s="956"/>
      <c r="D15" s="957"/>
      <c r="E15" s="958"/>
      <c r="F15" s="959"/>
      <c r="G15" s="343"/>
      <c r="H15" s="379"/>
      <c r="I15" s="944"/>
    </row>
    <row r="16" spans="1:9" ht="13.5" customHeight="1">
      <c r="A16" s="908" t="s">
        <v>199</v>
      </c>
      <c r="B16" s="927" t="s">
        <v>200</v>
      </c>
      <c r="C16" s="928"/>
      <c r="D16" s="929"/>
      <c r="E16" s="936"/>
      <c r="F16" s="939" t="str">
        <f>IF(E16="","",IF(E16=H16,I3,I16))</f>
        <v/>
      </c>
      <c r="G16" s="342"/>
      <c r="H16" s="379" t="s">
        <v>202</v>
      </c>
      <c r="I16" s="942" t="s">
        <v>201</v>
      </c>
    </row>
    <row r="17" spans="1:10" ht="13.5" customHeight="1">
      <c r="A17" s="908"/>
      <c r="B17" s="930"/>
      <c r="C17" s="931"/>
      <c r="D17" s="932"/>
      <c r="E17" s="937"/>
      <c r="F17" s="940"/>
      <c r="G17" s="344"/>
      <c r="H17" s="379" t="s">
        <v>203</v>
      </c>
      <c r="I17" s="943"/>
    </row>
    <row r="18" spans="1:10" ht="13.5" customHeight="1">
      <c r="A18" s="908"/>
      <c r="B18" s="930"/>
      <c r="C18" s="931"/>
      <c r="D18" s="932"/>
      <c r="E18" s="937"/>
      <c r="F18" s="940"/>
      <c r="G18" s="344"/>
      <c r="H18" s="379" t="s">
        <v>204</v>
      </c>
      <c r="I18" s="943"/>
    </row>
    <row r="19" spans="1:10" ht="13.5" customHeight="1">
      <c r="A19" s="908"/>
      <c r="B19" s="930"/>
      <c r="C19" s="931"/>
      <c r="D19" s="932"/>
      <c r="E19" s="937"/>
      <c r="F19" s="940"/>
      <c r="G19" s="344"/>
      <c r="H19" s="379"/>
      <c r="I19" s="943"/>
    </row>
    <row r="20" spans="1:10" ht="13.5" customHeight="1">
      <c r="A20" s="908"/>
      <c r="B20" s="933"/>
      <c r="C20" s="934"/>
      <c r="D20" s="935"/>
      <c r="E20" s="938"/>
      <c r="F20" s="941"/>
      <c r="G20" s="344"/>
      <c r="H20" s="379"/>
      <c r="I20" s="943"/>
    </row>
    <row r="21" spans="1:10" ht="13.5" customHeight="1">
      <c r="A21" s="908" t="s">
        <v>205</v>
      </c>
      <c r="B21" s="909" t="s">
        <v>262</v>
      </c>
      <c r="C21" s="909"/>
      <c r="D21" s="909"/>
      <c r="E21" s="910"/>
      <c r="F21" s="911" t="str">
        <f>IF(E21="","",IF(E21=H21,I3,I21))</f>
        <v/>
      </c>
      <c r="G21" s="342"/>
      <c r="H21" s="379" t="s">
        <v>206</v>
      </c>
      <c r="I21" s="912" t="s">
        <v>263</v>
      </c>
      <c r="J21" s="913"/>
    </row>
    <row r="22" spans="1:10" ht="13.5" customHeight="1">
      <c r="A22" s="908"/>
      <c r="B22" s="909"/>
      <c r="C22" s="909"/>
      <c r="D22" s="909"/>
      <c r="E22" s="910"/>
      <c r="F22" s="911"/>
      <c r="G22" s="342"/>
      <c r="H22" s="379" t="s">
        <v>207</v>
      </c>
      <c r="I22" s="912"/>
      <c r="J22" s="913"/>
    </row>
    <row r="23" spans="1:10" ht="13.5" customHeight="1">
      <c r="A23" s="908"/>
      <c r="B23" s="909"/>
      <c r="C23" s="909"/>
      <c r="D23" s="909"/>
      <c r="E23" s="910"/>
      <c r="F23" s="911"/>
      <c r="G23" s="342"/>
      <c r="H23" s="379"/>
      <c r="I23" s="912"/>
      <c r="J23" s="913"/>
    </row>
    <row r="24" spans="1:10" ht="13.5" customHeight="1">
      <c r="A24" s="908"/>
      <c r="B24" s="909"/>
      <c r="C24" s="909"/>
      <c r="D24" s="909"/>
      <c r="E24" s="910"/>
      <c r="F24" s="911"/>
      <c r="G24" s="342"/>
      <c r="H24" s="379"/>
      <c r="I24" s="912"/>
      <c r="J24" s="913"/>
    </row>
    <row r="25" spans="1:10" ht="13.5" customHeight="1">
      <c r="A25" s="908"/>
      <c r="B25" s="909"/>
      <c r="C25" s="909"/>
      <c r="D25" s="909"/>
      <c r="E25" s="926"/>
      <c r="F25" s="911"/>
      <c r="G25" s="344"/>
      <c r="H25" s="379"/>
      <c r="I25" s="912"/>
      <c r="J25" s="913"/>
    </row>
    <row r="26" spans="1:10" ht="13.5" customHeight="1">
      <c r="A26" s="908" t="s">
        <v>208</v>
      </c>
      <c r="B26" s="914" t="s">
        <v>209</v>
      </c>
      <c r="C26" s="914"/>
      <c r="D26" s="914"/>
      <c r="E26" s="910"/>
      <c r="F26" s="911" t="str">
        <f>IF(E26="","",IF(E26=H26,I3,I26))</f>
        <v/>
      </c>
      <c r="G26" s="345"/>
      <c r="H26" s="379" t="s">
        <v>211</v>
      </c>
      <c r="I26" s="912" t="s">
        <v>210</v>
      </c>
    </row>
    <row r="27" spans="1:10" ht="13.5" customHeight="1">
      <c r="A27" s="908"/>
      <c r="B27" s="915"/>
      <c r="C27" s="915"/>
      <c r="D27" s="915"/>
      <c r="E27" s="910"/>
      <c r="F27" s="911"/>
      <c r="G27" s="345"/>
      <c r="H27" s="379" t="s">
        <v>212</v>
      </c>
      <c r="I27" s="912"/>
    </row>
    <row r="28" spans="1:10" ht="13.5" customHeight="1">
      <c r="A28" s="908"/>
      <c r="B28" s="916" t="s">
        <v>213</v>
      </c>
      <c r="C28" s="917"/>
      <c r="D28" s="918"/>
      <c r="E28" s="910"/>
      <c r="F28" s="911"/>
      <c r="G28" s="345"/>
      <c r="H28" s="379"/>
      <c r="I28" s="912"/>
    </row>
    <row r="29" spans="1:10" ht="13.5" customHeight="1">
      <c r="A29" s="908"/>
      <c r="B29" s="346"/>
      <c r="C29" s="919"/>
      <c r="D29" s="920"/>
      <c r="E29" s="910"/>
      <c r="F29" s="911"/>
      <c r="G29" s="345"/>
      <c r="H29" s="379"/>
      <c r="I29" s="912"/>
    </row>
    <row r="30" spans="1:10" ht="13.5" customHeight="1">
      <c r="A30" s="908"/>
      <c r="B30" s="921" t="s">
        <v>214</v>
      </c>
      <c r="C30" s="922"/>
      <c r="D30" s="923"/>
      <c r="E30" s="910"/>
      <c r="F30" s="911"/>
      <c r="G30" s="345"/>
      <c r="H30" s="379"/>
      <c r="I30" s="912"/>
    </row>
    <row r="31" spans="1:10" ht="13.5" customHeight="1">
      <c r="A31" s="908"/>
      <c r="B31" s="347"/>
      <c r="C31" s="924"/>
      <c r="D31" s="925"/>
      <c r="E31" s="910"/>
      <c r="F31" s="911"/>
      <c r="G31" s="345"/>
      <c r="H31" s="379"/>
      <c r="I31" s="912"/>
    </row>
    <row r="32" spans="1:10" ht="13.5" customHeight="1">
      <c r="A32" s="908" t="s">
        <v>215</v>
      </c>
      <c r="B32" s="909" t="s">
        <v>216</v>
      </c>
      <c r="C32" s="909"/>
      <c r="D32" s="909"/>
      <c r="E32" s="910"/>
      <c r="F32" s="911" t="str">
        <f>IF(E32="","",IF(E32=H32,I3,I32))</f>
        <v/>
      </c>
      <c r="G32" s="348"/>
      <c r="H32" s="379" t="s">
        <v>217</v>
      </c>
      <c r="I32" s="912" t="s">
        <v>264</v>
      </c>
    </row>
    <row r="33" spans="1:9" ht="13.5" customHeight="1">
      <c r="A33" s="908"/>
      <c r="B33" s="909"/>
      <c r="C33" s="909"/>
      <c r="D33" s="909"/>
      <c r="E33" s="910"/>
      <c r="F33" s="911"/>
      <c r="G33" s="348"/>
      <c r="H33" s="379" t="s">
        <v>218</v>
      </c>
      <c r="I33" s="912"/>
    </row>
    <row r="34" spans="1:9" ht="13.5" customHeight="1">
      <c r="A34" s="908"/>
      <c r="B34" s="909"/>
      <c r="C34" s="909"/>
      <c r="D34" s="909"/>
      <c r="E34" s="910"/>
      <c r="F34" s="911"/>
      <c r="G34" s="348"/>
      <c r="H34" s="379"/>
      <c r="I34" s="912"/>
    </row>
    <row r="35" spans="1:9" ht="13.5" customHeight="1">
      <c r="A35" s="908" t="s">
        <v>219</v>
      </c>
      <c r="B35" s="909" t="s">
        <v>265</v>
      </c>
      <c r="C35" s="909"/>
      <c r="D35" s="909"/>
      <c r="E35" s="910"/>
      <c r="F35" s="911" t="str">
        <f>IF(E35="","",IF(E35=H35,I3,I35))</f>
        <v/>
      </c>
      <c r="G35" s="349"/>
      <c r="H35" s="379" t="s">
        <v>220</v>
      </c>
      <c r="I35" s="912" t="s">
        <v>266</v>
      </c>
    </row>
    <row r="36" spans="1:9" ht="13.5" customHeight="1">
      <c r="A36" s="908"/>
      <c r="B36" s="909"/>
      <c r="C36" s="909"/>
      <c r="D36" s="909"/>
      <c r="E36" s="910"/>
      <c r="F36" s="911"/>
      <c r="G36" s="350"/>
      <c r="H36" s="379" t="s">
        <v>221</v>
      </c>
      <c r="I36" s="912"/>
    </row>
    <row r="37" spans="1:9" ht="13.5" customHeight="1">
      <c r="A37" s="908"/>
      <c r="B37" s="909"/>
      <c r="C37" s="909"/>
      <c r="D37" s="909"/>
      <c r="E37" s="910"/>
      <c r="F37" s="911"/>
      <c r="G37" s="350"/>
      <c r="H37" s="379" t="s">
        <v>222</v>
      </c>
      <c r="I37" s="912"/>
    </row>
    <row r="38" spans="1:9" ht="13.5" customHeight="1">
      <c r="A38" s="908"/>
      <c r="B38" s="909"/>
      <c r="C38" s="909"/>
      <c r="D38" s="909"/>
      <c r="E38" s="910"/>
      <c r="F38" s="911"/>
      <c r="G38" s="350"/>
      <c r="H38" s="379"/>
      <c r="I38" s="912"/>
    </row>
    <row r="39" spans="1:9" ht="13.5" customHeight="1">
      <c r="A39" s="908" t="s">
        <v>223</v>
      </c>
      <c r="B39" s="909" t="s">
        <v>267</v>
      </c>
      <c r="C39" s="909"/>
      <c r="D39" s="909"/>
      <c r="E39" s="910"/>
      <c r="F39" s="911" t="str">
        <f>IF(E39="","",IF(E39=H39,I3,IF(E39=H40,I3,I39)))</f>
        <v/>
      </c>
      <c r="G39" s="348"/>
      <c r="H39" s="379" t="s">
        <v>224</v>
      </c>
      <c r="I39" s="912" t="s">
        <v>225</v>
      </c>
    </row>
    <row r="40" spans="1:9" ht="13.5" customHeight="1">
      <c r="A40" s="908"/>
      <c r="B40" s="909"/>
      <c r="C40" s="909"/>
      <c r="D40" s="909"/>
      <c r="E40" s="910"/>
      <c r="F40" s="911"/>
      <c r="G40" s="348"/>
      <c r="H40" s="379" t="s">
        <v>226</v>
      </c>
      <c r="I40" s="912"/>
    </row>
    <row r="41" spans="1:9" ht="13.5" customHeight="1">
      <c r="A41" s="908"/>
      <c r="B41" s="909" t="s">
        <v>228</v>
      </c>
      <c r="C41" s="909"/>
      <c r="D41" s="909"/>
      <c r="E41" s="910"/>
      <c r="F41" s="911" t="str">
        <f>IF(E41="","",IF(E41=H42,I3,IF(E41=H43,I3,I42)))</f>
        <v/>
      </c>
      <c r="G41" s="348"/>
      <c r="H41" s="379" t="s">
        <v>227</v>
      </c>
      <c r="I41" s="379"/>
    </row>
    <row r="42" spans="1:9" ht="13.5" customHeight="1">
      <c r="A42" s="908"/>
      <c r="B42" s="909"/>
      <c r="C42" s="909"/>
      <c r="D42" s="909"/>
      <c r="E42" s="910"/>
      <c r="F42" s="911"/>
      <c r="G42" s="348"/>
      <c r="H42" s="379" t="s">
        <v>224</v>
      </c>
      <c r="I42" s="912" t="s">
        <v>229</v>
      </c>
    </row>
    <row r="43" spans="1:9" s="320" customFormat="1" ht="13.5" customHeight="1">
      <c r="A43" s="318"/>
      <c r="B43" s="351"/>
      <c r="C43" s="351"/>
      <c r="D43" s="378"/>
      <c r="E43" s="319"/>
      <c r="F43" s="352"/>
      <c r="G43" s="345"/>
      <c r="H43" s="379" t="s">
        <v>230</v>
      </c>
      <c r="I43" s="912"/>
    </row>
    <row r="44" spans="1:9" ht="13.5" customHeight="1">
      <c r="F44" s="334"/>
      <c r="H44" s="334"/>
      <c r="I44" s="353"/>
    </row>
    <row r="45" spans="1:9" ht="13.5" customHeight="1">
      <c r="H45" s="334"/>
      <c r="I45" s="334"/>
    </row>
    <row r="46" spans="1:9" ht="13.5" customHeight="1">
      <c r="H46" s="334"/>
      <c r="I46" s="353"/>
    </row>
    <row r="47" spans="1:9" ht="13.5" customHeight="1">
      <c r="H47" s="334"/>
      <c r="I47" s="353"/>
    </row>
    <row r="48" spans="1:9" ht="14.25" customHeight="1"/>
  </sheetData>
  <sheetProtection password="CC09" sheet="1" objects="1" scenarios="1"/>
  <mergeCells count="52">
    <mergeCell ref="E1:F2"/>
    <mergeCell ref="B3:D3"/>
    <mergeCell ref="A4:A9"/>
    <mergeCell ref="B4:D5"/>
    <mergeCell ref="E4:E9"/>
    <mergeCell ref="F4:F9"/>
    <mergeCell ref="I4:I9"/>
    <mergeCell ref="B6:B9"/>
    <mergeCell ref="A10:A15"/>
    <mergeCell ref="B10:D15"/>
    <mergeCell ref="E10:E15"/>
    <mergeCell ref="F10:F15"/>
    <mergeCell ref="I10:I15"/>
    <mergeCell ref="A16:A20"/>
    <mergeCell ref="B16:D20"/>
    <mergeCell ref="E16:E20"/>
    <mergeCell ref="F16:F20"/>
    <mergeCell ref="I16:I20"/>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35:A38"/>
    <mergeCell ref="B35:D38"/>
    <mergeCell ref="E35:E38"/>
    <mergeCell ref="F35:F38"/>
    <mergeCell ref="I35:I38"/>
    <mergeCell ref="A32:A34"/>
    <mergeCell ref="B32:D34"/>
    <mergeCell ref="E32:E34"/>
    <mergeCell ref="F32:F34"/>
    <mergeCell ref="I32:I34"/>
    <mergeCell ref="A39:A42"/>
    <mergeCell ref="B39:D40"/>
    <mergeCell ref="E39:E40"/>
    <mergeCell ref="F39:F40"/>
    <mergeCell ref="I39:I40"/>
    <mergeCell ref="B41:D42"/>
    <mergeCell ref="E41:E42"/>
    <mergeCell ref="F41:F42"/>
    <mergeCell ref="I42:I43"/>
  </mergeCells>
  <phoneticPr fontId="6"/>
  <conditionalFormatting sqref="E21:E29 E4:E7">
    <cfRule type="cellIs" dxfId="8" priority="9" operator="equal">
      <formula>""</formula>
    </cfRule>
  </conditionalFormatting>
  <conditionalFormatting sqref="E10:E14">
    <cfRule type="cellIs" dxfId="7" priority="8" operator="equal">
      <formula>""</formula>
    </cfRule>
  </conditionalFormatting>
  <conditionalFormatting sqref="E16">
    <cfRule type="cellIs" dxfId="6" priority="7" operator="equal">
      <formula>""</formula>
    </cfRule>
  </conditionalFormatting>
  <conditionalFormatting sqref="E39 E41">
    <cfRule type="cellIs" dxfId="5" priority="6" operator="equal">
      <formula>""</formula>
    </cfRule>
  </conditionalFormatting>
  <conditionalFormatting sqref="E35">
    <cfRule type="cellIs" dxfId="4" priority="5" operator="equal">
      <formula>""</formula>
    </cfRule>
  </conditionalFormatting>
  <conditionalFormatting sqref="B6:C6 C7:C9">
    <cfRule type="cellIs" dxfId="3" priority="4" operator="equal">
      <formula>""</formula>
    </cfRule>
  </conditionalFormatting>
  <conditionalFormatting sqref="E32">
    <cfRule type="cellIs" dxfId="2" priority="3" operator="equal">
      <formula>""</formula>
    </cfRule>
  </conditionalFormatting>
  <conditionalFormatting sqref="C29">
    <cfRule type="cellIs" dxfId="1" priority="2" operator="equal">
      <formula>""</formula>
    </cfRule>
  </conditionalFormatting>
  <conditionalFormatting sqref="C31">
    <cfRule type="cellIs" dxfId="0" priority="1" operator="equal">
      <formula>""</formula>
    </cfRule>
  </conditionalFormatting>
  <dataValidations count="12">
    <dataValidation type="list" allowBlank="1" showInputMessage="1" showErrorMessage="1" sqref="E41">
      <formula1>$H$42:$H$43</formula1>
    </dataValidation>
    <dataValidation type="list" allowBlank="1" showInputMessage="1" showErrorMessage="1" sqref="G8:G9 G36:G38 G15 G17:G20 G25">
      <formula1>"○"</formula1>
    </dataValidation>
    <dataValidation type="list" allowBlank="1" showInputMessage="1" showErrorMessage="1" sqref="E35">
      <formula1>$H$35:$H$37</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43">
      <formula1>$H$26:$H$29</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s>
  <printOptions horizontalCentered="1"/>
  <pageMargins left="0.47244094488188981" right="0.31496062992125984" top="0.59055118110236227" bottom="0.3937007874015748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K59"/>
  <sheetViews>
    <sheetView view="pageBreakPreview" zoomScale="70" zoomScaleNormal="55" zoomScaleSheetLayoutView="70" workbookViewId="0">
      <pane ySplit="7" topLeftCell="A8" activePane="bottomLeft" state="frozen"/>
      <selection activeCell="D23" sqref="D23:R23"/>
      <selection pane="bottomLeft" activeCell="D2" sqref="D2:E2"/>
    </sheetView>
  </sheetViews>
  <sheetFormatPr defaultRowHeight="13.5"/>
  <cols>
    <col min="1" max="1" width="5.125" style="73" customWidth="1"/>
    <col min="2" max="2" width="17.75" style="73" customWidth="1"/>
    <col min="3" max="3" width="6.625" style="73" customWidth="1"/>
    <col min="4" max="4" width="12" style="73" customWidth="1"/>
    <col min="5" max="5" width="15.625" style="73" customWidth="1"/>
    <col min="6" max="6" width="11.5" style="73" customWidth="1"/>
    <col min="7" max="7" width="10.75" style="73" customWidth="1"/>
    <col min="8" max="9" width="8.75" style="73" customWidth="1"/>
    <col min="10" max="40" width="3.625" style="73" customWidth="1"/>
    <col min="41" max="41" width="5.375" style="73" customWidth="1"/>
    <col min="42" max="42" width="10.75" style="73" customWidth="1"/>
    <col min="43" max="45" width="11.75" style="73" customWidth="1"/>
    <col min="46" max="46" width="7.25" style="73" customWidth="1"/>
    <col min="47" max="47" width="17" style="73" customWidth="1"/>
    <col min="48" max="282" width="9" style="73"/>
    <col min="283" max="283" width="3.375" style="73" customWidth="1"/>
    <col min="284" max="284" width="17" style="73" customWidth="1"/>
    <col min="285" max="285" width="6" style="73" customWidth="1"/>
    <col min="286" max="298" width="12.375" style="73" customWidth="1"/>
    <col min="299" max="299" width="13.25" style="73" customWidth="1"/>
    <col min="300" max="300" width="50.75" style="73" customWidth="1"/>
    <col min="301" max="301" width="8.875" style="73" customWidth="1"/>
    <col min="302" max="302" width="12" style="73" customWidth="1"/>
    <col min="303" max="303" width="1.5" style="73" customWidth="1"/>
    <col min="304" max="538" width="9" style="73"/>
    <col min="539" max="539" width="3.375" style="73" customWidth="1"/>
    <col min="540" max="540" width="17" style="73" customWidth="1"/>
    <col min="541" max="541" width="6" style="73" customWidth="1"/>
    <col min="542" max="554" width="12.375" style="73" customWidth="1"/>
    <col min="555" max="555" width="13.25" style="73" customWidth="1"/>
    <col min="556" max="556" width="50.75" style="73" customWidth="1"/>
    <col min="557" max="557" width="8.875" style="73" customWidth="1"/>
    <col min="558" max="558" width="12" style="73" customWidth="1"/>
    <col min="559" max="559" width="1.5" style="73" customWidth="1"/>
    <col min="560" max="794" width="9" style="73"/>
    <col min="795" max="795" width="3.375" style="73" customWidth="1"/>
    <col min="796" max="796" width="17" style="73" customWidth="1"/>
    <col min="797" max="797" width="6" style="73" customWidth="1"/>
    <col min="798" max="810" width="12.375" style="73" customWidth="1"/>
    <col min="811" max="811" width="13.25" style="73" customWidth="1"/>
    <col min="812" max="812" width="50.75" style="73" customWidth="1"/>
    <col min="813" max="813" width="8.875" style="73" customWidth="1"/>
    <col min="814" max="814" width="12" style="73" customWidth="1"/>
    <col min="815" max="815" width="1.5" style="73" customWidth="1"/>
    <col min="816" max="1050" width="9" style="73"/>
    <col min="1051" max="1051" width="3.375" style="73" customWidth="1"/>
    <col min="1052" max="1052" width="17" style="73" customWidth="1"/>
    <col min="1053" max="1053" width="6" style="73" customWidth="1"/>
    <col min="1054" max="1066" width="12.375" style="73" customWidth="1"/>
    <col min="1067" max="1067" width="13.25" style="73" customWidth="1"/>
    <col min="1068" max="1068" width="50.75" style="73" customWidth="1"/>
    <col min="1069" max="1069" width="8.875" style="73" customWidth="1"/>
    <col min="1070" max="1070" width="12" style="73" customWidth="1"/>
    <col min="1071" max="1071" width="1.5" style="73" customWidth="1"/>
    <col min="1072" max="1306" width="9" style="73"/>
    <col min="1307" max="1307" width="3.375" style="73" customWidth="1"/>
    <col min="1308" max="1308" width="17" style="73" customWidth="1"/>
    <col min="1309" max="1309" width="6" style="73" customWidth="1"/>
    <col min="1310" max="1322" width="12.375" style="73" customWidth="1"/>
    <col min="1323" max="1323" width="13.25" style="73" customWidth="1"/>
    <col min="1324" max="1324" width="50.75" style="73" customWidth="1"/>
    <col min="1325" max="1325" width="8.875" style="73" customWidth="1"/>
    <col min="1326" max="1326" width="12" style="73" customWidth="1"/>
    <col min="1327" max="1327" width="1.5" style="73" customWidth="1"/>
    <col min="1328" max="1562" width="9" style="73"/>
    <col min="1563" max="1563" width="3.375" style="73" customWidth="1"/>
    <col min="1564" max="1564" width="17" style="73" customWidth="1"/>
    <col min="1565" max="1565" width="6" style="73" customWidth="1"/>
    <col min="1566" max="1578" width="12.375" style="73" customWidth="1"/>
    <col min="1579" max="1579" width="13.25" style="73" customWidth="1"/>
    <col min="1580" max="1580" width="50.75" style="73" customWidth="1"/>
    <col min="1581" max="1581" width="8.875" style="73" customWidth="1"/>
    <col min="1582" max="1582" width="12" style="73" customWidth="1"/>
    <col min="1583" max="1583" width="1.5" style="73" customWidth="1"/>
    <col min="1584" max="1818" width="9" style="73"/>
    <col min="1819" max="1819" width="3.375" style="73" customWidth="1"/>
    <col min="1820" max="1820" width="17" style="73" customWidth="1"/>
    <col min="1821" max="1821" width="6" style="73" customWidth="1"/>
    <col min="1822" max="1834" width="12.375" style="73" customWidth="1"/>
    <col min="1835" max="1835" width="13.25" style="73" customWidth="1"/>
    <col min="1836" max="1836" width="50.75" style="73" customWidth="1"/>
    <col min="1837" max="1837" width="8.875" style="73" customWidth="1"/>
    <col min="1838" max="1838" width="12" style="73" customWidth="1"/>
    <col min="1839" max="1839" width="1.5" style="73" customWidth="1"/>
    <col min="1840" max="2074" width="9" style="73"/>
    <col min="2075" max="2075" width="3.375" style="73" customWidth="1"/>
    <col min="2076" max="2076" width="17" style="73" customWidth="1"/>
    <col min="2077" max="2077" width="6" style="73" customWidth="1"/>
    <col min="2078" max="2090" width="12.375" style="73" customWidth="1"/>
    <col min="2091" max="2091" width="13.25" style="73" customWidth="1"/>
    <col min="2092" max="2092" width="50.75" style="73" customWidth="1"/>
    <col min="2093" max="2093" width="8.875" style="73" customWidth="1"/>
    <col min="2094" max="2094" width="12" style="73" customWidth="1"/>
    <col min="2095" max="2095" width="1.5" style="73" customWidth="1"/>
    <col min="2096" max="2330" width="9" style="73"/>
    <col min="2331" max="2331" width="3.375" style="73" customWidth="1"/>
    <col min="2332" max="2332" width="17" style="73" customWidth="1"/>
    <col min="2333" max="2333" width="6" style="73" customWidth="1"/>
    <col min="2334" max="2346" width="12.375" style="73" customWidth="1"/>
    <col min="2347" max="2347" width="13.25" style="73" customWidth="1"/>
    <col min="2348" max="2348" width="50.75" style="73" customWidth="1"/>
    <col min="2349" max="2349" width="8.875" style="73" customWidth="1"/>
    <col min="2350" max="2350" width="12" style="73" customWidth="1"/>
    <col min="2351" max="2351" width="1.5" style="73" customWidth="1"/>
    <col min="2352" max="2586" width="9" style="73"/>
    <col min="2587" max="2587" width="3.375" style="73" customWidth="1"/>
    <col min="2588" max="2588" width="17" style="73" customWidth="1"/>
    <col min="2589" max="2589" width="6" style="73" customWidth="1"/>
    <col min="2590" max="2602" width="12.375" style="73" customWidth="1"/>
    <col min="2603" max="2603" width="13.25" style="73" customWidth="1"/>
    <col min="2604" max="2604" width="50.75" style="73" customWidth="1"/>
    <col min="2605" max="2605" width="8.875" style="73" customWidth="1"/>
    <col min="2606" max="2606" width="12" style="73" customWidth="1"/>
    <col min="2607" max="2607" width="1.5" style="73" customWidth="1"/>
    <col min="2608" max="2842" width="9" style="73"/>
    <col min="2843" max="2843" width="3.375" style="73" customWidth="1"/>
    <col min="2844" max="2844" width="17" style="73" customWidth="1"/>
    <col min="2845" max="2845" width="6" style="73" customWidth="1"/>
    <col min="2846" max="2858" width="12.375" style="73" customWidth="1"/>
    <col min="2859" max="2859" width="13.25" style="73" customWidth="1"/>
    <col min="2860" max="2860" width="50.75" style="73" customWidth="1"/>
    <col min="2861" max="2861" width="8.875" style="73" customWidth="1"/>
    <col min="2862" max="2862" width="12" style="73" customWidth="1"/>
    <col min="2863" max="2863" width="1.5" style="73" customWidth="1"/>
    <col min="2864" max="3098" width="9" style="73"/>
    <col min="3099" max="3099" width="3.375" style="73" customWidth="1"/>
    <col min="3100" max="3100" width="17" style="73" customWidth="1"/>
    <col min="3101" max="3101" width="6" style="73" customWidth="1"/>
    <col min="3102" max="3114" width="12.375" style="73" customWidth="1"/>
    <col min="3115" max="3115" width="13.25" style="73" customWidth="1"/>
    <col min="3116" max="3116" width="50.75" style="73" customWidth="1"/>
    <col min="3117" max="3117" width="8.875" style="73" customWidth="1"/>
    <col min="3118" max="3118" width="12" style="73" customWidth="1"/>
    <col min="3119" max="3119" width="1.5" style="73" customWidth="1"/>
    <col min="3120" max="3354" width="9" style="73"/>
    <col min="3355" max="3355" width="3.375" style="73" customWidth="1"/>
    <col min="3356" max="3356" width="17" style="73" customWidth="1"/>
    <col min="3357" max="3357" width="6" style="73" customWidth="1"/>
    <col min="3358" max="3370" width="12.375" style="73" customWidth="1"/>
    <col min="3371" max="3371" width="13.25" style="73" customWidth="1"/>
    <col min="3372" max="3372" width="50.75" style="73" customWidth="1"/>
    <col min="3373" max="3373" width="8.875" style="73" customWidth="1"/>
    <col min="3374" max="3374" width="12" style="73" customWidth="1"/>
    <col min="3375" max="3375" width="1.5" style="73" customWidth="1"/>
    <col min="3376" max="3610" width="9" style="73"/>
    <col min="3611" max="3611" width="3.375" style="73" customWidth="1"/>
    <col min="3612" max="3612" width="17" style="73" customWidth="1"/>
    <col min="3613" max="3613" width="6" style="73" customWidth="1"/>
    <col min="3614" max="3626" width="12.375" style="73" customWidth="1"/>
    <col min="3627" max="3627" width="13.25" style="73" customWidth="1"/>
    <col min="3628" max="3628" width="50.75" style="73" customWidth="1"/>
    <col min="3629" max="3629" width="8.875" style="73" customWidth="1"/>
    <col min="3630" max="3630" width="12" style="73" customWidth="1"/>
    <col min="3631" max="3631" width="1.5" style="73" customWidth="1"/>
    <col min="3632" max="3866" width="9" style="73"/>
    <col min="3867" max="3867" width="3.375" style="73" customWidth="1"/>
    <col min="3868" max="3868" width="17" style="73" customWidth="1"/>
    <col min="3869" max="3869" width="6" style="73" customWidth="1"/>
    <col min="3870" max="3882" width="12.375" style="73" customWidth="1"/>
    <col min="3883" max="3883" width="13.25" style="73" customWidth="1"/>
    <col min="3884" max="3884" width="50.75" style="73" customWidth="1"/>
    <col min="3885" max="3885" width="8.875" style="73" customWidth="1"/>
    <col min="3886" max="3886" width="12" style="73" customWidth="1"/>
    <col min="3887" max="3887" width="1.5" style="73" customWidth="1"/>
    <col min="3888" max="4122" width="9" style="73"/>
    <col min="4123" max="4123" width="3.375" style="73" customWidth="1"/>
    <col min="4124" max="4124" width="17" style="73" customWidth="1"/>
    <col min="4125" max="4125" width="6" style="73" customWidth="1"/>
    <col min="4126" max="4138" width="12.375" style="73" customWidth="1"/>
    <col min="4139" max="4139" width="13.25" style="73" customWidth="1"/>
    <col min="4140" max="4140" width="50.75" style="73" customWidth="1"/>
    <col min="4141" max="4141" width="8.875" style="73" customWidth="1"/>
    <col min="4142" max="4142" width="12" style="73" customWidth="1"/>
    <col min="4143" max="4143" width="1.5" style="73" customWidth="1"/>
    <col min="4144" max="4378" width="9" style="73"/>
    <col min="4379" max="4379" width="3.375" style="73" customWidth="1"/>
    <col min="4380" max="4380" width="17" style="73" customWidth="1"/>
    <col min="4381" max="4381" width="6" style="73" customWidth="1"/>
    <col min="4382" max="4394" width="12.375" style="73" customWidth="1"/>
    <col min="4395" max="4395" width="13.25" style="73" customWidth="1"/>
    <col min="4396" max="4396" width="50.75" style="73" customWidth="1"/>
    <col min="4397" max="4397" width="8.875" style="73" customWidth="1"/>
    <col min="4398" max="4398" width="12" style="73" customWidth="1"/>
    <col min="4399" max="4399" width="1.5" style="73" customWidth="1"/>
    <col min="4400" max="4634" width="9" style="73"/>
    <col min="4635" max="4635" width="3.375" style="73" customWidth="1"/>
    <col min="4636" max="4636" width="17" style="73" customWidth="1"/>
    <col min="4637" max="4637" width="6" style="73" customWidth="1"/>
    <col min="4638" max="4650" width="12.375" style="73" customWidth="1"/>
    <col min="4651" max="4651" width="13.25" style="73" customWidth="1"/>
    <col min="4652" max="4652" width="50.75" style="73" customWidth="1"/>
    <col min="4653" max="4653" width="8.875" style="73" customWidth="1"/>
    <col min="4654" max="4654" width="12" style="73" customWidth="1"/>
    <col min="4655" max="4655" width="1.5" style="73" customWidth="1"/>
    <col min="4656" max="4890" width="9" style="73"/>
    <col min="4891" max="4891" width="3.375" style="73" customWidth="1"/>
    <col min="4892" max="4892" width="17" style="73" customWidth="1"/>
    <col min="4893" max="4893" width="6" style="73" customWidth="1"/>
    <col min="4894" max="4906" width="12.375" style="73" customWidth="1"/>
    <col min="4907" max="4907" width="13.25" style="73" customWidth="1"/>
    <col min="4908" max="4908" width="50.75" style="73" customWidth="1"/>
    <col min="4909" max="4909" width="8.875" style="73" customWidth="1"/>
    <col min="4910" max="4910" width="12" style="73" customWidth="1"/>
    <col min="4911" max="4911" width="1.5" style="73" customWidth="1"/>
    <col min="4912" max="5146" width="9" style="73"/>
    <col min="5147" max="5147" width="3.375" style="73" customWidth="1"/>
    <col min="5148" max="5148" width="17" style="73" customWidth="1"/>
    <col min="5149" max="5149" width="6" style="73" customWidth="1"/>
    <col min="5150" max="5162" width="12.375" style="73" customWidth="1"/>
    <col min="5163" max="5163" width="13.25" style="73" customWidth="1"/>
    <col min="5164" max="5164" width="50.75" style="73" customWidth="1"/>
    <col min="5165" max="5165" width="8.875" style="73" customWidth="1"/>
    <col min="5166" max="5166" width="12" style="73" customWidth="1"/>
    <col min="5167" max="5167" width="1.5" style="73" customWidth="1"/>
    <col min="5168" max="5402" width="9" style="73"/>
    <col min="5403" max="5403" width="3.375" style="73" customWidth="1"/>
    <col min="5404" max="5404" width="17" style="73" customWidth="1"/>
    <col min="5405" max="5405" width="6" style="73" customWidth="1"/>
    <col min="5406" max="5418" width="12.375" style="73" customWidth="1"/>
    <col min="5419" max="5419" width="13.25" style="73" customWidth="1"/>
    <col min="5420" max="5420" width="50.75" style="73" customWidth="1"/>
    <col min="5421" max="5421" width="8.875" style="73" customWidth="1"/>
    <col min="5422" max="5422" width="12" style="73" customWidth="1"/>
    <col min="5423" max="5423" width="1.5" style="73" customWidth="1"/>
    <col min="5424" max="5658" width="9" style="73"/>
    <col min="5659" max="5659" width="3.375" style="73" customWidth="1"/>
    <col min="5660" max="5660" width="17" style="73" customWidth="1"/>
    <col min="5661" max="5661" width="6" style="73" customWidth="1"/>
    <col min="5662" max="5674" width="12.375" style="73" customWidth="1"/>
    <col min="5675" max="5675" width="13.25" style="73" customWidth="1"/>
    <col min="5676" max="5676" width="50.75" style="73" customWidth="1"/>
    <col min="5677" max="5677" width="8.875" style="73" customWidth="1"/>
    <col min="5678" max="5678" width="12" style="73" customWidth="1"/>
    <col min="5679" max="5679" width="1.5" style="73" customWidth="1"/>
    <col min="5680" max="5914" width="9" style="73"/>
    <col min="5915" max="5915" width="3.375" style="73" customWidth="1"/>
    <col min="5916" max="5916" width="17" style="73" customWidth="1"/>
    <col min="5917" max="5917" width="6" style="73" customWidth="1"/>
    <col min="5918" max="5930" width="12.375" style="73" customWidth="1"/>
    <col min="5931" max="5931" width="13.25" style="73" customWidth="1"/>
    <col min="5932" max="5932" width="50.75" style="73" customWidth="1"/>
    <col min="5933" max="5933" width="8.875" style="73" customWidth="1"/>
    <col min="5934" max="5934" width="12" style="73" customWidth="1"/>
    <col min="5935" max="5935" width="1.5" style="73" customWidth="1"/>
    <col min="5936" max="6170" width="9" style="73"/>
    <col min="6171" max="6171" width="3.375" style="73" customWidth="1"/>
    <col min="6172" max="6172" width="17" style="73" customWidth="1"/>
    <col min="6173" max="6173" width="6" style="73" customWidth="1"/>
    <col min="6174" max="6186" width="12.375" style="73" customWidth="1"/>
    <col min="6187" max="6187" width="13.25" style="73" customWidth="1"/>
    <col min="6188" max="6188" width="50.75" style="73" customWidth="1"/>
    <col min="6189" max="6189" width="8.875" style="73" customWidth="1"/>
    <col min="6190" max="6190" width="12" style="73" customWidth="1"/>
    <col min="6191" max="6191" width="1.5" style="73" customWidth="1"/>
    <col min="6192" max="6426" width="9" style="73"/>
    <col min="6427" max="6427" width="3.375" style="73" customWidth="1"/>
    <col min="6428" max="6428" width="17" style="73" customWidth="1"/>
    <col min="6429" max="6429" width="6" style="73" customWidth="1"/>
    <col min="6430" max="6442" width="12.375" style="73" customWidth="1"/>
    <col min="6443" max="6443" width="13.25" style="73" customWidth="1"/>
    <col min="6444" max="6444" width="50.75" style="73" customWidth="1"/>
    <col min="6445" max="6445" width="8.875" style="73" customWidth="1"/>
    <col min="6446" max="6446" width="12" style="73" customWidth="1"/>
    <col min="6447" max="6447" width="1.5" style="73" customWidth="1"/>
    <col min="6448" max="6682" width="9" style="73"/>
    <col min="6683" max="6683" width="3.375" style="73" customWidth="1"/>
    <col min="6684" max="6684" width="17" style="73" customWidth="1"/>
    <col min="6685" max="6685" width="6" style="73" customWidth="1"/>
    <col min="6686" max="6698" width="12.375" style="73" customWidth="1"/>
    <col min="6699" max="6699" width="13.25" style="73" customWidth="1"/>
    <col min="6700" max="6700" width="50.75" style="73" customWidth="1"/>
    <col min="6701" max="6701" width="8.875" style="73" customWidth="1"/>
    <col min="6702" max="6702" width="12" style="73" customWidth="1"/>
    <col min="6703" max="6703" width="1.5" style="73" customWidth="1"/>
    <col min="6704" max="6938" width="9" style="73"/>
    <col min="6939" max="6939" width="3.375" style="73" customWidth="1"/>
    <col min="6940" max="6940" width="17" style="73" customWidth="1"/>
    <col min="6941" max="6941" width="6" style="73" customWidth="1"/>
    <col min="6942" max="6954" width="12.375" style="73" customWidth="1"/>
    <col min="6955" max="6955" width="13.25" style="73" customWidth="1"/>
    <col min="6956" max="6956" width="50.75" style="73" customWidth="1"/>
    <col min="6957" max="6957" width="8.875" style="73" customWidth="1"/>
    <col min="6958" max="6958" width="12" style="73" customWidth="1"/>
    <col min="6959" max="6959" width="1.5" style="73" customWidth="1"/>
    <col min="6960" max="7194" width="9" style="73"/>
    <col min="7195" max="7195" width="3.375" style="73" customWidth="1"/>
    <col min="7196" max="7196" width="17" style="73" customWidth="1"/>
    <col min="7197" max="7197" width="6" style="73" customWidth="1"/>
    <col min="7198" max="7210" width="12.375" style="73" customWidth="1"/>
    <col min="7211" max="7211" width="13.25" style="73" customWidth="1"/>
    <col min="7212" max="7212" width="50.75" style="73" customWidth="1"/>
    <col min="7213" max="7213" width="8.875" style="73" customWidth="1"/>
    <col min="7214" max="7214" width="12" style="73" customWidth="1"/>
    <col min="7215" max="7215" width="1.5" style="73" customWidth="1"/>
    <col min="7216" max="7450" width="9" style="73"/>
    <col min="7451" max="7451" width="3.375" style="73" customWidth="1"/>
    <col min="7452" max="7452" width="17" style="73" customWidth="1"/>
    <col min="7453" max="7453" width="6" style="73" customWidth="1"/>
    <col min="7454" max="7466" width="12.375" style="73" customWidth="1"/>
    <col min="7467" max="7467" width="13.25" style="73" customWidth="1"/>
    <col min="7468" max="7468" width="50.75" style="73" customWidth="1"/>
    <col min="7469" max="7469" width="8.875" style="73" customWidth="1"/>
    <col min="7470" max="7470" width="12" style="73" customWidth="1"/>
    <col min="7471" max="7471" width="1.5" style="73" customWidth="1"/>
    <col min="7472" max="7706" width="9" style="73"/>
    <col min="7707" max="7707" width="3.375" style="73" customWidth="1"/>
    <col min="7708" max="7708" width="17" style="73" customWidth="1"/>
    <col min="7709" max="7709" width="6" style="73" customWidth="1"/>
    <col min="7710" max="7722" width="12.375" style="73" customWidth="1"/>
    <col min="7723" max="7723" width="13.25" style="73" customWidth="1"/>
    <col min="7724" max="7724" width="50.75" style="73" customWidth="1"/>
    <col min="7725" max="7725" width="8.875" style="73" customWidth="1"/>
    <col min="7726" max="7726" width="12" style="73" customWidth="1"/>
    <col min="7727" max="7727" width="1.5" style="73" customWidth="1"/>
    <col min="7728" max="7962" width="9" style="73"/>
    <col min="7963" max="7963" width="3.375" style="73" customWidth="1"/>
    <col min="7964" max="7964" width="17" style="73" customWidth="1"/>
    <col min="7965" max="7965" width="6" style="73" customWidth="1"/>
    <col min="7966" max="7978" width="12.375" style="73" customWidth="1"/>
    <col min="7979" max="7979" width="13.25" style="73" customWidth="1"/>
    <col min="7980" max="7980" width="50.75" style="73" customWidth="1"/>
    <col min="7981" max="7981" width="8.875" style="73" customWidth="1"/>
    <col min="7982" max="7982" width="12" style="73" customWidth="1"/>
    <col min="7983" max="7983" width="1.5" style="73" customWidth="1"/>
    <col min="7984" max="8218" width="9" style="73"/>
    <col min="8219" max="8219" width="3.375" style="73" customWidth="1"/>
    <col min="8220" max="8220" width="17" style="73" customWidth="1"/>
    <col min="8221" max="8221" width="6" style="73" customWidth="1"/>
    <col min="8222" max="8234" width="12.375" style="73" customWidth="1"/>
    <col min="8235" max="8235" width="13.25" style="73" customWidth="1"/>
    <col min="8236" max="8236" width="50.75" style="73" customWidth="1"/>
    <col min="8237" max="8237" width="8.875" style="73" customWidth="1"/>
    <col min="8238" max="8238" width="12" style="73" customWidth="1"/>
    <col min="8239" max="8239" width="1.5" style="73" customWidth="1"/>
    <col min="8240" max="8474" width="9" style="73"/>
    <col min="8475" max="8475" width="3.375" style="73" customWidth="1"/>
    <col min="8476" max="8476" width="17" style="73" customWidth="1"/>
    <col min="8477" max="8477" width="6" style="73" customWidth="1"/>
    <col min="8478" max="8490" width="12.375" style="73" customWidth="1"/>
    <col min="8491" max="8491" width="13.25" style="73" customWidth="1"/>
    <col min="8492" max="8492" width="50.75" style="73" customWidth="1"/>
    <col min="8493" max="8493" width="8.875" style="73" customWidth="1"/>
    <col min="8494" max="8494" width="12" style="73" customWidth="1"/>
    <col min="8495" max="8495" width="1.5" style="73" customWidth="1"/>
    <col min="8496" max="8730" width="9" style="73"/>
    <col min="8731" max="8731" width="3.375" style="73" customWidth="1"/>
    <col min="8732" max="8732" width="17" style="73" customWidth="1"/>
    <col min="8733" max="8733" width="6" style="73" customWidth="1"/>
    <col min="8734" max="8746" width="12.375" style="73" customWidth="1"/>
    <col min="8747" max="8747" width="13.25" style="73" customWidth="1"/>
    <col min="8748" max="8748" width="50.75" style="73" customWidth="1"/>
    <col min="8749" max="8749" width="8.875" style="73" customWidth="1"/>
    <col min="8750" max="8750" width="12" style="73" customWidth="1"/>
    <col min="8751" max="8751" width="1.5" style="73" customWidth="1"/>
    <col min="8752" max="8986" width="9" style="73"/>
    <col min="8987" max="8987" width="3.375" style="73" customWidth="1"/>
    <col min="8988" max="8988" width="17" style="73" customWidth="1"/>
    <col min="8989" max="8989" width="6" style="73" customWidth="1"/>
    <col min="8990" max="9002" width="12.375" style="73" customWidth="1"/>
    <col min="9003" max="9003" width="13.25" style="73" customWidth="1"/>
    <col min="9004" max="9004" width="50.75" style="73" customWidth="1"/>
    <col min="9005" max="9005" width="8.875" style="73" customWidth="1"/>
    <col min="9006" max="9006" width="12" style="73" customWidth="1"/>
    <col min="9007" max="9007" width="1.5" style="73" customWidth="1"/>
    <col min="9008" max="9242" width="9" style="73"/>
    <col min="9243" max="9243" width="3.375" style="73" customWidth="1"/>
    <col min="9244" max="9244" width="17" style="73" customWidth="1"/>
    <col min="9245" max="9245" width="6" style="73" customWidth="1"/>
    <col min="9246" max="9258" width="12.375" style="73" customWidth="1"/>
    <col min="9259" max="9259" width="13.25" style="73" customWidth="1"/>
    <col min="9260" max="9260" width="50.75" style="73" customWidth="1"/>
    <col min="9261" max="9261" width="8.875" style="73" customWidth="1"/>
    <col min="9262" max="9262" width="12" style="73" customWidth="1"/>
    <col min="9263" max="9263" width="1.5" style="73" customWidth="1"/>
    <col min="9264" max="9498" width="9" style="73"/>
    <col min="9499" max="9499" width="3.375" style="73" customWidth="1"/>
    <col min="9500" max="9500" width="17" style="73" customWidth="1"/>
    <col min="9501" max="9501" width="6" style="73" customWidth="1"/>
    <col min="9502" max="9514" width="12.375" style="73" customWidth="1"/>
    <col min="9515" max="9515" width="13.25" style="73" customWidth="1"/>
    <col min="9516" max="9516" width="50.75" style="73" customWidth="1"/>
    <col min="9517" max="9517" width="8.875" style="73" customWidth="1"/>
    <col min="9518" max="9518" width="12" style="73" customWidth="1"/>
    <col min="9519" max="9519" width="1.5" style="73" customWidth="1"/>
    <col min="9520" max="9754" width="9" style="73"/>
    <col min="9755" max="9755" width="3.375" style="73" customWidth="1"/>
    <col min="9756" max="9756" width="17" style="73" customWidth="1"/>
    <col min="9757" max="9757" width="6" style="73" customWidth="1"/>
    <col min="9758" max="9770" width="12.375" style="73" customWidth="1"/>
    <col min="9771" max="9771" width="13.25" style="73" customWidth="1"/>
    <col min="9772" max="9772" width="50.75" style="73" customWidth="1"/>
    <col min="9773" max="9773" width="8.875" style="73" customWidth="1"/>
    <col min="9774" max="9774" width="12" style="73" customWidth="1"/>
    <col min="9775" max="9775" width="1.5" style="73" customWidth="1"/>
    <col min="9776" max="10010" width="9" style="73"/>
    <col min="10011" max="10011" width="3.375" style="73" customWidth="1"/>
    <col min="10012" max="10012" width="17" style="73" customWidth="1"/>
    <col min="10013" max="10013" width="6" style="73" customWidth="1"/>
    <col min="10014" max="10026" width="12.375" style="73" customWidth="1"/>
    <col min="10027" max="10027" width="13.25" style="73" customWidth="1"/>
    <col min="10028" max="10028" width="50.75" style="73" customWidth="1"/>
    <col min="10029" max="10029" width="8.875" style="73" customWidth="1"/>
    <col min="10030" max="10030" width="12" style="73" customWidth="1"/>
    <col min="10031" max="10031" width="1.5" style="73" customWidth="1"/>
    <col min="10032" max="10266" width="9" style="73"/>
    <col min="10267" max="10267" width="3.375" style="73" customWidth="1"/>
    <col min="10268" max="10268" width="17" style="73" customWidth="1"/>
    <col min="10269" max="10269" width="6" style="73" customWidth="1"/>
    <col min="10270" max="10282" width="12.375" style="73" customWidth="1"/>
    <col min="10283" max="10283" width="13.25" style="73" customWidth="1"/>
    <col min="10284" max="10284" width="50.75" style="73" customWidth="1"/>
    <col min="10285" max="10285" width="8.875" style="73" customWidth="1"/>
    <col min="10286" max="10286" width="12" style="73" customWidth="1"/>
    <col min="10287" max="10287" width="1.5" style="73" customWidth="1"/>
    <col min="10288" max="10522" width="9" style="73"/>
    <col min="10523" max="10523" width="3.375" style="73" customWidth="1"/>
    <col min="10524" max="10524" width="17" style="73" customWidth="1"/>
    <col min="10525" max="10525" width="6" style="73" customWidth="1"/>
    <col min="10526" max="10538" width="12.375" style="73" customWidth="1"/>
    <col min="10539" max="10539" width="13.25" style="73" customWidth="1"/>
    <col min="10540" max="10540" width="50.75" style="73" customWidth="1"/>
    <col min="10541" max="10541" width="8.875" style="73" customWidth="1"/>
    <col min="10542" max="10542" width="12" style="73" customWidth="1"/>
    <col min="10543" max="10543" width="1.5" style="73" customWidth="1"/>
    <col min="10544" max="10778" width="9" style="73"/>
    <col min="10779" max="10779" width="3.375" style="73" customWidth="1"/>
    <col min="10780" max="10780" width="17" style="73" customWidth="1"/>
    <col min="10781" max="10781" width="6" style="73" customWidth="1"/>
    <col min="10782" max="10794" width="12.375" style="73" customWidth="1"/>
    <col min="10795" max="10795" width="13.25" style="73" customWidth="1"/>
    <col min="10796" max="10796" width="50.75" style="73" customWidth="1"/>
    <col min="10797" max="10797" width="8.875" style="73" customWidth="1"/>
    <col min="10798" max="10798" width="12" style="73" customWidth="1"/>
    <col min="10799" max="10799" width="1.5" style="73" customWidth="1"/>
    <col min="10800" max="11034" width="9" style="73"/>
    <col min="11035" max="11035" width="3.375" style="73" customWidth="1"/>
    <col min="11036" max="11036" width="17" style="73" customWidth="1"/>
    <col min="11037" max="11037" width="6" style="73" customWidth="1"/>
    <col min="11038" max="11050" width="12.375" style="73" customWidth="1"/>
    <col min="11051" max="11051" width="13.25" style="73" customWidth="1"/>
    <col min="11052" max="11052" width="50.75" style="73" customWidth="1"/>
    <col min="11053" max="11053" width="8.875" style="73" customWidth="1"/>
    <col min="11054" max="11054" width="12" style="73" customWidth="1"/>
    <col min="11055" max="11055" width="1.5" style="73" customWidth="1"/>
    <col min="11056" max="11290" width="9" style="73"/>
    <col min="11291" max="11291" width="3.375" style="73" customWidth="1"/>
    <col min="11292" max="11292" width="17" style="73" customWidth="1"/>
    <col min="11293" max="11293" width="6" style="73" customWidth="1"/>
    <col min="11294" max="11306" width="12.375" style="73" customWidth="1"/>
    <col min="11307" max="11307" width="13.25" style="73" customWidth="1"/>
    <col min="11308" max="11308" width="50.75" style="73" customWidth="1"/>
    <col min="11309" max="11309" width="8.875" style="73" customWidth="1"/>
    <col min="11310" max="11310" width="12" style="73" customWidth="1"/>
    <col min="11311" max="11311" width="1.5" style="73" customWidth="1"/>
    <col min="11312" max="11546" width="9" style="73"/>
    <col min="11547" max="11547" width="3.375" style="73" customWidth="1"/>
    <col min="11548" max="11548" width="17" style="73" customWidth="1"/>
    <col min="11549" max="11549" width="6" style="73" customWidth="1"/>
    <col min="11550" max="11562" width="12.375" style="73" customWidth="1"/>
    <col min="11563" max="11563" width="13.25" style="73" customWidth="1"/>
    <col min="11564" max="11564" width="50.75" style="73" customWidth="1"/>
    <col min="11565" max="11565" width="8.875" style="73" customWidth="1"/>
    <col min="11566" max="11566" width="12" style="73" customWidth="1"/>
    <col min="11567" max="11567" width="1.5" style="73" customWidth="1"/>
    <col min="11568" max="11802" width="9" style="73"/>
    <col min="11803" max="11803" width="3.375" style="73" customWidth="1"/>
    <col min="11804" max="11804" width="17" style="73" customWidth="1"/>
    <col min="11805" max="11805" width="6" style="73" customWidth="1"/>
    <col min="11806" max="11818" width="12.375" style="73" customWidth="1"/>
    <col min="11819" max="11819" width="13.25" style="73" customWidth="1"/>
    <col min="11820" max="11820" width="50.75" style="73" customWidth="1"/>
    <col min="11821" max="11821" width="8.875" style="73" customWidth="1"/>
    <col min="11822" max="11822" width="12" style="73" customWidth="1"/>
    <col min="11823" max="11823" width="1.5" style="73" customWidth="1"/>
    <col min="11824" max="12058" width="9" style="73"/>
    <col min="12059" max="12059" width="3.375" style="73" customWidth="1"/>
    <col min="12060" max="12060" width="17" style="73" customWidth="1"/>
    <col min="12061" max="12061" width="6" style="73" customWidth="1"/>
    <col min="12062" max="12074" width="12.375" style="73" customWidth="1"/>
    <col min="12075" max="12075" width="13.25" style="73" customWidth="1"/>
    <col min="12076" max="12076" width="50.75" style="73" customWidth="1"/>
    <col min="12077" max="12077" width="8.875" style="73" customWidth="1"/>
    <col min="12078" max="12078" width="12" style="73" customWidth="1"/>
    <col min="12079" max="12079" width="1.5" style="73" customWidth="1"/>
    <col min="12080" max="12314" width="9" style="73"/>
    <col min="12315" max="12315" width="3.375" style="73" customWidth="1"/>
    <col min="12316" max="12316" width="17" style="73" customWidth="1"/>
    <col min="12317" max="12317" width="6" style="73" customWidth="1"/>
    <col min="12318" max="12330" width="12.375" style="73" customWidth="1"/>
    <col min="12331" max="12331" width="13.25" style="73" customWidth="1"/>
    <col min="12332" max="12332" width="50.75" style="73" customWidth="1"/>
    <col min="12333" max="12333" width="8.875" style="73" customWidth="1"/>
    <col min="12334" max="12334" width="12" style="73" customWidth="1"/>
    <col min="12335" max="12335" width="1.5" style="73" customWidth="1"/>
    <col min="12336" max="12570" width="9" style="73"/>
    <col min="12571" max="12571" width="3.375" style="73" customWidth="1"/>
    <col min="12572" max="12572" width="17" style="73" customWidth="1"/>
    <col min="12573" max="12573" width="6" style="73" customWidth="1"/>
    <col min="12574" max="12586" width="12.375" style="73" customWidth="1"/>
    <col min="12587" max="12587" width="13.25" style="73" customWidth="1"/>
    <col min="12588" max="12588" width="50.75" style="73" customWidth="1"/>
    <col min="12589" max="12589" width="8.875" style="73" customWidth="1"/>
    <col min="12590" max="12590" width="12" style="73" customWidth="1"/>
    <col min="12591" max="12591" width="1.5" style="73" customWidth="1"/>
    <col min="12592" max="12826" width="9" style="73"/>
    <col min="12827" max="12827" width="3.375" style="73" customWidth="1"/>
    <col min="12828" max="12828" width="17" style="73" customWidth="1"/>
    <col min="12829" max="12829" width="6" style="73" customWidth="1"/>
    <col min="12830" max="12842" width="12.375" style="73" customWidth="1"/>
    <col min="12843" max="12843" width="13.25" style="73" customWidth="1"/>
    <col min="12844" max="12844" width="50.75" style="73" customWidth="1"/>
    <col min="12845" max="12845" width="8.875" style="73" customWidth="1"/>
    <col min="12846" max="12846" width="12" style="73" customWidth="1"/>
    <col min="12847" max="12847" width="1.5" style="73" customWidth="1"/>
    <col min="12848" max="13082" width="9" style="73"/>
    <col min="13083" max="13083" width="3.375" style="73" customWidth="1"/>
    <col min="13084" max="13084" width="17" style="73" customWidth="1"/>
    <col min="13085" max="13085" width="6" style="73" customWidth="1"/>
    <col min="13086" max="13098" width="12.375" style="73" customWidth="1"/>
    <col min="13099" max="13099" width="13.25" style="73" customWidth="1"/>
    <col min="13100" max="13100" width="50.75" style="73" customWidth="1"/>
    <col min="13101" max="13101" width="8.875" style="73" customWidth="1"/>
    <col min="13102" max="13102" width="12" style="73" customWidth="1"/>
    <col min="13103" max="13103" width="1.5" style="73" customWidth="1"/>
    <col min="13104" max="13338" width="9" style="73"/>
    <col min="13339" max="13339" width="3.375" style="73" customWidth="1"/>
    <col min="13340" max="13340" width="17" style="73" customWidth="1"/>
    <col min="13341" max="13341" width="6" style="73" customWidth="1"/>
    <col min="13342" max="13354" width="12.375" style="73" customWidth="1"/>
    <col min="13355" max="13355" width="13.25" style="73" customWidth="1"/>
    <col min="13356" max="13356" width="50.75" style="73" customWidth="1"/>
    <col min="13357" max="13357" width="8.875" style="73" customWidth="1"/>
    <col min="13358" max="13358" width="12" style="73" customWidth="1"/>
    <col min="13359" max="13359" width="1.5" style="73" customWidth="1"/>
    <col min="13360" max="13594" width="9" style="73"/>
    <col min="13595" max="13595" width="3.375" style="73" customWidth="1"/>
    <col min="13596" max="13596" width="17" style="73" customWidth="1"/>
    <col min="13597" max="13597" width="6" style="73" customWidth="1"/>
    <col min="13598" max="13610" width="12.375" style="73" customWidth="1"/>
    <col min="13611" max="13611" width="13.25" style="73" customWidth="1"/>
    <col min="13612" max="13612" width="50.75" style="73" customWidth="1"/>
    <col min="13613" max="13613" width="8.875" style="73" customWidth="1"/>
    <col min="13614" max="13614" width="12" style="73" customWidth="1"/>
    <col min="13615" max="13615" width="1.5" style="73" customWidth="1"/>
    <col min="13616" max="13850" width="9" style="73"/>
    <col min="13851" max="13851" width="3.375" style="73" customWidth="1"/>
    <col min="13852" max="13852" width="17" style="73" customWidth="1"/>
    <col min="13853" max="13853" width="6" style="73" customWidth="1"/>
    <col min="13854" max="13866" width="12.375" style="73" customWidth="1"/>
    <col min="13867" max="13867" width="13.25" style="73" customWidth="1"/>
    <col min="13868" max="13868" width="50.75" style="73" customWidth="1"/>
    <col min="13869" max="13869" width="8.875" style="73" customWidth="1"/>
    <col min="13870" max="13870" width="12" style="73" customWidth="1"/>
    <col min="13871" max="13871" width="1.5" style="73" customWidth="1"/>
    <col min="13872" max="14106" width="9" style="73"/>
    <col min="14107" max="14107" width="3.375" style="73" customWidth="1"/>
    <col min="14108" max="14108" width="17" style="73" customWidth="1"/>
    <col min="14109" max="14109" width="6" style="73" customWidth="1"/>
    <col min="14110" max="14122" width="12.375" style="73" customWidth="1"/>
    <col min="14123" max="14123" width="13.25" style="73" customWidth="1"/>
    <col min="14124" max="14124" width="50.75" style="73" customWidth="1"/>
    <col min="14125" max="14125" width="8.875" style="73" customWidth="1"/>
    <col min="14126" max="14126" width="12" style="73" customWidth="1"/>
    <col min="14127" max="14127" width="1.5" style="73" customWidth="1"/>
    <col min="14128" max="14362" width="9" style="73"/>
    <col min="14363" max="14363" width="3.375" style="73" customWidth="1"/>
    <col min="14364" max="14364" width="17" style="73" customWidth="1"/>
    <col min="14365" max="14365" width="6" style="73" customWidth="1"/>
    <col min="14366" max="14378" width="12.375" style="73" customWidth="1"/>
    <col min="14379" max="14379" width="13.25" style="73" customWidth="1"/>
    <col min="14380" max="14380" width="50.75" style="73" customWidth="1"/>
    <col min="14381" max="14381" width="8.875" style="73" customWidth="1"/>
    <col min="14382" max="14382" width="12" style="73" customWidth="1"/>
    <col min="14383" max="14383" width="1.5" style="73" customWidth="1"/>
    <col min="14384" max="14618" width="9" style="73"/>
    <col min="14619" max="14619" width="3.375" style="73" customWidth="1"/>
    <col min="14620" max="14620" width="17" style="73" customWidth="1"/>
    <col min="14621" max="14621" width="6" style="73" customWidth="1"/>
    <col min="14622" max="14634" width="12.375" style="73" customWidth="1"/>
    <col min="14635" max="14635" width="13.25" style="73" customWidth="1"/>
    <col min="14636" max="14636" width="50.75" style="73" customWidth="1"/>
    <col min="14637" max="14637" width="8.875" style="73" customWidth="1"/>
    <col min="14638" max="14638" width="12" style="73" customWidth="1"/>
    <col min="14639" max="14639" width="1.5" style="73" customWidth="1"/>
    <col min="14640" max="14874" width="9" style="73"/>
    <col min="14875" max="14875" width="3.375" style="73" customWidth="1"/>
    <col min="14876" max="14876" width="17" style="73" customWidth="1"/>
    <col min="14877" max="14877" width="6" style="73" customWidth="1"/>
    <col min="14878" max="14890" width="12.375" style="73" customWidth="1"/>
    <col min="14891" max="14891" width="13.25" style="73" customWidth="1"/>
    <col min="14892" max="14892" width="50.75" style="73" customWidth="1"/>
    <col min="14893" max="14893" width="8.875" style="73" customWidth="1"/>
    <col min="14894" max="14894" width="12" style="73" customWidth="1"/>
    <col min="14895" max="14895" width="1.5" style="73" customWidth="1"/>
    <col min="14896" max="15130" width="9" style="73"/>
    <col min="15131" max="15131" width="3.375" style="73" customWidth="1"/>
    <col min="15132" max="15132" width="17" style="73" customWidth="1"/>
    <col min="15133" max="15133" width="6" style="73" customWidth="1"/>
    <col min="15134" max="15146" width="12.375" style="73" customWidth="1"/>
    <col min="15147" max="15147" width="13.25" style="73" customWidth="1"/>
    <col min="15148" max="15148" width="50.75" style="73" customWidth="1"/>
    <col min="15149" max="15149" width="8.875" style="73" customWidth="1"/>
    <col min="15150" max="15150" width="12" style="73" customWidth="1"/>
    <col min="15151" max="15151" width="1.5" style="73" customWidth="1"/>
    <col min="15152" max="15386" width="9" style="73"/>
    <col min="15387" max="15387" width="3.375" style="73" customWidth="1"/>
    <col min="15388" max="15388" width="17" style="73" customWidth="1"/>
    <col min="15389" max="15389" width="6" style="73" customWidth="1"/>
    <col min="15390" max="15402" width="12.375" style="73" customWidth="1"/>
    <col min="15403" max="15403" width="13.25" style="73" customWidth="1"/>
    <col min="15404" max="15404" width="50.75" style="73" customWidth="1"/>
    <col min="15405" max="15405" width="8.875" style="73" customWidth="1"/>
    <col min="15406" max="15406" width="12" style="73" customWidth="1"/>
    <col min="15407" max="15407" width="1.5" style="73" customWidth="1"/>
    <col min="15408" max="15642" width="9" style="73"/>
    <col min="15643" max="15643" width="3.375" style="73" customWidth="1"/>
    <col min="15644" max="15644" width="17" style="73" customWidth="1"/>
    <col min="15645" max="15645" width="6" style="73" customWidth="1"/>
    <col min="15646" max="15658" width="12.375" style="73" customWidth="1"/>
    <col min="15659" max="15659" width="13.25" style="73" customWidth="1"/>
    <col min="15660" max="15660" width="50.75" style="73" customWidth="1"/>
    <col min="15661" max="15661" width="8.875" style="73" customWidth="1"/>
    <col min="15662" max="15662" width="12" style="73" customWidth="1"/>
    <col min="15663" max="15663" width="1.5" style="73" customWidth="1"/>
    <col min="15664" max="15898" width="9" style="73"/>
    <col min="15899" max="15899" width="3.375" style="73" customWidth="1"/>
    <col min="15900" max="15900" width="17" style="73" customWidth="1"/>
    <col min="15901" max="15901" width="6" style="73" customWidth="1"/>
    <col min="15902" max="15914" width="12.375" style="73" customWidth="1"/>
    <col min="15915" max="15915" width="13.25" style="73" customWidth="1"/>
    <col min="15916" max="15916" width="50.75" style="73" customWidth="1"/>
    <col min="15917" max="15917" width="8.875" style="73" customWidth="1"/>
    <col min="15918" max="15918" width="12" style="73" customWidth="1"/>
    <col min="15919" max="15919" width="1.5" style="73" customWidth="1"/>
    <col min="15920" max="16154" width="9" style="73"/>
    <col min="16155" max="16155" width="3.375" style="73" customWidth="1"/>
    <col min="16156" max="16156" width="17" style="73" customWidth="1"/>
    <col min="16157" max="16157" width="6" style="73" customWidth="1"/>
    <col min="16158" max="16170" width="12.375" style="73" customWidth="1"/>
    <col min="16171" max="16171" width="13.25" style="73" customWidth="1"/>
    <col min="16172" max="16172" width="50.75" style="73" customWidth="1"/>
    <col min="16173" max="16173" width="8.875" style="73" customWidth="1"/>
    <col min="16174" max="16174" width="12" style="73" customWidth="1"/>
    <col min="16175" max="16175" width="1.5" style="73" customWidth="1"/>
    <col min="16176" max="16384" width="9" style="73"/>
  </cols>
  <sheetData>
    <row r="1" spans="1:55" s="76" customFormat="1" ht="28.9" customHeight="1" thickBot="1">
      <c r="B1" s="77" t="s">
        <v>319</v>
      </c>
      <c r="C1" s="77"/>
      <c r="D1" s="78"/>
      <c r="E1" s="78"/>
      <c r="F1" s="78"/>
      <c r="G1" s="78"/>
      <c r="H1" s="78"/>
      <c r="I1" s="78"/>
      <c r="K1" s="514" t="str">
        <f>IF(AJ1="","入力エラー！事業所番号と事業所名を入力！&gt;&gt;&gt;",IF(AQ1="","入力エラー！事業所番号と事業所名を入力！&gt;&gt;&gt;",""))</f>
        <v>入力エラー！事業所番号と事業所名を入力！&gt;&gt;&gt;</v>
      </c>
      <c r="L1" s="514"/>
      <c r="M1" s="514"/>
      <c r="N1" s="514"/>
      <c r="O1" s="514"/>
      <c r="P1" s="514"/>
      <c r="Q1" s="514"/>
      <c r="R1" s="514"/>
      <c r="S1" s="514"/>
      <c r="T1" s="514"/>
      <c r="U1" s="514"/>
      <c r="V1" s="514"/>
      <c r="W1" s="514"/>
      <c r="X1" s="514"/>
      <c r="Y1" s="514"/>
      <c r="Z1" s="514"/>
      <c r="AA1" s="514"/>
      <c r="AB1" s="514"/>
      <c r="AC1" s="514"/>
      <c r="AD1" s="514"/>
      <c r="AE1" s="514"/>
      <c r="AF1" s="515"/>
      <c r="AG1" s="516" t="s">
        <v>271</v>
      </c>
      <c r="AH1" s="517"/>
      <c r="AI1" s="517"/>
      <c r="AJ1" s="520"/>
      <c r="AK1" s="521"/>
      <c r="AL1" s="521"/>
      <c r="AM1" s="521"/>
      <c r="AN1" s="522"/>
      <c r="AO1" s="525" t="s">
        <v>61</v>
      </c>
      <c r="AP1" s="526"/>
      <c r="AQ1" s="510"/>
      <c r="AR1" s="510"/>
      <c r="AS1" s="511"/>
      <c r="AT1" s="78"/>
      <c r="AU1" s="354"/>
      <c r="AV1" s="354"/>
      <c r="AW1" s="354"/>
      <c r="AX1" s="354"/>
      <c r="AY1" s="354"/>
      <c r="AZ1" s="354"/>
      <c r="BA1" s="354"/>
      <c r="BB1" s="354"/>
      <c r="BC1" s="354"/>
    </row>
    <row r="2" spans="1:55" s="76" customFormat="1" ht="30" customHeight="1" thickBot="1">
      <c r="B2" s="529" t="s">
        <v>318</v>
      </c>
      <c r="C2" s="530"/>
      <c r="D2" s="497"/>
      <c r="E2" s="498"/>
      <c r="F2" s="450" t="str">
        <f>IF(D2="","&lt;&lt;&lt;入力エラー！最初に、運営指導年月日を西暦年（例：2024/10/29）で入力!","")</f>
        <v>&lt;&lt;&lt;入力エラー！最初に、運営指導年月日を西暦年（例：2024/10/29）で入力!</v>
      </c>
      <c r="I2" s="474"/>
      <c r="Q2" s="80"/>
      <c r="R2" s="81"/>
      <c r="S2" s="81"/>
      <c r="T2" s="81"/>
      <c r="U2" s="81"/>
      <c r="V2" s="81"/>
      <c r="W2" s="81"/>
      <c r="X2" s="81"/>
      <c r="Y2" s="81"/>
      <c r="Z2" s="81"/>
      <c r="AA2" s="81"/>
      <c r="AB2" s="81"/>
      <c r="AC2" s="81"/>
      <c r="AD2" s="81"/>
      <c r="AE2" s="81"/>
      <c r="AF2" s="81"/>
      <c r="AG2" s="518"/>
      <c r="AH2" s="519"/>
      <c r="AI2" s="519"/>
      <c r="AJ2" s="523"/>
      <c r="AK2" s="523"/>
      <c r="AL2" s="523"/>
      <c r="AM2" s="523"/>
      <c r="AN2" s="524"/>
      <c r="AO2" s="527"/>
      <c r="AP2" s="528"/>
      <c r="AQ2" s="512"/>
      <c r="AR2" s="512"/>
      <c r="AS2" s="513"/>
      <c r="AT2" s="80"/>
      <c r="AU2" s="357"/>
      <c r="AV2" s="354"/>
      <c r="AW2" s="354"/>
      <c r="AX2" s="354"/>
      <c r="AY2" s="354"/>
      <c r="AZ2" s="354"/>
      <c r="BA2" s="354"/>
      <c r="BB2" s="354"/>
      <c r="BC2" s="354"/>
    </row>
    <row r="3" spans="1:55" ht="5.25" customHeight="1" thickBot="1">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354"/>
      <c r="AV3" s="354"/>
      <c r="AW3" s="354"/>
      <c r="AX3" s="354"/>
      <c r="AY3" s="354"/>
      <c r="AZ3" s="354"/>
      <c r="BA3" s="354"/>
      <c r="BB3" s="354"/>
      <c r="BC3" s="354"/>
    </row>
    <row r="4" spans="1:55" ht="31.5" customHeight="1" thickBot="1">
      <c r="A4" s="558" t="s">
        <v>62</v>
      </c>
      <c r="B4" s="499" t="s">
        <v>63</v>
      </c>
      <c r="C4" s="499" t="s">
        <v>83</v>
      </c>
      <c r="D4" s="499" t="s">
        <v>64</v>
      </c>
      <c r="E4" s="499" t="s">
        <v>65</v>
      </c>
      <c r="F4" s="499" t="s">
        <v>66</v>
      </c>
      <c r="G4" s="499" t="s">
        <v>67</v>
      </c>
      <c r="H4" s="507" t="s">
        <v>68</v>
      </c>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508"/>
      <c r="AO4" s="508"/>
      <c r="AP4" s="509"/>
      <c r="AQ4" s="552" t="s">
        <v>268</v>
      </c>
      <c r="AR4" s="555" t="s">
        <v>269</v>
      </c>
      <c r="AS4" s="555" t="s">
        <v>326</v>
      </c>
      <c r="AU4" s="354"/>
      <c r="AV4" s="354"/>
      <c r="AW4" s="354"/>
      <c r="AX4" s="354"/>
      <c r="AY4" s="354"/>
      <c r="AZ4" s="354"/>
      <c r="BA4" s="354"/>
      <c r="BB4" s="354"/>
      <c r="BC4" s="354"/>
    </row>
    <row r="5" spans="1:55" ht="37.5" customHeight="1" thickBot="1">
      <c r="A5" s="559"/>
      <c r="B5" s="500"/>
      <c r="C5" s="500"/>
      <c r="D5" s="500"/>
      <c r="E5" s="500"/>
      <c r="F5" s="500"/>
      <c r="G5" s="500"/>
      <c r="H5" s="541" t="e">
        <f>DATE(YEAR(I$5),MONTH(I$5)-1,1)</f>
        <v>#NUM!</v>
      </c>
      <c r="I5" s="541" t="e">
        <f>DATE(YEAR(J$5),MONTH(J$5)-1,1)</f>
        <v>#NUM!</v>
      </c>
      <c r="J5" s="544" t="e">
        <f>IF(DAY(D2)&lt;=15,DATE(YEAR(D2),MONTH(D2)-2,1),DATE(YEAR(D2),MONTH(D2)-1,1))</f>
        <v>#NUM!</v>
      </c>
      <c r="K5" s="545"/>
      <c r="L5" s="545"/>
      <c r="M5" s="545"/>
      <c r="N5" s="545"/>
      <c r="O5" s="545"/>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6"/>
      <c r="AP5" s="547" t="s">
        <v>69</v>
      </c>
      <c r="AQ5" s="553"/>
      <c r="AR5" s="556"/>
      <c r="AS5" s="556"/>
    </row>
    <row r="6" spans="1:55" ht="30" customHeight="1">
      <c r="A6" s="559"/>
      <c r="B6" s="500"/>
      <c r="C6" s="500"/>
      <c r="D6" s="500"/>
      <c r="E6" s="500"/>
      <c r="F6" s="500"/>
      <c r="G6" s="500"/>
      <c r="H6" s="542"/>
      <c r="I6" s="542"/>
      <c r="J6" s="83">
        <v>1</v>
      </c>
      <c r="K6" s="84">
        <v>2</v>
      </c>
      <c r="L6" s="84">
        <v>3</v>
      </c>
      <c r="M6" s="84">
        <v>4</v>
      </c>
      <c r="N6" s="84">
        <v>5</v>
      </c>
      <c r="O6" s="84">
        <v>6</v>
      </c>
      <c r="P6" s="84">
        <v>7</v>
      </c>
      <c r="Q6" s="84">
        <v>8</v>
      </c>
      <c r="R6" s="84">
        <v>9</v>
      </c>
      <c r="S6" s="84">
        <v>10</v>
      </c>
      <c r="T6" s="84">
        <v>11</v>
      </c>
      <c r="U6" s="84">
        <v>12</v>
      </c>
      <c r="V6" s="84">
        <v>13</v>
      </c>
      <c r="W6" s="84">
        <v>14</v>
      </c>
      <c r="X6" s="84">
        <v>15</v>
      </c>
      <c r="Y6" s="84">
        <v>16</v>
      </c>
      <c r="Z6" s="84">
        <v>17</v>
      </c>
      <c r="AA6" s="84">
        <v>18</v>
      </c>
      <c r="AB6" s="84">
        <v>19</v>
      </c>
      <c r="AC6" s="84">
        <v>20</v>
      </c>
      <c r="AD6" s="84">
        <v>21</v>
      </c>
      <c r="AE6" s="84">
        <v>22</v>
      </c>
      <c r="AF6" s="84">
        <v>23</v>
      </c>
      <c r="AG6" s="84">
        <v>24</v>
      </c>
      <c r="AH6" s="84">
        <v>25</v>
      </c>
      <c r="AI6" s="84">
        <v>26</v>
      </c>
      <c r="AJ6" s="84">
        <v>27</v>
      </c>
      <c r="AK6" s="84">
        <v>28</v>
      </c>
      <c r="AL6" s="84">
        <v>29</v>
      </c>
      <c r="AM6" s="84">
        <v>30</v>
      </c>
      <c r="AN6" s="85">
        <v>31</v>
      </c>
      <c r="AO6" s="550" t="s">
        <v>70</v>
      </c>
      <c r="AP6" s="548"/>
      <c r="AQ6" s="553"/>
      <c r="AR6" s="556"/>
      <c r="AS6" s="556"/>
      <c r="AU6" s="357"/>
    </row>
    <row r="7" spans="1:55" ht="36" customHeight="1" thickBot="1">
      <c r="A7" s="560"/>
      <c r="B7" s="501"/>
      <c r="C7" s="561"/>
      <c r="D7" s="561"/>
      <c r="E7" s="561"/>
      <c r="F7" s="501"/>
      <c r="G7" s="501"/>
      <c r="H7" s="543"/>
      <c r="I7" s="543"/>
      <c r="J7" s="472" t="e">
        <f>IF(DAY(EOMONTH($J$5,0))&lt;J$6,"-",DATE(YEAR($J$5),MONTH($J$5),J$6))</f>
        <v>#NUM!</v>
      </c>
      <c r="K7" s="473" t="e">
        <f t="shared" ref="K7:AN7" si="0">IF(DAY(EOMONTH($J$5,0))&lt;K$6,"-",DATE(YEAR($J$5),MONTH($J$5),K$6))</f>
        <v>#NUM!</v>
      </c>
      <c r="L7" s="473" t="e">
        <f t="shared" si="0"/>
        <v>#NUM!</v>
      </c>
      <c r="M7" s="473" t="e">
        <f t="shared" si="0"/>
        <v>#NUM!</v>
      </c>
      <c r="N7" s="473" t="e">
        <f t="shared" si="0"/>
        <v>#NUM!</v>
      </c>
      <c r="O7" s="473" t="e">
        <f t="shared" si="0"/>
        <v>#NUM!</v>
      </c>
      <c r="P7" s="473" t="e">
        <f t="shared" si="0"/>
        <v>#NUM!</v>
      </c>
      <c r="Q7" s="473" t="e">
        <f t="shared" si="0"/>
        <v>#NUM!</v>
      </c>
      <c r="R7" s="473" t="e">
        <f t="shared" si="0"/>
        <v>#NUM!</v>
      </c>
      <c r="S7" s="473" t="e">
        <f t="shared" si="0"/>
        <v>#NUM!</v>
      </c>
      <c r="T7" s="473" t="e">
        <f t="shared" si="0"/>
        <v>#NUM!</v>
      </c>
      <c r="U7" s="473" t="e">
        <f t="shared" si="0"/>
        <v>#NUM!</v>
      </c>
      <c r="V7" s="473" t="e">
        <f t="shared" si="0"/>
        <v>#NUM!</v>
      </c>
      <c r="W7" s="473" t="e">
        <f t="shared" si="0"/>
        <v>#NUM!</v>
      </c>
      <c r="X7" s="473" t="e">
        <f t="shared" si="0"/>
        <v>#NUM!</v>
      </c>
      <c r="Y7" s="473" t="e">
        <f t="shared" si="0"/>
        <v>#NUM!</v>
      </c>
      <c r="Z7" s="473" t="e">
        <f t="shared" si="0"/>
        <v>#NUM!</v>
      </c>
      <c r="AA7" s="473" t="e">
        <f t="shared" si="0"/>
        <v>#NUM!</v>
      </c>
      <c r="AB7" s="473" t="e">
        <f t="shared" si="0"/>
        <v>#NUM!</v>
      </c>
      <c r="AC7" s="473" t="e">
        <f t="shared" si="0"/>
        <v>#NUM!</v>
      </c>
      <c r="AD7" s="473" t="e">
        <f t="shared" si="0"/>
        <v>#NUM!</v>
      </c>
      <c r="AE7" s="473" t="e">
        <f t="shared" si="0"/>
        <v>#NUM!</v>
      </c>
      <c r="AF7" s="473" t="e">
        <f t="shared" si="0"/>
        <v>#NUM!</v>
      </c>
      <c r="AG7" s="473" t="e">
        <f t="shared" si="0"/>
        <v>#NUM!</v>
      </c>
      <c r="AH7" s="473" t="e">
        <f t="shared" si="0"/>
        <v>#NUM!</v>
      </c>
      <c r="AI7" s="473" t="e">
        <f t="shared" si="0"/>
        <v>#NUM!</v>
      </c>
      <c r="AJ7" s="473" t="e">
        <f t="shared" si="0"/>
        <v>#NUM!</v>
      </c>
      <c r="AK7" s="473" t="e">
        <f t="shared" si="0"/>
        <v>#NUM!</v>
      </c>
      <c r="AL7" s="473" t="e">
        <f t="shared" si="0"/>
        <v>#NUM!</v>
      </c>
      <c r="AM7" s="473" t="e">
        <f t="shared" si="0"/>
        <v>#NUM!</v>
      </c>
      <c r="AN7" s="473" t="e">
        <f t="shared" si="0"/>
        <v>#NUM!</v>
      </c>
      <c r="AO7" s="551"/>
      <c r="AP7" s="549"/>
      <c r="AQ7" s="554"/>
      <c r="AR7" s="557"/>
      <c r="AS7" s="557"/>
      <c r="AU7" s="448"/>
    </row>
    <row r="8" spans="1:55" ht="45.75" customHeight="1">
      <c r="A8" s="89">
        <f>ROW()-7</f>
        <v>1</v>
      </c>
      <c r="B8" s="90"/>
      <c r="C8" s="91"/>
      <c r="D8" s="90"/>
      <c r="E8" s="92"/>
      <c r="F8" s="93"/>
      <c r="G8" s="93"/>
      <c r="H8" s="94"/>
      <c r="I8" s="95"/>
      <c r="J8" s="96"/>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8"/>
      <c r="AO8" s="99">
        <f>SUM(J8:AN8)</f>
        <v>0</v>
      </c>
      <c r="AP8" s="99">
        <f t="shared" ref="AP8:AP16" si="1">SUM(H8:I8,AO8)</f>
        <v>0</v>
      </c>
      <c r="AQ8" s="100"/>
      <c r="AR8" s="101"/>
      <c r="AS8" s="101"/>
      <c r="AU8" s="449"/>
    </row>
    <row r="9" spans="1:55" ht="45.75" customHeight="1">
      <c r="A9" s="102">
        <f t="shared" ref="A9:A47" si="2">ROW()-7</f>
        <v>2</v>
      </c>
      <c r="B9" s="103"/>
      <c r="C9" s="92"/>
      <c r="D9" s="90"/>
      <c r="E9" s="92"/>
      <c r="F9" s="93"/>
      <c r="G9" s="104"/>
      <c r="H9" s="95"/>
      <c r="I9" s="95"/>
      <c r="J9" s="105"/>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7"/>
      <c r="AO9" s="99">
        <f t="shared" ref="AO9:AO47" si="3">SUM(J9:AN9)</f>
        <v>0</v>
      </c>
      <c r="AP9" s="99">
        <f t="shared" si="1"/>
        <v>0</v>
      </c>
      <c r="AQ9" s="100"/>
      <c r="AR9" s="101"/>
      <c r="AS9" s="101"/>
    </row>
    <row r="10" spans="1:55" ht="45.75" customHeight="1">
      <c r="A10" s="102">
        <f t="shared" si="2"/>
        <v>3</v>
      </c>
      <c r="B10" s="103"/>
      <c r="C10" s="92"/>
      <c r="D10" s="90"/>
      <c r="E10" s="92"/>
      <c r="F10" s="93"/>
      <c r="G10" s="104"/>
      <c r="H10" s="95"/>
      <c r="I10" s="95"/>
      <c r="J10" s="105"/>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7"/>
      <c r="AO10" s="99">
        <f t="shared" si="3"/>
        <v>0</v>
      </c>
      <c r="AP10" s="99">
        <f t="shared" si="1"/>
        <v>0</v>
      </c>
      <c r="AQ10" s="100"/>
      <c r="AR10" s="101"/>
      <c r="AS10" s="101"/>
    </row>
    <row r="11" spans="1:55" ht="45.75" customHeight="1">
      <c r="A11" s="102">
        <f t="shared" si="2"/>
        <v>4</v>
      </c>
      <c r="B11" s="103"/>
      <c r="C11" s="92"/>
      <c r="D11" s="90"/>
      <c r="E11" s="92"/>
      <c r="F11" s="93"/>
      <c r="G11" s="104"/>
      <c r="H11" s="95"/>
      <c r="I11" s="95"/>
      <c r="J11" s="105"/>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7"/>
      <c r="AO11" s="99">
        <f t="shared" si="3"/>
        <v>0</v>
      </c>
      <c r="AP11" s="99">
        <f t="shared" si="1"/>
        <v>0</v>
      </c>
      <c r="AQ11" s="100"/>
      <c r="AR11" s="101"/>
      <c r="AS11" s="101"/>
    </row>
    <row r="12" spans="1:55" ht="45.75" customHeight="1">
      <c r="A12" s="102">
        <f t="shared" si="2"/>
        <v>5</v>
      </c>
      <c r="B12" s="103"/>
      <c r="C12" s="92"/>
      <c r="D12" s="90"/>
      <c r="E12" s="92"/>
      <c r="F12" s="93"/>
      <c r="G12" s="104"/>
      <c r="H12" s="95"/>
      <c r="I12" s="95"/>
      <c r="J12" s="105"/>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7"/>
      <c r="AO12" s="99">
        <f t="shared" si="3"/>
        <v>0</v>
      </c>
      <c r="AP12" s="99">
        <f t="shared" si="1"/>
        <v>0</v>
      </c>
      <c r="AQ12" s="100"/>
      <c r="AR12" s="101"/>
      <c r="AS12" s="101"/>
    </row>
    <row r="13" spans="1:55" ht="45.75" customHeight="1">
      <c r="A13" s="102">
        <f t="shared" si="2"/>
        <v>6</v>
      </c>
      <c r="B13" s="103"/>
      <c r="C13" s="92"/>
      <c r="D13" s="90"/>
      <c r="E13" s="92"/>
      <c r="F13" s="93"/>
      <c r="G13" s="104"/>
      <c r="H13" s="95"/>
      <c r="I13" s="95"/>
      <c r="J13" s="105"/>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7"/>
      <c r="AO13" s="99">
        <f t="shared" si="3"/>
        <v>0</v>
      </c>
      <c r="AP13" s="99">
        <f t="shared" si="1"/>
        <v>0</v>
      </c>
      <c r="AQ13" s="100"/>
      <c r="AR13" s="101"/>
      <c r="AS13" s="101"/>
    </row>
    <row r="14" spans="1:55" ht="45.75" customHeight="1">
      <c r="A14" s="102">
        <f t="shared" si="2"/>
        <v>7</v>
      </c>
      <c r="B14" s="103"/>
      <c r="C14" s="92"/>
      <c r="D14" s="90"/>
      <c r="E14" s="92"/>
      <c r="F14" s="93"/>
      <c r="G14" s="104"/>
      <c r="H14" s="95"/>
      <c r="I14" s="95"/>
      <c r="J14" s="105"/>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7"/>
      <c r="AO14" s="99">
        <f t="shared" si="3"/>
        <v>0</v>
      </c>
      <c r="AP14" s="99">
        <f t="shared" si="1"/>
        <v>0</v>
      </c>
      <c r="AQ14" s="100"/>
      <c r="AR14" s="101"/>
      <c r="AS14" s="101"/>
    </row>
    <row r="15" spans="1:55" ht="45.75" customHeight="1">
      <c r="A15" s="102">
        <f t="shared" si="2"/>
        <v>8</v>
      </c>
      <c r="B15" s="103"/>
      <c r="C15" s="108"/>
      <c r="D15" s="103"/>
      <c r="E15" s="92"/>
      <c r="F15" s="104"/>
      <c r="G15" s="104"/>
      <c r="H15" s="95"/>
      <c r="I15" s="95"/>
      <c r="J15" s="105"/>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7"/>
      <c r="AO15" s="99">
        <f t="shared" si="3"/>
        <v>0</v>
      </c>
      <c r="AP15" s="99">
        <f t="shared" si="1"/>
        <v>0</v>
      </c>
      <c r="AQ15" s="100"/>
      <c r="AR15" s="101"/>
      <c r="AS15" s="101"/>
    </row>
    <row r="16" spans="1:55" ht="45.75" customHeight="1">
      <c r="A16" s="102">
        <f t="shared" si="2"/>
        <v>9</v>
      </c>
      <c r="B16" s="103"/>
      <c r="C16" s="108"/>
      <c r="D16" s="103"/>
      <c r="E16" s="92"/>
      <c r="F16" s="104"/>
      <c r="G16" s="104"/>
      <c r="H16" s="95"/>
      <c r="I16" s="95"/>
      <c r="J16" s="105"/>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7"/>
      <c r="AO16" s="99">
        <f t="shared" si="3"/>
        <v>0</v>
      </c>
      <c r="AP16" s="99">
        <f t="shared" si="1"/>
        <v>0</v>
      </c>
      <c r="AQ16" s="100"/>
      <c r="AR16" s="101"/>
      <c r="AS16" s="101"/>
    </row>
    <row r="17" spans="1:45" ht="45.75" customHeight="1">
      <c r="A17" s="102">
        <f t="shared" si="2"/>
        <v>10</v>
      </c>
      <c r="B17" s="103"/>
      <c r="C17" s="108"/>
      <c r="D17" s="103"/>
      <c r="E17" s="92"/>
      <c r="F17" s="104"/>
      <c r="G17" s="104"/>
      <c r="H17" s="95"/>
      <c r="I17" s="95"/>
      <c r="J17" s="105"/>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7"/>
      <c r="AO17" s="99">
        <f t="shared" si="3"/>
        <v>0</v>
      </c>
      <c r="AP17" s="99">
        <f>SUM(H17:I17,AO17)</f>
        <v>0</v>
      </c>
      <c r="AQ17" s="100"/>
      <c r="AR17" s="101"/>
      <c r="AS17" s="101"/>
    </row>
    <row r="18" spans="1:45" ht="45.75" customHeight="1">
      <c r="A18" s="102">
        <f t="shared" si="2"/>
        <v>11</v>
      </c>
      <c r="B18" s="103"/>
      <c r="C18" s="108"/>
      <c r="D18" s="103"/>
      <c r="E18" s="92"/>
      <c r="F18" s="104"/>
      <c r="G18" s="104"/>
      <c r="H18" s="95"/>
      <c r="I18" s="95"/>
      <c r="J18" s="109"/>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7"/>
      <c r="AO18" s="99">
        <f t="shared" si="3"/>
        <v>0</v>
      </c>
      <c r="AP18" s="99">
        <f t="shared" ref="AP18:AP50" si="4">SUM(H18:I18,AO18)</f>
        <v>0</v>
      </c>
      <c r="AQ18" s="100"/>
      <c r="AR18" s="101"/>
      <c r="AS18" s="101"/>
    </row>
    <row r="19" spans="1:45" ht="45.75" customHeight="1">
      <c r="A19" s="102">
        <f t="shared" si="2"/>
        <v>12</v>
      </c>
      <c r="B19" s="103"/>
      <c r="C19" s="108"/>
      <c r="D19" s="103"/>
      <c r="E19" s="92"/>
      <c r="F19" s="104"/>
      <c r="G19" s="104"/>
      <c r="H19" s="95"/>
      <c r="I19" s="95"/>
      <c r="J19" s="109"/>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7"/>
      <c r="AO19" s="99">
        <f t="shared" si="3"/>
        <v>0</v>
      </c>
      <c r="AP19" s="99">
        <f t="shared" si="4"/>
        <v>0</v>
      </c>
      <c r="AQ19" s="100"/>
      <c r="AR19" s="101"/>
      <c r="AS19" s="101"/>
    </row>
    <row r="20" spans="1:45" ht="45.75" customHeight="1">
      <c r="A20" s="102">
        <f t="shared" si="2"/>
        <v>13</v>
      </c>
      <c r="B20" s="103"/>
      <c r="C20" s="108"/>
      <c r="D20" s="103"/>
      <c r="E20" s="92"/>
      <c r="F20" s="104"/>
      <c r="G20" s="104"/>
      <c r="H20" s="95"/>
      <c r="I20" s="95"/>
      <c r="J20" s="109"/>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AO20" s="99">
        <f t="shared" si="3"/>
        <v>0</v>
      </c>
      <c r="AP20" s="99">
        <f t="shared" si="4"/>
        <v>0</v>
      </c>
      <c r="AQ20" s="100"/>
      <c r="AR20" s="101"/>
      <c r="AS20" s="101"/>
    </row>
    <row r="21" spans="1:45" ht="45.75" customHeight="1">
      <c r="A21" s="102">
        <f t="shared" si="2"/>
        <v>14</v>
      </c>
      <c r="B21" s="103"/>
      <c r="C21" s="108"/>
      <c r="D21" s="103"/>
      <c r="E21" s="92"/>
      <c r="F21" s="104"/>
      <c r="G21" s="104"/>
      <c r="H21" s="95"/>
      <c r="I21" s="95"/>
      <c r="J21" s="105"/>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7"/>
      <c r="AO21" s="99">
        <f t="shared" si="3"/>
        <v>0</v>
      </c>
      <c r="AP21" s="99">
        <f t="shared" si="4"/>
        <v>0</v>
      </c>
      <c r="AQ21" s="100"/>
      <c r="AR21" s="101"/>
      <c r="AS21" s="101"/>
    </row>
    <row r="22" spans="1:45" ht="45.75" customHeight="1">
      <c r="A22" s="102">
        <f t="shared" si="2"/>
        <v>15</v>
      </c>
      <c r="B22" s="103"/>
      <c r="C22" s="108"/>
      <c r="D22" s="103"/>
      <c r="E22" s="92"/>
      <c r="F22" s="104"/>
      <c r="G22" s="104"/>
      <c r="H22" s="95"/>
      <c r="I22" s="95"/>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7"/>
      <c r="AO22" s="99">
        <f t="shared" si="3"/>
        <v>0</v>
      </c>
      <c r="AP22" s="99">
        <f t="shared" si="4"/>
        <v>0</v>
      </c>
      <c r="AQ22" s="100"/>
      <c r="AR22" s="101"/>
      <c r="AS22" s="101"/>
    </row>
    <row r="23" spans="1:45" ht="45.75" customHeight="1">
      <c r="A23" s="102">
        <f t="shared" si="2"/>
        <v>16</v>
      </c>
      <c r="B23" s="103"/>
      <c r="C23" s="108"/>
      <c r="D23" s="103"/>
      <c r="E23" s="92"/>
      <c r="F23" s="104"/>
      <c r="G23" s="104"/>
      <c r="H23" s="95"/>
      <c r="I23" s="95"/>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7"/>
      <c r="AO23" s="99">
        <f t="shared" si="3"/>
        <v>0</v>
      </c>
      <c r="AP23" s="99">
        <f t="shared" si="4"/>
        <v>0</v>
      </c>
      <c r="AQ23" s="100"/>
      <c r="AR23" s="101"/>
      <c r="AS23" s="101"/>
    </row>
    <row r="24" spans="1:45" ht="45.75" customHeight="1">
      <c r="A24" s="102">
        <f t="shared" si="2"/>
        <v>17</v>
      </c>
      <c r="B24" s="103"/>
      <c r="C24" s="108"/>
      <c r="D24" s="103"/>
      <c r="E24" s="92"/>
      <c r="F24" s="104"/>
      <c r="G24" s="104"/>
      <c r="H24" s="95"/>
      <c r="I24" s="95"/>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7"/>
      <c r="AO24" s="99">
        <f t="shared" si="3"/>
        <v>0</v>
      </c>
      <c r="AP24" s="99">
        <f t="shared" si="4"/>
        <v>0</v>
      </c>
      <c r="AQ24" s="100"/>
      <c r="AR24" s="101"/>
      <c r="AS24" s="101"/>
    </row>
    <row r="25" spans="1:45" ht="45.75" customHeight="1">
      <c r="A25" s="102">
        <f t="shared" si="2"/>
        <v>18</v>
      </c>
      <c r="B25" s="103"/>
      <c r="C25" s="108"/>
      <c r="D25" s="103"/>
      <c r="E25" s="92"/>
      <c r="F25" s="104"/>
      <c r="G25" s="104"/>
      <c r="H25" s="95"/>
      <c r="I25" s="95"/>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7"/>
      <c r="AO25" s="99">
        <f t="shared" si="3"/>
        <v>0</v>
      </c>
      <c r="AP25" s="99">
        <f t="shared" si="4"/>
        <v>0</v>
      </c>
      <c r="AQ25" s="100"/>
      <c r="AR25" s="101"/>
      <c r="AS25" s="101"/>
    </row>
    <row r="26" spans="1:45" ht="45.75" customHeight="1">
      <c r="A26" s="102">
        <f t="shared" si="2"/>
        <v>19</v>
      </c>
      <c r="B26" s="103"/>
      <c r="C26" s="92"/>
      <c r="D26" s="90"/>
      <c r="E26" s="92"/>
      <c r="F26" s="93"/>
      <c r="G26" s="104"/>
      <c r="H26" s="95"/>
      <c r="I26" s="95"/>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7"/>
      <c r="AO26" s="99">
        <f t="shared" ref="AO26:AO45" si="5">SUM(J26:AN26)</f>
        <v>0</v>
      </c>
      <c r="AP26" s="99">
        <f t="shared" si="4"/>
        <v>0</v>
      </c>
      <c r="AQ26" s="100"/>
      <c r="AR26" s="101"/>
      <c r="AS26" s="101"/>
    </row>
    <row r="27" spans="1:45" ht="45.75" customHeight="1">
      <c r="A27" s="102">
        <f t="shared" si="2"/>
        <v>20</v>
      </c>
      <c r="B27" s="103"/>
      <c r="C27" s="92"/>
      <c r="D27" s="90"/>
      <c r="E27" s="92"/>
      <c r="F27" s="93"/>
      <c r="G27" s="104"/>
      <c r="H27" s="95"/>
      <c r="I27" s="95"/>
      <c r="J27" s="105"/>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7"/>
      <c r="AO27" s="99">
        <f t="shared" si="5"/>
        <v>0</v>
      </c>
      <c r="AP27" s="99">
        <f t="shared" si="4"/>
        <v>0</v>
      </c>
      <c r="AQ27" s="100"/>
      <c r="AR27" s="101"/>
      <c r="AS27" s="101"/>
    </row>
    <row r="28" spans="1:45" ht="45.75" customHeight="1">
      <c r="A28" s="102">
        <f t="shared" si="2"/>
        <v>21</v>
      </c>
      <c r="B28" s="103"/>
      <c r="C28" s="108"/>
      <c r="D28" s="103"/>
      <c r="E28" s="92"/>
      <c r="F28" s="104"/>
      <c r="G28" s="104"/>
      <c r="H28" s="95"/>
      <c r="I28" s="95"/>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7"/>
      <c r="AO28" s="99">
        <f t="shared" si="5"/>
        <v>0</v>
      </c>
      <c r="AP28" s="99">
        <f t="shared" si="4"/>
        <v>0</v>
      </c>
      <c r="AQ28" s="100"/>
      <c r="AR28" s="101"/>
      <c r="AS28" s="101"/>
    </row>
    <row r="29" spans="1:45" ht="45.75" customHeight="1">
      <c r="A29" s="102">
        <f t="shared" si="2"/>
        <v>22</v>
      </c>
      <c r="B29" s="103"/>
      <c r="C29" s="108"/>
      <c r="D29" s="103"/>
      <c r="E29" s="92"/>
      <c r="F29" s="104"/>
      <c r="G29" s="104"/>
      <c r="H29" s="95"/>
      <c r="I29" s="95"/>
      <c r="J29" s="105"/>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7"/>
      <c r="AO29" s="99">
        <f t="shared" si="5"/>
        <v>0</v>
      </c>
      <c r="AP29" s="99">
        <f t="shared" si="4"/>
        <v>0</v>
      </c>
      <c r="AQ29" s="100"/>
      <c r="AR29" s="101"/>
      <c r="AS29" s="101"/>
    </row>
    <row r="30" spans="1:45" ht="45.75" customHeight="1">
      <c r="A30" s="102">
        <f t="shared" si="2"/>
        <v>23</v>
      </c>
      <c r="B30" s="103"/>
      <c r="C30" s="108"/>
      <c r="D30" s="103"/>
      <c r="E30" s="92"/>
      <c r="F30" s="104"/>
      <c r="G30" s="104"/>
      <c r="H30" s="95"/>
      <c r="I30" s="95"/>
      <c r="J30" s="105"/>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7"/>
      <c r="AO30" s="99">
        <f t="shared" si="5"/>
        <v>0</v>
      </c>
      <c r="AP30" s="99">
        <f>SUM(H30:I30,AO30)</f>
        <v>0</v>
      </c>
      <c r="AQ30" s="100"/>
      <c r="AR30" s="101"/>
      <c r="AS30" s="101"/>
    </row>
    <row r="31" spans="1:45" ht="45.75" customHeight="1">
      <c r="A31" s="102">
        <f t="shared" si="2"/>
        <v>24</v>
      </c>
      <c r="B31" s="103"/>
      <c r="C31" s="108"/>
      <c r="D31" s="103"/>
      <c r="E31" s="92"/>
      <c r="F31" s="104"/>
      <c r="G31" s="104"/>
      <c r="H31" s="95"/>
      <c r="I31" s="95"/>
      <c r="J31" s="109"/>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7"/>
      <c r="AO31" s="99">
        <f t="shared" ref="AO31:AO40" si="6">SUM(J31:AN31)</f>
        <v>0</v>
      </c>
      <c r="AP31" s="99">
        <f t="shared" ref="AP31:AP40" si="7">SUM(H31:I31,AO31)</f>
        <v>0</v>
      </c>
      <c r="AQ31" s="100"/>
      <c r="AR31" s="101"/>
      <c r="AS31" s="101"/>
    </row>
    <row r="32" spans="1:45" ht="45.75" customHeight="1">
      <c r="A32" s="102">
        <f t="shared" si="2"/>
        <v>25</v>
      </c>
      <c r="B32" s="103"/>
      <c r="C32" s="108"/>
      <c r="D32" s="103"/>
      <c r="E32" s="92"/>
      <c r="F32" s="104"/>
      <c r="G32" s="104"/>
      <c r="H32" s="95"/>
      <c r="I32" s="95"/>
      <c r="J32" s="109"/>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7"/>
      <c r="AO32" s="99">
        <f t="shared" si="6"/>
        <v>0</v>
      </c>
      <c r="AP32" s="99">
        <f t="shared" si="7"/>
        <v>0</v>
      </c>
      <c r="AQ32" s="100"/>
      <c r="AR32" s="101"/>
      <c r="AS32" s="101"/>
    </row>
    <row r="33" spans="1:45" ht="45.75" customHeight="1">
      <c r="A33" s="102">
        <f t="shared" si="2"/>
        <v>26</v>
      </c>
      <c r="B33" s="103"/>
      <c r="C33" s="108"/>
      <c r="D33" s="103"/>
      <c r="E33" s="92"/>
      <c r="F33" s="104"/>
      <c r="G33" s="104"/>
      <c r="H33" s="95"/>
      <c r="I33" s="95"/>
      <c r="J33" s="109"/>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7"/>
      <c r="AO33" s="99">
        <f t="shared" si="6"/>
        <v>0</v>
      </c>
      <c r="AP33" s="99">
        <f t="shared" si="7"/>
        <v>0</v>
      </c>
      <c r="AQ33" s="100"/>
      <c r="AR33" s="101"/>
      <c r="AS33" s="101"/>
    </row>
    <row r="34" spans="1:45" ht="45.75" customHeight="1">
      <c r="A34" s="102">
        <f t="shared" si="2"/>
        <v>27</v>
      </c>
      <c r="B34" s="103"/>
      <c r="C34" s="108"/>
      <c r="D34" s="103"/>
      <c r="E34" s="92"/>
      <c r="F34" s="104"/>
      <c r="G34" s="104"/>
      <c r="H34" s="95"/>
      <c r="I34" s="95"/>
      <c r="J34" s="105"/>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7"/>
      <c r="AO34" s="99">
        <f t="shared" si="6"/>
        <v>0</v>
      </c>
      <c r="AP34" s="99">
        <f t="shared" si="7"/>
        <v>0</v>
      </c>
      <c r="AQ34" s="100"/>
      <c r="AR34" s="101"/>
      <c r="AS34" s="101"/>
    </row>
    <row r="35" spans="1:45" ht="45.75" customHeight="1">
      <c r="A35" s="102">
        <f t="shared" si="2"/>
        <v>28</v>
      </c>
      <c r="B35" s="103"/>
      <c r="C35" s="108"/>
      <c r="D35" s="103"/>
      <c r="E35" s="92"/>
      <c r="F35" s="104"/>
      <c r="G35" s="104"/>
      <c r="H35" s="95"/>
      <c r="I35" s="95"/>
      <c r="J35" s="105"/>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99">
        <f t="shared" si="6"/>
        <v>0</v>
      </c>
      <c r="AP35" s="99">
        <f t="shared" si="7"/>
        <v>0</v>
      </c>
      <c r="AQ35" s="100"/>
      <c r="AR35" s="101"/>
      <c r="AS35" s="101"/>
    </row>
    <row r="36" spans="1:45" ht="45.75" customHeight="1">
      <c r="A36" s="102">
        <f t="shared" si="2"/>
        <v>29</v>
      </c>
      <c r="B36" s="103"/>
      <c r="C36" s="108"/>
      <c r="D36" s="103"/>
      <c r="E36" s="92"/>
      <c r="F36" s="104"/>
      <c r="G36" s="104"/>
      <c r="H36" s="95"/>
      <c r="I36" s="95"/>
      <c r="J36" s="109"/>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7"/>
      <c r="AO36" s="99">
        <f t="shared" si="6"/>
        <v>0</v>
      </c>
      <c r="AP36" s="99">
        <f t="shared" si="7"/>
        <v>0</v>
      </c>
      <c r="AQ36" s="100"/>
      <c r="AR36" s="101"/>
      <c r="AS36" s="101"/>
    </row>
    <row r="37" spans="1:45" ht="45.75" customHeight="1">
      <c r="A37" s="102">
        <f t="shared" si="2"/>
        <v>30</v>
      </c>
      <c r="B37" s="103"/>
      <c r="C37" s="108"/>
      <c r="D37" s="103"/>
      <c r="E37" s="92"/>
      <c r="F37" s="104"/>
      <c r="G37" s="104"/>
      <c r="H37" s="95"/>
      <c r="I37" s="95"/>
      <c r="J37" s="109"/>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7"/>
      <c r="AO37" s="99">
        <f t="shared" si="6"/>
        <v>0</v>
      </c>
      <c r="AP37" s="99">
        <f t="shared" si="7"/>
        <v>0</v>
      </c>
      <c r="AQ37" s="100"/>
      <c r="AR37" s="101"/>
      <c r="AS37" s="101"/>
    </row>
    <row r="38" spans="1:45" ht="45.75" customHeight="1">
      <c r="A38" s="102">
        <f t="shared" si="2"/>
        <v>31</v>
      </c>
      <c r="B38" s="103"/>
      <c r="C38" s="108"/>
      <c r="D38" s="103"/>
      <c r="E38" s="92"/>
      <c r="F38" s="104"/>
      <c r="G38" s="104"/>
      <c r="H38" s="95"/>
      <c r="I38" s="95"/>
      <c r="J38" s="109"/>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7"/>
      <c r="AO38" s="99">
        <f t="shared" si="6"/>
        <v>0</v>
      </c>
      <c r="AP38" s="99">
        <f t="shared" si="7"/>
        <v>0</v>
      </c>
      <c r="AQ38" s="100"/>
      <c r="AR38" s="101"/>
      <c r="AS38" s="101"/>
    </row>
    <row r="39" spans="1:45" ht="45.75" customHeight="1">
      <c r="A39" s="102">
        <f t="shared" si="2"/>
        <v>32</v>
      </c>
      <c r="B39" s="103"/>
      <c r="C39" s="108"/>
      <c r="D39" s="103"/>
      <c r="E39" s="92"/>
      <c r="F39" s="104"/>
      <c r="G39" s="104"/>
      <c r="H39" s="95"/>
      <c r="I39" s="95"/>
      <c r="J39" s="105"/>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7"/>
      <c r="AO39" s="99">
        <f t="shared" si="6"/>
        <v>0</v>
      </c>
      <c r="AP39" s="99">
        <f t="shared" si="7"/>
        <v>0</v>
      </c>
      <c r="AQ39" s="100"/>
      <c r="AR39" s="101"/>
      <c r="AS39" s="101"/>
    </row>
    <row r="40" spans="1:45" ht="45.75" customHeight="1">
      <c r="A40" s="102">
        <f t="shared" si="2"/>
        <v>33</v>
      </c>
      <c r="B40" s="103"/>
      <c r="C40" s="108"/>
      <c r="D40" s="103"/>
      <c r="E40" s="92"/>
      <c r="F40" s="104"/>
      <c r="G40" s="104"/>
      <c r="H40" s="95"/>
      <c r="I40" s="95"/>
      <c r="J40" s="105"/>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7"/>
      <c r="AO40" s="99">
        <f t="shared" si="6"/>
        <v>0</v>
      </c>
      <c r="AP40" s="99">
        <f t="shared" si="7"/>
        <v>0</v>
      </c>
      <c r="AQ40" s="100"/>
      <c r="AR40" s="101"/>
      <c r="AS40" s="101"/>
    </row>
    <row r="41" spans="1:45" ht="45.75" customHeight="1">
      <c r="A41" s="102">
        <f t="shared" si="2"/>
        <v>34</v>
      </c>
      <c r="B41" s="103"/>
      <c r="C41" s="108"/>
      <c r="D41" s="103"/>
      <c r="E41" s="92"/>
      <c r="F41" s="104"/>
      <c r="G41" s="104"/>
      <c r="H41" s="95"/>
      <c r="I41" s="95"/>
      <c r="J41" s="109"/>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99">
        <f t="shared" si="5"/>
        <v>0</v>
      </c>
      <c r="AP41" s="99">
        <f t="shared" ref="AP41:AP45" si="8">SUM(H41:I41,AO41)</f>
        <v>0</v>
      </c>
      <c r="AQ41" s="100"/>
      <c r="AR41" s="101"/>
      <c r="AS41" s="101"/>
    </row>
    <row r="42" spans="1:45" ht="45.75" customHeight="1">
      <c r="A42" s="102">
        <f t="shared" si="2"/>
        <v>35</v>
      </c>
      <c r="B42" s="103"/>
      <c r="C42" s="108"/>
      <c r="D42" s="103"/>
      <c r="E42" s="92"/>
      <c r="F42" s="104"/>
      <c r="G42" s="104"/>
      <c r="H42" s="95"/>
      <c r="I42" s="95"/>
      <c r="J42" s="109"/>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7"/>
      <c r="AO42" s="99">
        <f t="shared" si="5"/>
        <v>0</v>
      </c>
      <c r="AP42" s="99">
        <f t="shared" si="8"/>
        <v>0</v>
      </c>
      <c r="AQ42" s="100"/>
      <c r="AR42" s="101"/>
      <c r="AS42" s="101"/>
    </row>
    <row r="43" spans="1:45" ht="45.75" customHeight="1">
      <c r="A43" s="102">
        <f t="shared" si="2"/>
        <v>36</v>
      </c>
      <c r="B43" s="103"/>
      <c r="C43" s="108"/>
      <c r="D43" s="103"/>
      <c r="E43" s="92"/>
      <c r="F43" s="104"/>
      <c r="G43" s="104"/>
      <c r="H43" s="95"/>
      <c r="I43" s="95"/>
      <c r="J43" s="109"/>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7"/>
      <c r="AO43" s="99">
        <f t="shared" si="5"/>
        <v>0</v>
      </c>
      <c r="AP43" s="99">
        <f t="shared" si="8"/>
        <v>0</v>
      </c>
      <c r="AQ43" s="100"/>
      <c r="AR43" s="101"/>
      <c r="AS43" s="101"/>
    </row>
    <row r="44" spans="1:45" ht="45.75" customHeight="1">
      <c r="A44" s="102">
        <f t="shared" si="2"/>
        <v>37</v>
      </c>
      <c r="B44" s="103"/>
      <c r="C44" s="108"/>
      <c r="D44" s="103"/>
      <c r="E44" s="92"/>
      <c r="F44" s="104"/>
      <c r="G44" s="104"/>
      <c r="H44" s="95"/>
      <c r="I44" s="95"/>
      <c r="J44" s="105"/>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7"/>
      <c r="AO44" s="99">
        <f t="shared" si="5"/>
        <v>0</v>
      </c>
      <c r="AP44" s="99">
        <f t="shared" si="8"/>
        <v>0</v>
      </c>
      <c r="AQ44" s="100"/>
      <c r="AR44" s="101"/>
      <c r="AS44" s="101"/>
    </row>
    <row r="45" spans="1:45" ht="45.75" customHeight="1">
      <c r="A45" s="102">
        <f t="shared" si="2"/>
        <v>38</v>
      </c>
      <c r="B45" s="103"/>
      <c r="C45" s="108"/>
      <c r="D45" s="103"/>
      <c r="E45" s="92"/>
      <c r="F45" s="104"/>
      <c r="G45" s="104"/>
      <c r="H45" s="95"/>
      <c r="I45" s="95"/>
      <c r="J45" s="105"/>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7"/>
      <c r="AO45" s="99">
        <f t="shared" si="5"/>
        <v>0</v>
      </c>
      <c r="AP45" s="99">
        <f t="shared" si="8"/>
        <v>0</v>
      </c>
      <c r="AQ45" s="100"/>
      <c r="AR45" s="101"/>
      <c r="AS45" s="101"/>
    </row>
    <row r="46" spans="1:45" ht="45.75" customHeight="1">
      <c r="A46" s="102">
        <f t="shared" si="2"/>
        <v>39</v>
      </c>
      <c r="B46" s="103"/>
      <c r="C46" s="108"/>
      <c r="D46" s="103"/>
      <c r="E46" s="92"/>
      <c r="F46" s="104"/>
      <c r="G46" s="104"/>
      <c r="H46" s="95"/>
      <c r="I46" s="95"/>
      <c r="J46" s="109"/>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7"/>
      <c r="AO46" s="99">
        <f t="shared" si="3"/>
        <v>0</v>
      </c>
      <c r="AP46" s="99">
        <f t="shared" si="4"/>
        <v>0</v>
      </c>
      <c r="AQ46" s="100"/>
      <c r="AR46" s="101"/>
      <c r="AS46" s="101"/>
    </row>
    <row r="47" spans="1:45" ht="45.75" customHeight="1" thickBot="1">
      <c r="A47" s="102">
        <f t="shared" si="2"/>
        <v>40</v>
      </c>
      <c r="B47" s="103"/>
      <c r="C47" s="108"/>
      <c r="D47" s="103"/>
      <c r="E47" s="92"/>
      <c r="F47" s="104"/>
      <c r="G47" s="104"/>
      <c r="H47" s="95"/>
      <c r="I47" s="95"/>
      <c r="J47" s="105"/>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7"/>
      <c r="AO47" s="99">
        <f t="shared" si="3"/>
        <v>0</v>
      </c>
      <c r="AP47" s="99">
        <f t="shared" si="4"/>
        <v>0</v>
      </c>
      <c r="AQ47" s="100"/>
      <c r="AR47" s="101"/>
      <c r="AS47" s="101"/>
    </row>
    <row r="48" spans="1:45" ht="45.75" customHeight="1" thickBot="1">
      <c r="A48" s="110"/>
      <c r="B48" s="531" t="s">
        <v>71</v>
      </c>
      <c r="C48" s="532"/>
      <c r="D48" s="532"/>
      <c r="E48" s="532"/>
      <c r="F48" s="532"/>
      <c r="G48" s="533"/>
      <c r="H48" s="234">
        <f>SUM(H8:H47)</f>
        <v>0</v>
      </c>
      <c r="I48" s="234">
        <f>SUM(I8:I47)</f>
        <v>0</v>
      </c>
      <c r="J48" s="235">
        <f t="shared" ref="J48:AO48" si="9">SUM(J8:J47)</f>
        <v>0</v>
      </c>
      <c r="K48" s="236">
        <f t="shared" si="9"/>
        <v>0</v>
      </c>
      <c r="L48" s="236">
        <f t="shared" si="9"/>
        <v>0</v>
      </c>
      <c r="M48" s="236">
        <f t="shared" si="9"/>
        <v>0</v>
      </c>
      <c r="N48" s="236">
        <f t="shared" si="9"/>
        <v>0</v>
      </c>
      <c r="O48" s="236">
        <f t="shared" si="9"/>
        <v>0</v>
      </c>
      <c r="P48" s="236">
        <f t="shared" si="9"/>
        <v>0</v>
      </c>
      <c r="Q48" s="236">
        <f t="shared" si="9"/>
        <v>0</v>
      </c>
      <c r="R48" s="236">
        <f t="shared" si="9"/>
        <v>0</v>
      </c>
      <c r="S48" s="236">
        <f t="shared" si="9"/>
        <v>0</v>
      </c>
      <c r="T48" s="236">
        <f t="shared" si="9"/>
        <v>0</v>
      </c>
      <c r="U48" s="236">
        <f t="shared" si="9"/>
        <v>0</v>
      </c>
      <c r="V48" s="236">
        <f t="shared" si="9"/>
        <v>0</v>
      </c>
      <c r="W48" s="236">
        <f t="shared" si="9"/>
        <v>0</v>
      </c>
      <c r="X48" s="236">
        <f t="shared" si="9"/>
        <v>0</v>
      </c>
      <c r="Y48" s="236">
        <f t="shared" si="9"/>
        <v>0</v>
      </c>
      <c r="Z48" s="236">
        <f t="shared" si="9"/>
        <v>0</v>
      </c>
      <c r="AA48" s="236">
        <f t="shared" si="9"/>
        <v>0</v>
      </c>
      <c r="AB48" s="236">
        <f t="shared" si="9"/>
        <v>0</v>
      </c>
      <c r="AC48" s="236">
        <f t="shared" si="9"/>
        <v>0</v>
      </c>
      <c r="AD48" s="236">
        <f t="shared" si="9"/>
        <v>0</v>
      </c>
      <c r="AE48" s="236">
        <f t="shared" si="9"/>
        <v>0</v>
      </c>
      <c r="AF48" s="236">
        <f t="shared" si="9"/>
        <v>0</v>
      </c>
      <c r="AG48" s="236">
        <f t="shared" si="9"/>
        <v>0</v>
      </c>
      <c r="AH48" s="236">
        <f t="shared" si="9"/>
        <v>0</v>
      </c>
      <c r="AI48" s="236">
        <f t="shared" si="9"/>
        <v>0</v>
      </c>
      <c r="AJ48" s="236">
        <f t="shared" si="9"/>
        <v>0</v>
      </c>
      <c r="AK48" s="236">
        <f t="shared" si="9"/>
        <v>0</v>
      </c>
      <c r="AL48" s="236">
        <f t="shared" si="9"/>
        <v>0</v>
      </c>
      <c r="AM48" s="236">
        <f t="shared" si="9"/>
        <v>0</v>
      </c>
      <c r="AN48" s="237">
        <f t="shared" si="9"/>
        <v>0</v>
      </c>
      <c r="AO48" s="238">
        <f t="shared" si="9"/>
        <v>0</v>
      </c>
      <c r="AP48" s="239">
        <f t="shared" si="4"/>
        <v>0</v>
      </c>
      <c r="AQ48" s="534"/>
      <c r="AR48" s="534"/>
      <c r="AS48" s="534"/>
    </row>
    <row r="49" spans="1:63" ht="45.75" customHeight="1" thickBot="1">
      <c r="A49" s="110"/>
      <c r="B49" s="537" t="s">
        <v>322</v>
      </c>
      <c r="C49" s="538"/>
      <c r="D49" s="539"/>
      <c r="E49" s="539"/>
      <c r="F49" s="539"/>
      <c r="G49" s="539"/>
      <c r="H49" s="240"/>
      <c r="I49" s="115"/>
      <c r="J49" s="116"/>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8"/>
      <c r="AO49" s="112">
        <f>SUM(J49:AN49)</f>
        <v>0</v>
      </c>
      <c r="AP49" s="113">
        <f t="shared" si="4"/>
        <v>0</v>
      </c>
      <c r="AQ49" s="535"/>
      <c r="AR49" s="535"/>
      <c r="AS49" s="535"/>
    </row>
    <row r="50" spans="1:63" ht="45.75" customHeight="1" thickBot="1">
      <c r="A50" s="114"/>
      <c r="B50" s="540" t="s">
        <v>72</v>
      </c>
      <c r="C50" s="539"/>
      <c r="D50" s="539"/>
      <c r="E50" s="539"/>
      <c r="F50" s="539"/>
      <c r="G50" s="539"/>
      <c r="H50" s="240"/>
      <c r="I50" s="115"/>
      <c r="J50" s="116"/>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8"/>
      <c r="AO50" s="112">
        <f>SUM(J50:AN50)</f>
        <v>0</v>
      </c>
      <c r="AP50" s="111">
        <f t="shared" si="4"/>
        <v>0</v>
      </c>
      <c r="AQ50" s="536"/>
      <c r="AR50" s="536"/>
      <c r="AS50" s="536"/>
    </row>
    <row r="51" spans="1:63" ht="45.75" customHeight="1" thickBot="1">
      <c r="A51" s="119"/>
      <c r="B51" s="120"/>
      <c r="C51" s="120"/>
      <c r="D51" s="120"/>
      <c r="E51" s="120"/>
      <c r="F51" s="120"/>
      <c r="G51" s="120"/>
      <c r="H51" s="120"/>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2"/>
      <c r="AP51" s="123" t="str">
        <f>IF(AP48*AP50=0,"-",AP48/AP50)</f>
        <v>-</v>
      </c>
      <c r="AQ51" s="502" t="str">
        <f>IF(AP51="-","",IF(AP51&gt;1.25,"定員超過減算対象の可能性あり",""))</f>
        <v/>
      </c>
      <c r="AR51" s="503"/>
      <c r="AS51" s="504"/>
    </row>
    <row r="52" spans="1:63" ht="6" customHeight="1">
      <c r="B52" s="124"/>
      <c r="C52" s="124"/>
      <c r="D52" s="124"/>
      <c r="E52" s="124"/>
      <c r="F52" s="124"/>
      <c r="G52" s="124"/>
      <c r="H52" s="124"/>
      <c r="I52" s="124"/>
      <c r="J52" s="124"/>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row>
    <row r="53" spans="1:63" ht="23.45" customHeight="1">
      <c r="C53" s="126" t="s">
        <v>73</v>
      </c>
      <c r="D53" s="126"/>
      <c r="I53" s="126"/>
      <c r="J53" s="126"/>
      <c r="K53" s="127"/>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row>
    <row r="54" spans="1:63" s="129" customFormat="1" ht="72.75" customHeight="1">
      <c r="C54" s="130" t="s">
        <v>74</v>
      </c>
      <c r="D54" s="505" t="e">
        <f>"別途指定する障害福祉サービス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54" s="505"/>
      <c r="F54" s="505"/>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505"/>
      <c r="AI54" s="505"/>
      <c r="AJ54" s="505"/>
      <c r="AK54" s="505"/>
      <c r="AL54" s="505"/>
      <c r="AM54" s="505"/>
      <c r="AN54" s="505"/>
      <c r="AO54" s="505"/>
      <c r="AP54" s="505"/>
      <c r="AQ54" s="505"/>
      <c r="AR54" s="505"/>
      <c r="AS54" s="505"/>
      <c r="AT54" s="131"/>
      <c r="AU54" s="131"/>
      <c r="AV54" s="131"/>
      <c r="AW54" s="132"/>
      <c r="AX54" s="132"/>
      <c r="AY54" s="132"/>
      <c r="AZ54" s="132"/>
      <c r="BA54" s="132"/>
      <c r="BB54" s="132"/>
      <c r="BC54" s="132"/>
      <c r="BD54" s="132"/>
      <c r="BE54" s="132"/>
      <c r="BF54" s="132"/>
      <c r="BG54" s="132"/>
      <c r="BH54" s="132"/>
    </row>
    <row r="55" spans="1:63" s="129" customFormat="1" ht="25.15" customHeight="1">
      <c r="C55" s="133" t="s">
        <v>75</v>
      </c>
      <c r="D55" s="506" t="s">
        <v>76</v>
      </c>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c r="AN55" s="506"/>
      <c r="AO55" s="506"/>
      <c r="AP55" s="506"/>
      <c r="AQ55" s="506"/>
      <c r="AR55" s="506"/>
      <c r="AS55" s="506"/>
      <c r="AT55" s="134"/>
      <c r="AU55" s="132"/>
      <c r="AV55" s="132"/>
      <c r="AW55" s="132"/>
      <c r="AX55" s="132"/>
      <c r="AY55" s="132"/>
      <c r="AZ55" s="132"/>
      <c r="BA55" s="132"/>
      <c r="BB55" s="132"/>
      <c r="BC55" s="132"/>
      <c r="BD55" s="132"/>
      <c r="BE55" s="132"/>
      <c r="BF55" s="132"/>
      <c r="BG55" s="132"/>
      <c r="BH55" s="132"/>
    </row>
    <row r="56" spans="1:63" s="129" customFormat="1" ht="45.75" customHeight="1">
      <c r="C56" s="133" t="s">
        <v>77</v>
      </c>
      <c r="D56" s="506" t="s">
        <v>78</v>
      </c>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134"/>
      <c r="AU56" s="132"/>
      <c r="AV56" s="132"/>
      <c r="AW56" s="132"/>
      <c r="AX56" s="132"/>
      <c r="AY56" s="132"/>
      <c r="AZ56" s="132"/>
      <c r="BA56" s="132"/>
      <c r="BB56" s="132"/>
      <c r="BC56" s="132"/>
      <c r="BD56" s="132"/>
      <c r="BE56" s="132"/>
      <c r="BF56" s="132"/>
      <c r="BG56" s="132"/>
      <c r="BH56" s="132"/>
    </row>
    <row r="57" spans="1:63" s="129" customFormat="1" ht="25.15" customHeight="1">
      <c r="C57" s="133" t="s">
        <v>79</v>
      </c>
      <c r="D57" s="496" t="s">
        <v>128</v>
      </c>
      <c r="E57" s="496"/>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6"/>
      <c r="AF57" s="496"/>
      <c r="AG57" s="496"/>
      <c r="AH57" s="496"/>
      <c r="AI57" s="496"/>
      <c r="AJ57" s="496"/>
      <c r="AK57" s="496"/>
      <c r="AL57" s="496"/>
      <c r="AM57" s="496"/>
      <c r="AN57" s="496"/>
      <c r="AO57" s="496"/>
      <c r="AP57" s="496"/>
      <c r="AQ57" s="496"/>
      <c r="AR57" s="496"/>
      <c r="AS57" s="496"/>
      <c r="AT57" s="134"/>
      <c r="AU57" s="132"/>
      <c r="AV57" s="132"/>
      <c r="AW57" s="132"/>
      <c r="AX57" s="132"/>
      <c r="AY57" s="132"/>
      <c r="AZ57" s="132"/>
      <c r="BA57" s="132"/>
      <c r="BB57" s="132"/>
      <c r="BC57" s="132"/>
      <c r="BD57" s="132"/>
      <c r="BE57" s="132"/>
      <c r="BF57" s="132"/>
      <c r="BG57" s="132"/>
      <c r="BH57" s="132"/>
    </row>
    <row r="58" spans="1:63" ht="12.6" customHeight="1">
      <c r="B58" s="128"/>
      <c r="C58" s="128"/>
      <c r="D58" s="128"/>
      <c r="E58" s="128"/>
      <c r="F58" s="128"/>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row>
    <row r="59" spans="1:63" ht="17.25">
      <c r="B59" s="128"/>
      <c r="C59" s="128"/>
      <c r="D59" s="128"/>
      <c r="E59" s="128"/>
      <c r="F59" s="128"/>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row>
  </sheetData>
  <mergeCells count="34">
    <mergeCell ref="A4:A7"/>
    <mergeCell ref="B4:B7"/>
    <mergeCell ref="C4:C7"/>
    <mergeCell ref="D4:D7"/>
    <mergeCell ref="E4:E7"/>
    <mergeCell ref="B2:C2"/>
    <mergeCell ref="B48:G48"/>
    <mergeCell ref="AQ48:AQ50"/>
    <mergeCell ref="AR48:AR50"/>
    <mergeCell ref="AS48:AS50"/>
    <mergeCell ref="B49:G49"/>
    <mergeCell ref="B50:G50"/>
    <mergeCell ref="H5:H7"/>
    <mergeCell ref="I5:I7"/>
    <mergeCell ref="J5:AO5"/>
    <mergeCell ref="AP5:AP7"/>
    <mergeCell ref="AO6:AO7"/>
    <mergeCell ref="AQ4:AQ7"/>
    <mergeCell ref="AR4:AR7"/>
    <mergeCell ref="AS4:AS7"/>
    <mergeCell ref="D57:AS57"/>
    <mergeCell ref="D2:E2"/>
    <mergeCell ref="F4:F7"/>
    <mergeCell ref="G4:G7"/>
    <mergeCell ref="AQ51:AS51"/>
    <mergeCell ref="D54:AS54"/>
    <mergeCell ref="D55:AS55"/>
    <mergeCell ref="D56:AS56"/>
    <mergeCell ref="H4:AP4"/>
    <mergeCell ref="AQ1:AS2"/>
    <mergeCell ref="K1:AF1"/>
    <mergeCell ref="AG1:AI2"/>
    <mergeCell ref="AJ1:AN2"/>
    <mergeCell ref="AO1:AP2"/>
  </mergeCells>
  <phoneticPr fontId="6"/>
  <conditionalFormatting sqref="AQ47:AS47 AQ9:AS30 AQ42:AS45">
    <cfRule type="expression" dxfId="17" priority="6">
      <formula>IF($B9="",FALSE,IF($B9=$B8,TRUE,FALSE))</formula>
    </cfRule>
  </conditionalFormatting>
  <conditionalFormatting sqref="AQ46:AS46">
    <cfRule type="expression" dxfId="16" priority="16">
      <formula>IF($B46="",FALSE,IF($B46=$B25,TRUE,FALSE))</formula>
    </cfRule>
  </conditionalFormatting>
  <conditionalFormatting sqref="AQ41:AS41">
    <cfRule type="expression" dxfId="15" priority="18">
      <formula>IF($B41="",FALSE,IF($B41=$B30,TRUE,FALSE))</formula>
    </cfRule>
  </conditionalFormatting>
  <conditionalFormatting sqref="AQ32:AS35">
    <cfRule type="expression" dxfId="14" priority="3">
      <formula>IF($B32="",FALSE,IF($B32=$B31,TRUE,FALSE))</formula>
    </cfRule>
  </conditionalFormatting>
  <conditionalFormatting sqref="AQ31:AS31">
    <cfRule type="expression" dxfId="13" priority="4">
      <formula>IF($B31="",FALSE,IF($B31=$B25,TRUE,FALSE))</formula>
    </cfRule>
  </conditionalFormatting>
  <conditionalFormatting sqref="AQ37:AS40">
    <cfRule type="expression" dxfId="12" priority="1">
      <formula>IF($B37="",FALSE,IF($B37=$B36,TRUE,FALSE))</formula>
    </cfRule>
  </conditionalFormatting>
  <conditionalFormatting sqref="AQ36:AS36">
    <cfRule type="expression" dxfId="11" priority="2">
      <formula>IF($B36="",FALSE,IF($B36=$B25,TRUE,FALSE))</formula>
    </cfRule>
  </conditionalFormatting>
  <dataValidations count="2">
    <dataValidation type="list" allowBlank="1" showInputMessage="1" showErrorMessage="1" sqref="C8:C47">
      <formula1>",区分１,区分２,区分３,区分４,区分５,区分６"</formula1>
    </dataValidation>
    <dataValidation type="list" allowBlank="1" showInputMessage="1" showErrorMessage="1" sqref="E8:E47">
      <formula1>"生活介護"</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rowBreaks count="1" manualBreakCount="1">
    <brk id="25" max="4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0"/>
  <sheetViews>
    <sheetView view="pageBreakPreview" zoomScale="55" zoomScaleNormal="70" zoomScaleSheetLayoutView="55" workbookViewId="0">
      <pane ySplit="8" topLeftCell="A9" activePane="bottomLeft" state="frozen"/>
      <selection activeCell="D23" sqref="D23:R23"/>
      <selection pane="bottomLeft" activeCell="D23" sqref="D23:R23"/>
    </sheetView>
  </sheetViews>
  <sheetFormatPr defaultRowHeight="13.5"/>
  <cols>
    <col min="1" max="1" width="5.125" style="73" customWidth="1"/>
    <col min="2" max="2" width="17.75" style="73" customWidth="1"/>
    <col min="3" max="3" width="6.625" style="73" customWidth="1"/>
    <col min="4" max="4" width="12" style="73" customWidth="1"/>
    <col min="5" max="5" width="15.625" style="73" customWidth="1"/>
    <col min="6" max="6" width="11.5" style="73" customWidth="1"/>
    <col min="7" max="7" width="10.75" style="73" customWidth="1"/>
    <col min="8" max="9" width="8.75" style="73" customWidth="1"/>
    <col min="10" max="40" width="3.625" style="73" customWidth="1"/>
    <col min="41" max="41" width="5.375" style="73" customWidth="1"/>
    <col min="42" max="42" width="10.75" style="73" customWidth="1"/>
    <col min="43" max="45" width="11.75" style="73" customWidth="1"/>
    <col min="46" max="46" width="8.875" style="73" customWidth="1"/>
    <col min="47" max="47" width="12" style="73" customWidth="1"/>
    <col min="48" max="48" width="1.5" style="73" customWidth="1"/>
    <col min="49" max="283" width="9" style="73"/>
    <col min="284" max="284" width="3.375" style="73" customWidth="1"/>
    <col min="285" max="285" width="17" style="73" customWidth="1"/>
    <col min="286" max="286" width="6" style="73" customWidth="1"/>
    <col min="287" max="299" width="12.375" style="73" customWidth="1"/>
    <col min="300" max="300" width="13.25" style="73" customWidth="1"/>
    <col min="301" max="301" width="50.75" style="73" customWidth="1"/>
    <col min="302" max="302" width="8.875" style="73" customWidth="1"/>
    <col min="303" max="303" width="12" style="73" customWidth="1"/>
    <col min="304" max="304" width="1.5" style="73" customWidth="1"/>
    <col min="305" max="539" width="9" style="73"/>
    <col min="540" max="540" width="3.375" style="73" customWidth="1"/>
    <col min="541" max="541" width="17" style="73" customWidth="1"/>
    <col min="542" max="542" width="6" style="73" customWidth="1"/>
    <col min="543" max="555" width="12.375" style="73" customWidth="1"/>
    <col min="556" max="556" width="13.25" style="73" customWidth="1"/>
    <col min="557" max="557" width="50.75" style="73" customWidth="1"/>
    <col min="558" max="558" width="8.875" style="73" customWidth="1"/>
    <col min="559" max="559" width="12" style="73" customWidth="1"/>
    <col min="560" max="560" width="1.5" style="73" customWidth="1"/>
    <col min="561" max="795" width="9" style="73"/>
    <col min="796" max="796" width="3.375" style="73" customWidth="1"/>
    <col min="797" max="797" width="17" style="73" customWidth="1"/>
    <col min="798" max="798" width="6" style="73" customWidth="1"/>
    <col min="799" max="811" width="12.375" style="73" customWidth="1"/>
    <col min="812" max="812" width="13.25" style="73" customWidth="1"/>
    <col min="813" max="813" width="50.75" style="73" customWidth="1"/>
    <col min="814" max="814" width="8.875" style="73" customWidth="1"/>
    <col min="815" max="815" width="12" style="73" customWidth="1"/>
    <col min="816" max="816" width="1.5" style="73" customWidth="1"/>
    <col min="817" max="1051" width="9" style="73"/>
    <col min="1052" max="1052" width="3.375" style="73" customWidth="1"/>
    <col min="1053" max="1053" width="17" style="73" customWidth="1"/>
    <col min="1054" max="1054" width="6" style="73" customWidth="1"/>
    <col min="1055" max="1067" width="12.375" style="73" customWidth="1"/>
    <col min="1068" max="1068" width="13.25" style="73" customWidth="1"/>
    <col min="1069" max="1069" width="50.75" style="73" customWidth="1"/>
    <col min="1070" max="1070" width="8.875" style="73" customWidth="1"/>
    <col min="1071" max="1071" width="12" style="73" customWidth="1"/>
    <col min="1072" max="1072" width="1.5" style="73" customWidth="1"/>
    <col min="1073" max="1307" width="9" style="73"/>
    <col min="1308" max="1308" width="3.375" style="73" customWidth="1"/>
    <col min="1309" max="1309" width="17" style="73" customWidth="1"/>
    <col min="1310" max="1310" width="6" style="73" customWidth="1"/>
    <col min="1311" max="1323" width="12.375" style="73" customWidth="1"/>
    <col min="1324" max="1324" width="13.25" style="73" customWidth="1"/>
    <col min="1325" max="1325" width="50.75" style="73" customWidth="1"/>
    <col min="1326" max="1326" width="8.875" style="73" customWidth="1"/>
    <col min="1327" max="1327" width="12" style="73" customWidth="1"/>
    <col min="1328" max="1328" width="1.5" style="73" customWidth="1"/>
    <col min="1329" max="1563" width="9" style="73"/>
    <col min="1564" max="1564" width="3.375" style="73" customWidth="1"/>
    <col min="1565" max="1565" width="17" style="73" customWidth="1"/>
    <col min="1566" max="1566" width="6" style="73" customWidth="1"/>
    <col min="1567" max="1579" width="12.375" style="73" customWidth="1"/>
    <col min="1580" max="1580" width="13.25" style="73" customWidth="1"/>
    <col min="1581" max="1581" width="50.75" style="73" customWidth="1"/>
    <col min="1582" max="1582" width="8.875" style="73" customWidth="1"/>
    <col min="1583" max="1583" width="12" style="73" customWidth="1"/>
    <col min="1584" max="1584" width="1.5" style="73" customWidth="1"/>
    <col min="1585" max="1819" width="9" style="73"/>
    <col min="1820" max="1820" width="3.375" style="73" customWidth="1"/>
    <col min="1821" max="1821" width="17" style="73" customWidth="1"/>
    <col min="1822" max="1822" width="6" style="73" customWidth="1"/>
    <col min="1823" max="1835" width="12.375" style="73" customWidth="1"/>
    <col min="1836" max="1836" width="13.25" style="73" customWidth="1"/>
    <col min="1837" max="1837" width="50.75" style="73" customWidth="1"/>
    <col min="1838" max="1838" width="8.875" style="73" customWidth="1"/>
    <col min="1839" max="1839" width="12" style="73" customWidth="1"/>
    <col min="1840" max="1840" width="1.5" style="73" customWidth="1"/>
    <col min="1841" max="2075" width="9" style="73"/>
    <col min="2076" max="2076" width="3.375" style="73" customWidth="1"/>
    <col min="2077" max="2077" width="17" style="73" customWidth="1"/>
    <col min="2078" max="2078" width="6" style="73" customWidth="1"/>
    <col min="2079" max="2091" width="12.375" style="73" customWidth="1"/>
    <col min="2092" max="2092" width="13.25" style="73" customWidth="1"/>
    <col min="2093" max="2093" width="50.75" style="73" customWidth="1"/>
    <col min="2094" max="2094" width="8.875" style="73" customWidth="1"/>
    <col min="2095" max="2095" width="12" style="73" customWidth="1"/>
    <col min="2096" max="2096" width="1.5" style="73" customWidth="1"/>
    <col min="2097" max="2331" width="9" style="73"/>
    <col min="2332" max="2332" width="3.375" style="73" customWidth="1"/>
    <col min="2333" max="2333" width="17" style="73" customWidth="1"/>
    <col min="2334" max="2334" width="6" style="73" customWidth="1"/>
    <col min="2335" max="2347" width="12.375" style="73" customWidth="1"/>
    <col min="2348" max="2348" width="13.25" style="73" customWidth="1"/>
    <col min="2349" max="2349" width="50.75" style="73" customWidth="1"/>
    <col min="2350" max="2350" width="8.875" style="73" customWidth="1"/>
    <col min="2351" max="2351" width="12" style="73" customWidth="1"/>
    <col min="2352" max="2352" width="1.5" style="73" customWidth="1"/>
    <col min="2353" max="2587" width="9" style="73"/>
    <col min="2588" max="2588" width="3.375" style="73" customWidth="1"/>
    <col min="2589" max="2589" width="17" style="73" customWidth="1"/>
    <col min="2590" max="2590" width="6" style="73" customWidth="1"/>
    <col min="2591" max="2603" width="12.375" style="73" customWidth="1"/>
    <col min="2604" max="2604" width="13.25" style="73" customWidth="1"/>
    <col min="2605" max="2605" width="50.75" style="73" customWidth="1"/>
    <col min="2606" max="2606" width="8.875" style="73" customWidth="1"/>
    <col min="2607" max="2607" width="12" style="73" customWidth="1"/>
    <col min="2608" max="2608" width="1.5" style="73" customWidth="1"/>
    <col min="2609" max="2843" width="9" style="73"/>
    <col min="2844" max="2844" width="3.375" style="73" customWidth="1"/>
    <col min="2845" max="2845" width="17" style="73" customWidth="1"/>
    <col min="2846" max="2846" width="6" style="73" customWidth="1"/>
    <col min="2847" max="2859" width="12.375" style="73" customWidth="1"/>
    <col min="2860" max="2860" width="13.25" style="73" customWidth="1"/>
    <col min="2861" max="2861" width="50.75" style="73" customWidth="1"/>
    <col min="2862" max="2862" width="8.875" style="73" customWidth="1"/>
    <col min="2863" max="2863" width="12" style="73" customWidth="1"/>
    <col min="2864" max="2864" width="1.5" style="73" customWidth="1"/>
    <col min="2865" max="3099" width="9" style="73"/>
    <col min="3100" max="3100" width="3.375" style="73" customWidth="1"/>
    <col min="3101" max="3101" width="17" style="73" customWidth="1"/>
    <col min="3102" max="3102" width="6" style="73" customWidth="1"/>
    <col min="3103" max="3115" width="12.375" style="73" customWidth="1"/>
    <col min="3116" max="3116" width="13.25" style="73" customWidth="1"/>
    <col min="3117" max="3117" width="50.75" style="73" customWidth="1"/>
    <col min="3118" max="3118" width="8.875" style="73" customWidth="1"/>
    <col min="3119" max="3119" width="12" style="73" customWidth="1"/>
    <col min="3120" max="3120" width="1.5" style="73" customWidth="1"/>
    <col min="3121" max="3355" width="9" style="73"/>
    <col min="3356" max="3356" width="3.375" style="73" customWidth="1"/>
    <col min="3357" max="3357" width="17" style="73" customWidth="1"/>
    <col min="3358" max="3358" width="6" style="73" customWidth="1"/>
    <col min="3359" max="3371" width="12.375" style="73" customWidth="1"/>
    <col min="3372" max="3372" width="13.25" style="73" customWidth="1"/>
    <col min="3373" max="3373" width="50.75" style="73" customWidth="1"/>
    <col min="3374" max="3374" width="8.875" style="73" customWidth="1"/>
    <col min="3375" max="3375" width="12" style="73" customWidth="1"/>
    <col min="3376" max="3376" width="1.5" style="73" customWidth="1"/>
    <col min="3377" max="3611" width="9" style="73"/>
    <col min="3612" max="3612" width="3.375" style="73" customWidth="1"/>
    <col min="3613" max="3613" width="17" style="73" customWidth="1"/>
    <col min="3614" max="3614" width="6" style="73" customWidth="1"/>
    <col min="3615" max="3627" width="12.375" style="73" customWidth="1"/>
    <col min="3628" max="3628" width="13.25" style="73" customWidth="1"/>
    <col min="3629" max="3629" width="50.75" style="73" customWidth="1"/>
    <col min="3630" max="3630" width="8.875" style="73" customWidth="1"/>
    <col min="3631" max="3631" width="12" style="73" customWidth="1"/>
    <col min="3632" max="3632" width="1.5" style="73" customWidth="1"/>
    <col min="3633" max="3867" width="9" style="73"/>
    <col min="3868" max="3868" width="3.375" style="73" customWidth="1"/>
    <col min="3869" max="3869" width="17" style="73" customWidth="1"/>
    <col min="3870" max="3870" width="6" style="73" customWidth="1"/>
    <col min="3871" max="3883" width="12.375" style="73" customWidth="1"/>
    <col min="3884" max="3884" width="13.25" style="73" customWidth="1"/>
    <col min="3885" max="3885" width="50.75" style="73" customWidth="1"/>
    <col min="3886" max="3886" width="8.875" style="73" customWidth="1"/>
    <col min="3887" max="3887" width="12" style="73" customWidth="1"/>
    <col min="3888" max="3888" width="1.5" style="73" customWidth="1"/>
    <col min="3889" max="4123" width="9" style="73"/>
    <col min="4124" max="4124" width="3.375" style="73" customWidth="1"/>
    <col min="4125" max="4125" width="17" style="73" customWidth="1"/>
    <col min="4126" max="4126" width="6" style="73" customWidth="1"/>
    <col min="4127" max="4139" width="12.375" style="73" customWidth="1"/>
    <col min="4140" max="4140" width="13.25" style="73" customWidth="1"/>
    <col min="4141" max="4141" width="50.75" style="73" customWidth="1"/>
    <col min="4142" max="4142" width="8.875" style="73" customWidth="1"/>
    <col min="4143" max="4143" width="12" style="73" customWidth="1"/>
    <col min="4144" max="4144" width="1.5" style="73" customWidth="1"/>
    <col min="4145" max="4379" width="9" style="73"/>
    <col min="4380" max="4380" width="3.375" style="73" customWidth="1"/>
    <col min="4381" max="4381" width="17" style="73" customWidth="1"/>
    <col min="4382" max="4382" width="6" style="73" customWidth="1"/>
    <col min="4383" max="4395" width="12.375" style="73" customWidth="1"/>
    <col min="4396" max="4396" width="13.25" style="73" customWidth="1"/>
    <col min="4397" max="4397" width="50.75" style="73" customWidth="1"/>
    <col min="4398" max="4398" width="8.875" style="73" customWidth="1"/>
    <col min="4399" max="4399" width="12" style="73" customWidth="1"/>
    <col min="4400" max="4400" width="1.5" style="73" customWidth="1"/>
    <col min="4401" max="4635" width="9" style="73"/>
    <col min="4636" max="4636" width="3.375" style="73" customWidth="1"/>
    <col min="4637" max="4637" width="17" style="73" customWidth="1"/>
    <col min="4638" max="4638" width="6" style="73" customWidth="1"/>
    <col min="4639" max="4651" width="12.375" style="73" customWidth="1"/>
    <col min="4652" max="4652" width="13.25" style="73" customWidth="1"/>
    <col min="4653" max="4653" width="50.75" style="73" customWidth="1"/>
    <col min="4654" max="4654" width="8.875" style="73" customWidth="1"/>
    <col min="4655" max="4655" width="12" style="73" customWidth="1"/>
    <col min="4656" max="4656" width="1.5" style="73" customWidth="1"/>
    <col min="4657" max="4891" width="9" style="73"/>
    <col min="4892" max="4892" width="3.375" style="73" customWidth="1"/>
    <col min="4893" max="4893" width="17" style="73" customWidth="1"/>
    <col min="4894" max="4894" width="6" style="73" customWidth="1"/>
    <col min="4895" max="4907" width="12.375" style="73" customWidth="1"/>
    <col min="4908" max="4908" width="13.25" style="73" customWidth="1"/>
    <col min="4909" max="4909" width="50.75" style="73" customWidth="1"/>
    <col min="4910" max="4910" width="8.875" style="73" customWidth="1"/>
    <col min="4911" max="4911" width="12" style="73" customWidth="1"/>
    <col min="4912" max="4912" width="1.5" style="73" customWidth="1"/>
    <col min="4913" max="5147" width="9" style="73"/>
    <col min="5148" max="5148" width="3.375" style="73" customWidth="1"/>
    <col min="5149" max="5149" width="17" style="73" customWidth="1"/>
    <col min="5150" max="5150" width="6" style="73" customWidth="1"/>
    <col min="5151" max="5163" width="12.375" style="73" customWidth="1"/>
    <col min="5164" max="5164" width="13.25" style="73" customWidth="1"/>
    <col min="5165" max="5165" width="50.75" style="73" customWidth="1"/>
    <col min="5166" max="5166" width="8.875" style="73" customWidth="1"/>
    <col min="5167" max="5167" width="12" style="73" customWidth="1"/>
    <col min="5168" max="5168" width="1.5" style="73" customWidth="1"/>
    <col min="5169" max="5403" width="9" style="73"/>
    <col min="5404" max="5404" width="3.375" style="73" customWidth="1"/>
    <col min="5405" max="5405" width="17" style="73" customWidth="1"/>
    <col min="5406" max="5406" width="6" style="73" customWidth="1"/>
    <col min="5407" max="5419" width="12.375" style="73" customWidth="1"/>
    <col min="5420" max="5420" width="13.25" style="73" customWidth="1"/>
    <col min="5421" max="5421" width="50.75" style="73" customWidth="1"/>
    <col min="5422" max="5422" width="8.875" style="73" customWidth="1"/>
    <col min="5423" max="5423" width="12" style="73" customWidth="1"/>
    <col min="5424" max="5424" width="1.5" style="73" customWidth="1"/>
    <col min="5425" max="5659" width="9" style="73"/>
    <col min="5660" max="5660" width="3.375" style="73" customWidth="1"/>
    <col min="5661" max="5661" width="17" style="73" customWidth="1"/>
    <col min="5662" max="5662" width="6" style="73" customWidth="1"/>
    <col min="5663" max="5675" width="12.375" style="73" customWidth="1"/>
    <col min="5676" max="5676" width="13.25" style="73" customWidth="1"/>
    <col min="5677" max="5677" width="50.75" style="73" customWidth="1"/>
    <col min="5678" max="5678" width="8.875" style="73" customWidth="1"/>
    <col min="5679" max="5679" width="12" style="73" customWidth="1"/>
    <col min="5680" max="5680" width="1.5" style="73" customWidth="1"/>
    <col min="5681" max="5915" width="9" style="73"/>
    <col min="5916" max="5916" width="3.375" style="73" customWidth="1"/>
    <col min="5917" max="5917" width="17" style="73" customWidth="1"/>
    <col min="5918" max="5918" width="6" style="73" customWidth="1"/>
    <col min="5919" max="5931" width="12.375" style="73" customWidth="1"/>
    <col min="5932" max="5932" width="13.25" style="73" customWidth="1"/>
    <col min="5933" max="5933" width="50.75" style="73" customWidth="1"/>
    <col min="5934" max="5934" width="8.875" style="73" customWidth="1"/>
    <col min="5935" max="5935" width="12" style="73" customWidth="1"/>
    <col min="5936" max="5936" width="1.5" style="73" customWidth="1"/>
    <col min="5937" max="6171" width="9" style="73"/>
    <col min="6172" max="6172" width="3.375" style="73" customWidth="1"/>
    <col min="6173" max="6173" width="17" style="73" customWidth="1"/>
    <col min="6174" max="6174" width="6" style="73" customWidth="1"/>
    <col min="6175" max="6187" width="12.375" style="73" customWidth="1"/>
    <col min="6188" max="6188" width="13.25" style="73" customWidth="1"/>
    <col min="6189" max="6189" width="50.75" style="73" customWidth="1"/>
    <col min="6190" max="6190" width="8.875" style="73" customWidth="1"/>
    <col min="6191" max="6191" width="12" style="73" customWidth="1"/>
    <col min="6192" max="6192" width="1.5" style="73" customWidth="1"/>
    <col min="6193" max="6427" width="9" style="73"/>
    <col min="6428" max="6428" width="3.375" style="73" customWidth="1"/>
    <col min="6429" max="6429" width="17" style="73" customWidth="1"/>
    <col min="6430" max="6430" width="6" style="73" customWidth="1"/>
    <col min="6431" max="6443" width="12.375" style="73" customWidth="1"/>
    <col min="6444" max="6444" width="13.25" style="73" customWidth="1"/>
    <col min="6445" max="6445" width="50.75" style="73" customWidth="1"/>
    <col min="6446" max="6446" width="8.875" style="73" customWidth="1"/>
    <col min="6447" max="6447" width="12" style="73" customWidth="1"/>
    <col min="6448" max="6448" width="1.5" style="73" customWidth="1"/>
    <col min="6449" max="6683" width="9" style="73"/>
    <col min="6684" max="6684" width="3.375" style="73" customWidth="1"/>
    <col min="6685" max="6685" width="17" style="73" customWidth="1"/>
    <col min="6686" max="6686" width="6" style="73" customWidth="1"/>
    <col min="6687" max="6699" width="12.375" style="73" customWidth="1"/>
    <col min="6700" max="6700" width="13.25" style="73" customWidth="1"/>
    <col min="6701" max="6701" width="50.75" style="73" customWidth="1"/>
    <col min="6702" max="6702" width="8.875" style="73" customWidth="1"/>
    <col min="6703" max="6703" width="12" style="73" customWidth="1"/>
    <col min="6704" max="6704" width="1.5" style="73" customWidth="1"/>
    <col min="6705" max="6939" width="9" style="73"/>
    <col min="6940" max="6940" width="3.375" style="73" customWidth="1"/>
    <col min="6941" max="6941" width="17" style="73" customWidth="1"/>
    <col min="6942" max="6942" width="6" style="73" customWidth="1"/>
    <col min="6943" max="6955" width="12.375" style="73" customWidth="1"/>
    <col min="6956" max="6956" width="13.25" style="73" customWidth="1"/>
    <col min="6957" max="6957" width="50.75" style="73" customWidth="1"/>
    <col min="6958" max="6958" width="8.875" style="73" customWidth="1"/>
    <col min="6959" max="6959" width="12" style="73" customWidth="1"/>
    <col min="6960" max="6960" width="1.5" style="73" customWidth="1"/>
    <col min="6961" max="7195" width="9" style="73"/>
    <col min="7196" max="7196" width="3.375" style="73" customWidth="1"/>
    <col min="7197" max="7197" width="17" style="73" customWidth="1"/>
    <col min="7198" max="7198" width="6" style="73" customWidth="1"/>
    <col min="7199" max="7211" width="12.375" style="73" customWidth="1"/>
    <col min="7212" max="7212" width="13.25" style="73" customWidth="1"/>
    <col min="7213" max="7213" width="50.75" style="73" customWidth="1"/>
    <col min="7214" max="7214" width="8.875" style="73" customWidth="1"/>
    <col min="7215" max="7215" width="12" style="73" customWidth="1"/>
    <col min="7216" max="7216" width="1.5" style="73" customWidth="1"/>
    <col min="7217" max="7451" width="9" style="73"/>
    <col min="7452" max="7452" width="3.375" style="73" customWidth="1"/>
    <col min="7453" max="7453" width="17" style="73" customWidth="1"/>
    <col min="7454" max="7454" width="6" style="73" customWidth="1"/>
    <col min="7455" max="7467" width="12.375" style="73" customWidth="1"/>
    <col min="7468" max="7468" width="13.25" style="73" customWidth="1"/>
    <col min="7469" max="7469" width="50.75" style="73" customWidth="1"/>
    <col min="7470" max="7470" width="8.875" style="73" customWidth="1"/>
    <col min="7471" max="7471" width="12" style="73" customWidth="1"/>
    <col min="7472" max="7472" width="1.5" style="73" customWidth="1"/>
    <col min="7473" max="7707" width="9" style="73"/>
    <col min="7708" max="7708" width="3.375" style="73" customWidth="1"/>
    <col min="7709" max="7709" width="17" style="73" customWidth="1"/>
    <col min="7710" max="7710" width="6" style="73" customWidth="1"/>
    <col min="7711" max="7723" width="12.375" style="73" customWidth="1"/>
    <col min="7724" max="7724" width="13.25" style="73" customWidth="1"/>
    <col min="7725" max="7725" width="50.75" style="73" customWidth="1"/>
    <col min="7726" max="7726" width="8.875" style="73" customWidth="1"/>
    <col min="7727" max="7727" width="12" style="73" customWidth="1"/>
    <col min="7728" max="7728" width="1.5" style="73" customWidth="1"/>
    <col min="7729" max="7963" width="9" style="73"/>
    <col min="7964" max="7964" width="3.375" style="73" customWidth="1"/>
    <col min="7965" max="7965" width="17" style="73" customWidth="1"/>
    <col min="7966" max="7966" width="6" style="73" customWidth="1"/>
    <col min="7967" max="7979" width="12.375" style="73" customWidth="1"/>
    <col min="7980" max="7980" width="13.25" style="73" customWidth="1"/>
    <col min="7981" max="7981" width="50.75" style="73" customWidth="1"/>
    <col min="7982" max="7982" width="8.875" style="73" customWidth="1"/>
    <col min="7983" max="7983" width="12" style="73" customWidth="1"/>
    <col min="7984" max="7984" width="1.5" style="73" customWidth="1"/>
    <col min="7985" max="8219" width="9" style="73"/>
    <col min="8220" max="8220" width="3.375" style="73" customWidth="1"/>
    <col min="8221" max="8221" width="17" style="73" customWidth="1"/>
    <col min="8222" max="8222" width="6" style="73" customWidth="1"/>
    <col min="8223" max="8235" width="12.375" style="73" customWidth="1"/>
    <col min="8236" max="8236" width="13.25" style="73" customWidth="1"/>
    <col min="8237" max="8237" width="50.75" style="73" customWidth="1"/>
    <col min="8238" max="8238" width="8.875" style="73" customWidth="1"/>
    <col min="8239" max="8239" width="12" style="73" customWidth="1"/>
    <col min="8240" max="8240" width="1.5" style="73" customWidth="1"/>
    <col min="8241" max="8475" width="9" style="73"/>
    <col min="8476" max="8476" width="3.375" style="73" customWidth="1"/>
    <col min="8477" max="8477" width="17" style="73" customWidth="1"/>
    <col min="8478" max="8478" width="6" style="73" customWidth="1"/>
    <col min="8479" max="8491" width="12.375" style="73" customWidth="1"/>
    <col min="8492" max="8492" width="13.25" style="73" customWidth="1"/>
    <col min="8493" max="8493" width="50.75" style="73" customWidth="1"/>
    <col min="8494" max="8494" width="8.875" style="73" customWidth="1"/>
    <col min="8495" max="8495" width="12" style="73" customWidth="1"/>
    <col min="8496" max="8496" width="1.5" style="73" customWidth="1"/>
    <col min="8497" max="8731" width="9" style="73"/>
    <col min="8732" max="8732" width="3.375" style="73" customWidth="1"/>
    <col min="8733" max="8733" width="17" style="73" customWidth="1"/>
    <col min="8734" max="8734" width="6" style="73" customWidth="1"/>
    <col min="8735" max="8747" width="12.375" style="73" customWidth="1"/>
    <col min="8748" max="8748" width="13.25" style="73" customWidth="1"/>
    <col min="8749" max="8749" width="50.75" style="73" customWidth="1"/>
    <col min="8750" max="8750" width="8.875" style="73" customWidth="1"/>
    <col min="8751" max="8751" width="12" style="73" customWidth="1"/>
    <col min="8752" max="8752" width="1.5" style="73" customWidth="1"/>
    <col min="8753" max="8987" width="9" style="73"/>
    <col min="8988" max="8988" width="3.375" style="73" customWidth="1"/>
    <col min="8989" max="8989" width="17" style="73" customWidth="1"/>
    <col min="8990" max="8990" width="6" style="73" customWidth="1"/>
    <col min="8991" max="9003" width="12.375" style="73" customWidth="1"/>
    <col min="9004" max="9004" width="13.25" style="73" customWidth="1"/>
    <col min="9005" max="9005" width="50.75" style="73" customWidth="1"/>
    <col min="9006" max="9006" width="8.875" style="73" customWidth="1"/>
    <col min="9007" max="9007" width="12" style="73" customWidth="1"/>
    <col min="9008" max="9008" width="1.5" style="73" customWidth="1"/>
    <col min="9009" max="9243" width="9" style="73"/>
    <col min="9244" max="9244" width="3.375" style="73" customWidth="1"/>
    <col min="9245" max="9245" width="17" style="73" customWidth="1"/>
    <col min="9246" max="9246" width="6" style="73" customWidth="1"/>
    <col min="9247" max="9259" width="12.375" style="73" customWidth="1"/>
    <col min="9260" max="9260" width="13.25" style="73" customWidth="1"/>
    <col min="9261" max="9261" width="50.75" style="73" customWidth="1"/>
    <col min="9262" max="9262" width="8.875" style="73" customWidth="1"/>
    <col min="9263" max="9263" width="12" style="73" customWidth="1"/>
    <col min="9264" max="9264" width="1.5" style="73" customWidth="1"/>
    <col min="9265" max="9499" width="9" style="73"/>
    <col min="9500" max="9500" width="3.375" style="73" customWidth="1"/>
    <col min="9501" max="9501" width="17" style="73" customWidth="1"/>
    <col min="9502" max="9502" width="6" style="73" customWidth="1"/>
    <col min="9503" max="9515" width="12.375" style="73" customWidth="1"/>
    <col min="9516" max="9516" width="13.25" style="73" customWidth="1"/>
    <col min="9517" max="9517" width="50.75" style="73" customWidth="1"/>
    <col min="9518" max="9518" width="8.875" style="73" customWidth="1"/>
    <col min="9519" max="9519" width="12" style="73" customWidth="1"/>
    <col min="9520" max="9520" width="1.5" style="73" customWidth="1"/>
    <col min="9521" max="9755" width="9" style="73"/>
    <col min="9756" max="9756" width="3.375" style="73" customWidth="1"/>
    <col min="9757" max="9757" width="17" style="73" customWidth="1"/>
    <col min="9758" max="9758" width="6" style="73" customWidth="1"/>
    <col min="9759" max="9771" width="12.375" style="73" customWidth="1"/>
    <col min="9772" max="9772" width="13.25" style="73" customWidth="1"/>
    <col min="9773" max="9773" width="50.75" style="73" customWidth="1"/>
    <col min="9774" max="9774" width="8.875" style="73" customWidth="1"/>
    <col min="9775" max="9775" width="12" style="73" customWidth="1"/>
    <col min="9776" max="9776" width="1.5" style="73" customWidth="1"/>
    <col min="9777" max="10011" width="9" style="73"/>
    <col min="10012" max="10012" width="3.375" style="73" customWidth="1"/>
    <col min="10013" max="10013" width="17" style="73" customWidth="1"/>
    <col min="10014" max="10014" width="6" style="73" customWidth="1"/>
    <col min="10015" max="10027" width="12.375" style="73" customWidth="1"/>
    <col min="10028" max="10028" width="13.25" style="73" customWidth="1"/>
    <col min="10029" max="10029" width="50.75" style="73" customWidth="1"/>
    <col min="10030" max="10030" width="8.875" style="73" customWidth="1"/>
    <col min="10031" max="10031" width="12" style="73" customWidth="1"/>
    <col min="10032" max="10032" width="1.5" style="73" customWidth="1"/>
    <col min="10033" max="10267" width="9" style="73"/>
    <col min="10268" max="10268" width="3.375" style="73" customWidth="1"/>
    <col min="10269" max="10269" width="17" style="73" customWidth="1"/>
    <col min="10270" max="10270" width="6" style="73" customWidth="1"/>
    <col min="10271" max="10283" width="12.375" style="73" customWidth="1"/>
    <col min="10284" max="10284" width="13.25" style="73" customWidth="1"/>
    <col min="10285" max="10285" width="50.75" style="73" customWidth="1"/>
    <col min="10286" max="10286" width="8.875" style="73" customWidth="1"/>
    <col min="10287" max="10287" width="12" style="73" customWidth="1"/>
    <col min="10288" max="10288" width="1.5" style="73" customWidth="1"/>
    <col min="10289" max="10523" width="9" style="73"/>
    <col min="10524" max="10524" width="3.375" style="73" customWidth="1"/>
    <col min="10525" max="10525" width="17" style="73" customWidth="1"/>
    <col min="10526" max="10526" width="6" style="73" customWidth="1"/>
    <col min="10527" max="10539" width="12.375" style="73" customWidth="1"/>
    <col min="10540" max="10540" width="13.25" style="73" customWidth="1"/>
    <col min="10541" max="10541" width="50.75" style="73" customWidth="1"/>
    <col min="10542" max="10542" width="8.875" style="73" customWidth="1"/>
    <col min="10543" max="10543" width="12" style="73" customWidth="1"/>
    <col min="10544" max="10544" width="1.5" style="73" customWidth="1"/>
    <col min="10545" max="10779" width="9" style="73"/>
    <col min="10780" max="10780" width="3.375" style="73" customWidth="1"/>
    <col min="10781" max="10781" width="17" style="73" customWidth="1"/>
    <col min="10782" max="10782" width="6" style="73" customWidth="1"/>
    <col min="10783" max="10795" width="12.375" style="73" customWidth="1"/>
    <col min="10796" max="10796" width="13.25" style="73" customWidth="1"/>
    <col min="10797" max="10797" width="50.75" style="73" customWidth="1"/>
    <col min="10798" max="10798" width="8.875" style="73" customWidth="1"/>
    <col min="10799" max="10799" width="12" style="73" customWidth="1"/>
    <col min="10800" max="10800" width="1.5" style="73" customWidth="1"/>
    <col min="10801" max="11035" width="9" style="73"/>
    <col min="11036" max="11036" width="3.375" style="73" customWidth="1"/>
    <col min="11037" max="11037" width="17" style="73" customWidth="1"/>
    <col min="11038" max="11038" width="6" style="73" customWidth="1"/>
    <col min="11039" max="11051" width="12.375" style="73" customWidth="1"/>
    <col min="11052" max="11052" width="13.25" style="73" customWidth="1"/>
    <col min="11053" max="11053" width="50.75" style="73" customWidth="1"/>
    <col min="11054" max="11054" width="8.875" style="73" customWidth="1"/>
    <col min="11055" max="11055" width="12" style="73" customWidth="1"/>
    <col min="11056" max="11056" width="1.5" style="73" customWidth="1"/>
    <col min="11057" max="11291" width="9" style="73"/>
    <col min="11292" max="11292" width="3.375" style="73" customWidth="1"/>
    <col min="11293" max="11293" width="17" style="73" customWidth="1"/>
    <col min="11294" max="11294" width="6" style="73" customWidth="1"/>
    <col min="11295" max="11307" width="12.375" style="73" customWidth="1"/>
    <col min="11308" max="11308" width="13.25" style="73" customWidth="1"/>
    <col min="11309" max="11309" width="50.75" style="73" customWidth="1"/>
    <col min="11310" max="11310" width="8.875" style="73" customWidth="1"/>
    <col min="11311" max="11311" width="12" style="73" customWidth="1"/>
    <col min="11312" max="11312" width="1.5" style="73" customWidth="1"/>
    <col min="11313" max="11547" width="9" style="73"/>
    <col min="11548" max="11548" width="3.375" style="73" customWidth="1"/>
    <col min="11549" max="11549" width="17" style="73" customWidth="1"/>
    <col min="11550" max="11550" width="6" style="73" customWidth="1"/>
    <col min="11551" max="11563" width="12.375" style="73" customWidth="1"/>
    <col min="11564" max="11564" width="13.25" style="73" customWidth="1"/>
    <col min="11565" max="11565" width="50.75" style="73" customWidth="1"/>
    <col min="11566" max="11566" width="8.875" style="73" customWidth="1"/>
    <col min="11567" max="11567" width="12" style="73" customWidth="1"/>
    <col min="11568" max="11568" width="1.5" style="73" customWidth="1"/>
    <col min="11569" max="11803" width="9" style="73"/>
    <col min="11804" max="11804" width="3.375" style="73" customWidth="1"/>
    <col min="11805" max="11805" width="17" style="73" customWidth="1"/>
    <col min="11806" max="11806" width="6" style="73" customWidth="1"/>
    <col min="11807" max="11819" width="12.375" style="73" customWidth="1"/>
    <col min="11820" max="11820" width="13.25" style="73" customWidth="1"/>
    <col min="11821" max="11821" width="50.75" style="73" customWidth="1"/>
    <col min="11822" max="11822" width="8.875" style="73" customWidth="1"/>
    <col min="11823" max="11823" width="12" style="73" customWidth="1"/>
    <col min="11824" max="11824" width="1.5" style="73" customWidth="1"/>
    <col min="11825" max="12059" width="9" style="73"/>
    <col min="12060" max="12060" width="3.375" style="73" customWidth="1"/>
    <col min="12061" max="12061" width="17" style="73" customWidth="1"/>
    <col min="12062" max="12062" width="6" style="73" customWidth="1"/>
    <col min="12063" max="12075" width="12.375" style="73" customWidth="1"/>
    <col min="12076" max="12076" width="13.25" style="73" customWidth="1"/>
    <col min="12077" max="12077" width="50.75" style="73" customWidth="1"/>
    <col min="12078" max="12078" width="8.875" style="73" customWidth="1"/>
    <col min="12079" max="12079" width="12" style="73" customWidth="1"/>
    <col min="12080" max="12080" width="1.5" style="73" customWidth="1"/>
    <col min="12081" max="12315" width="9" style="73"/>
    <col min="12316" max="12316" width="3.375" style="73" customWidth="1"/>
    <col min="12317" max="12317" width="17" style="73" customWidth="1"/>
    <col min="12318" max="12318" width="6" style="73" customWidth="1"/>
    <col min="12319" max="12331" width="12.375" style="73" customWidth="1"/>
    <col min="12332" max="12332" width="13.25" style="73" customWidth="1"/>
    <col min="12333" max="12333" width="50.75" style="73" customWidth="1"/>
    <col min="12334" max="12334" width="8.875" style="73" customWidth="1"/>
    <col min="12335" max="12335" width="12" style="73" customWidth="1"/>
    <col min="12336" max="12336" width="1.5" style="73" customWidth="1"/>
    <col min="12337" max="12571" width="9" style="73"/>
    <col min="12572" max="12572" width="3.375" style="73" customWidth="1"/>
    <col min="12573" max="12573" width="17" style="73" customWidth="1"/>
    <col min="12574" max="12574" width="6" style="73" customWidth="1"/>
    <col min="12575" max="12587" width="12.375" style="73" customWidth="1"/>
    <col min="12588" max="12588" width="13.25" style="73" customWidth="1"/>
    <col min="12589" max="12589" width="50.75" style="73" customWidth="1"/>
    <col min="12590" max="12590" width="8.875" style="73" customWidth="1"/>
    <col min="12591" max="12591" width="12" style="73" customWidth="1"/>
    <col min="12592" max="12592" width="1.5" style="73" customWidth="1"/>
    <col min="12593" max="12827" width="9" style="73"/>
    <col min="12828" max="12828" width="3.375" style="73" customWidth="1"/>
    <col min="12829" max="12829" width="17" style="73" customWidth="1"/>
    <col min="12830" max="12830" width="6" style="73" customWidth="1"/>
    <col min="12831" max="12843" width="12.375" style="73" customWidth="1"/>
    <col min="12844" max="12844" width="13.25" style="73" customWidth="1"/>
    <col min="12845" max="12845" width="50.75" style="73" customWidth="1"/>
    <col min="12846" max="12846" width="8.875" style="73" customWidth="1"/>
    <col min="12847" max="12847" width="12" style="73" customWidth="1"/>
    <col min="12848" max="12848" width="1.5" style="73" customWidth="1"/>
    <col min="12849" max="13083" width="9" style="73"/>
    <col min="13084" max="13084" width="3.375" style="73" customWidth="1"/>
    <col min="13085" max="13085" width="17" style="73" customWidth="1"/>
    <col min="13086" max="13086" width="6" style="73" customWidth="1"/>
    <col min="13087" max="13099" width="12.375" style="73" customWidth="1"/>
    <col min="13100" max="13100" width="13.25" style="73" customWidth="1"/>
    <col min="13101" max="13101" width="50.75" style="73" customWidth="1"/>
    <col min="13102" max="13102" width="8.875" style="73" customWidth="1"/>
    <col min="13103" max="13103" width="12" style="73" customWidth="1"/>
    <col min="13104" max="13104" width="1.5" style="73" customWidth="1"/>
    <col min="13105" max="13339" width="9" style="73"/>
    <col min="13340" max="13340" width="3.375" style="73" customWidth="1"/>
    <col min="13341" max="13341" width="17" style="73" customWidth="1"/>
    <col min="13342" max="13342" width="6" style="73" customWidth="1"/>
    <col min="13343" max="13355" width="12.375" style="73" customWidth="1"/>
    <col min="13356" max="13356" width="13.25" style="73" customWidth="1"/>
    <col min="13357" max="13357" width="50.75" style="73" customWidth="1"/>
    <col min="13358" max="13358" width="8.875" style="73" customWidth="1"/>
    <col min="13359" max="13359" width="12" style="73" customWidth="1"/>
    <col min="13360" max="13360" width="1.5" style="73" customWidth="1"/>
    <col min="13361" max="13595" width="9" style="73"/>
    <col min="13596" max="13596" width="3.375" style="73" customWidth="1"/>
    <col min="13597" max="13597" width="17" style="73" customWidth="1"/>
    <col min="13598" max="13598" width="6" style="73" customWidth="1"/>
    <col min="13599" max="13611" width="12.375" style="73" customWidth="1"/>
    <col min="13612" max="13612" width="13.25" style="73" customWidth="1"/>
    <col min="13613" max="13613" width="50.75" style="73" customWidth="1"/>
    <col min="13614" max="13614" width="8.875" style="73" customWidth="1"/>
    <col min="13615" max="13615" width="12" style="73" customWidth="1"/>
    <col min="13616" max="13616" width="1.5" style="73" customWidth="1"/>
    <col min="13617" max="13851" width="9" style="73"/>
    <col min="13852" max="13852" width="3.375" style="73" customWidth="1"/>
    <col min="13853" max="13853" width="17" style="73" customWidth="1"/>
    <col min="13854" max="13854" width="6" style="73" customWidth="1"/>
    <col min="13855" max="13867" width="12.375" style="73" customWidth="1"/>
    <col min="13868" max="13868" width="13.25" style="73" customWidth="1"/>
    <col min="13869" max="13869" width="50.75" style="73" customWidth="1"/>
    <col min="13870" max="13870" width="8.875" style="73" customWidth="1"/>
    <col min="13871" max="13871" width="12" style="73" customWidth="1"/>
    <col min="13872" max="13872" width="1.5" style="73" customWidth="1"/>
    <col min="13873" max="14107" width="9" style="73"/>
    <col min="14108" max="14108" width="3.375" style="73" customWidth="1"/>
    <col min="14109" max="14109" width="17" style="73" customWidth="1"/>
    <col min="14110" max="14110" width="6" style="73" customWidth="1"/>
    <col min="14111" max="14123" width="12.375" style="73" customWidth="1"/>
    <col min="14124" max="14124" width="13.25" style="73" customWidth="1"/>
    <col min="14125" max="14125" width="50.75" style="73" customWidth="1"/>
    <col min="14126" max="14126" width="8.875" style="73" customWidth="1"/>
    <col min="14127" max="14127" width="12" style="73" customWidth="1"/>
    <col min="14128" max="14128" width="1.5" style="73" customWidth="1"/>
    <col min="14129" max="14363" width="9" style="73"/>
    <col min="14364" max="14364" width="3.375" style="73" customWidth="1"/>
    <col min="14365" max="14365" width="17" style="73" customWidth="1"/>
    <col min="14366" max="14366" width="6" style="73" customWidth="1"/>
    <col min="14367" max="14379" width="12.375" style="73" customWidth="1"/>
    <col min="14380" max="14380" width="13.25" style="73" customWidth="1"/>
    <col min="14381" max="14381" width="50.75" style="73" customWidth="1"/>
    <col min="14382" max="14382" width="8.875" style="73" customWidth="1"/>
    <col min="14383" max="14383" width="12" style="73" customWidth="1"/>
    <col min="14384" max="14384" width="1.5" style="73" customWidth="1"/>
    <col min="14385" max="14619" width="9" style="73"/>
    <col min="14620" max="14620" width="3.375" style="73" customWidth="1"/>
    <col min="14621" max="14621" width="17" style="73" customWidth="1"/>
    <col min="14622" max="14622" width="6" style="73" customWidth="1"/>
    <col min="14623" max="14635" width="12.375" style="73" customWidth="1"/>
    <col min="14636" max="14636" width="13.25" style="73" customWidth="1"/>
    <col min="14637" max="14637" width="50.75" style="73" customWidth="1"/>
    <col min="14638" max="14638" width="8.875" style="73" customWidth="1"/>
    <col min="14639" max="14639" width="12" style="73" customWidth="1"/>
    <col min="14640" max="14640" width="1.5" style="73" customWidth="1"/>
    <col min="14641" max="14875" width="9" style="73"/>
    <col min="14876" max="14876" width="3.375" style="73" customWidth="1"/>
    <col min="14877" max="14877" width="17" style="73" customWidth="1"/>
    <col min="14878" max="14878" width="6" style="73" customWidth="1"/>
    <col min="14879" max="14891" width="12.375" style="73" customWidth="1"/>
    <col min="14892" max="14892" width="13.25" style="73" customWidth="1"/>
    <col min="14893" max="14893" width="50.75" style="73" customWidth="1"/>
    <col min="14894" max="14894" width="8.875" style="73" customWidth="1"/>
    <col min="14895" max="14895" width="12" style="73" customWidth="1"/>
    <col min="14896" max="14896" width="1.5" style="73" customWidth="1"/>
    <col min="14897" max="15131" width="9" style="73"/>
    <col min="15132" max="15132" width="3.375" style="73" customWidth="1"/>
    <col min="15133" max="15133" width="17" style="73" customWidth="1"/>
    <col min="15134" max="15134" width="6" style="73" customWidth="1"/>
    <col min="15135" max="15147" width="12.375" style="73" customWidth="1"/>
    <col min="15148" max="15148" width="13.25" style="73" customWidth="1"/>
    <col min="15149" max="15149" width="50.75" style="73" customWidth="1"/>
    <col min="15150" max="15150" width="8.875" style="73" customWidth="1"/>
    <col min="15151" max="15151" width="12" style="73" customWidth="1"/>
    <col min="15152" max="15152" width="1.5" style="73" customWidth="1"/>
    <col min="15153" max="15387" width="9" style="73"/>
    <col min="15388" max="15388" width="3.375" style="73" customWidth="1"/>
    <col min="15389" max="15389" width="17" style="73" customWidth="1"/>
    <col min="15390" max="15390" width="6" style="73" customWidth="1"/>
    <col min="15391" max="15403" width="12.375" style="73" customWidth="1"/>
    <col min="15404" max="15404" width="13.25" style="73" customWidth="1"/>
    <col min="15405" max="15405" width="50.75" style="73" customWidth="1"/>
    <col min="15406" max="15406" width="8.875" style="73" customWidth="1"/>
    <col min="15407" max="15407" width="12" style="73" customWidth="1"/>
    <col min="15408" max="15408" width="1.5" style="73" customWidth="1"/>
    <col min="15409" max="15643" width="9" style="73"/>
    <col min="15644" max="15644" width="3.375" style="73" customWidth="1"/>
    <col min="15645" max="15645" width="17" style="73" customWidth="1"/>
    <col min="15646" max="15646" width="6" style="73" customWidth="1"/>
    <col min="15647" max="15659" width="12.375" style="73" customWidth="1"/>
    <col min="15660" max="15660" width="13.25" style="73" customWidth="1"/>
    <col min="15661" max="15661" width="50.75" style="73" customWidth="1"/>
    <col min="15662" max="15662" width="8.875" style="73" customWidth="1"/>
    <col min="15663" max="15663" width="12" style="73" customWidth="1"/>
    <col min="15664" max="15664" width="1.5" style="73" customWidth="1"/>
    <col min="15665" max="15899" width="9" style="73"/>
    <col min="15900" max="15900" width="3.375" style="73" customWidth="1"/>
    <col min="15901" max="15901" width="17" style="73" customWidth="1"/>
    <col min="15902" max="15902" width="6" style="73" customWidth="1"/>
    <col min="15903" max="15915" width="12.375" style="73" customWidth="1"/>
    <col min="15916" max="15916" width="13.25" style="73" customWidth="1"/>
    <col min="15917" max="15917" width="50.75" style="73" customWidth="1"/>
    <col min="15918" max="15918" width="8.875" style="73" customWidth="1"/>
    <col min="15919" max="15919" width="12" style="73" customWidth="1"/>
    <col min="15920" max="15920" width="1.5" style="73" customWidth="1"/>
    <col min="15921" max="16155" width="9" style="73"/>
    <col min="16156" max="16156" width="3.375" style="73" customWidth="1"/>
    <col min="16157" max="16157" width="17" style="73" customWidth="1"/>
    <col min="16158" max="16158" width="6" style="73" customWidth="1"/>
    <col min="16159" max="16171" width="12.375" style="73" customWidth="1"/>
    <col min="16172" max="16172" width="13.25" style="73" customWidth="1"/>
    <col min="16173" max="16173" width="50.75" style="73" customWidth="1"/>
    <col min="16174" max="16174" width="8.875" style="73" customWidth="1"/>
    <col min="16175" max="16175" width="12" style="73" customWidth="1"/>
    <col min="16176" max="16176" width="1.5" style="73" customWidth="1"/>
    <col min="16177" max="16384" width="9" style="73"/>
  </cols>
  <sheetData>
    <row r="1" spans="1:49" ht="49.5" customHeight="1" thickBot="1">
      <c r="A1" s="581" t="s">
        <v>80</v>
      </c>
      <c r="B1" s="581"/>
      <c r="C1" s="581"/>
      <c r="D1" s="581"/>
      <c r="E1" s="581"/>
    </row>
    <row r="2" spans="1:49" s="76" customFormat="1" ht="28.9" customHeight="1" thickBot="1">
      <c r="B2" s="77" t="s">
        <v>323</v>
      </c>
      <c r="C2" s="77"/>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516" t="s">
        <v>271</v>
      </c>
      <c r="AH2" s="517"/>
      <c r="AI2" s="517"/>
      <c r="AJ2" s="562">
        <v>2850199999</v>
      </c>
      <c r="AK2" s="563"/>
      <c r="AL2" s="563"/>
      <c r="AM2" s="563"/>
      <c r="AN2" s="564"/>
      <c r="AO2" s="525" t="s">
        <v>61</v>
      </c>
      <c r="AP2" s="526"/>
      <c r="AQ2" s="567" t="s">
        <v>272</v>
      </c>
      <c r="AR2" s="567"/>
      <c r="AS2" s="568"/>
      <c r="AT2" s="355"/>
      <c r="AU2" s="356"/>
      <c r="AV2" s="356"/>
      <c r="AW2" s="356"/>
    </row>
    <row r="3" spans="1:49" s="76" customFormat="1" ht="30" customHeight="1" thickBot="1">
      <c r="B3" s="136" t="s">
        <v>324</v>
      </c>
      <c r="C3" s="136"/>
      <c r="D3" s="497">
        <v>45594</v>
      </c>
      <c r="E3" s="498"/>
      <c r="F3" s="79" t="s">
        <v>321</v>
      </c>
      <c r="Q3" s="80"/>
      <c r="R3" s="81"/>
      <c r="S3" s="81"/>
      <c r="T3" s="81"/>
      <c r="U3" s="81"/>
      <c r="V3" s="81"/>
      <c r="W3" s="81"/>
      <c r="X3" s="81"/>
      <c r="Y3" s="81"/>
      <c r="Z3" s="81"/>
      <c r="AA3" s="81"/>
      <c r="AB3" s="81"/>
      <c r="AC3" s="81"/>
      <c r="AD3" s="81"/>
      <c r="AE3" s="81"/>
      <c r="AF3" s="81"/>
      <c r="AG3" s="518"/>
      <c r="AH3" s="519"/>
      <c r="AI3" s="519"/>
      <c r="AJ3" s="565"/>
      <c r="AK3" s="565"/>
      <c r="AL3" s="565"/>
      <c r="AM3" s="565"/>
      <c r="AN3" s="566"/>
      <c r="AO3" s="527"/>
      <c r="AP3" s="528"/>
      <c r="AQ3" s="569"/>
      <c r="AR3" s="569"/>
      <c r="AS3" s="570"/>
      <c r="AT3" s="356"/>
      <c r="AU3" s="356"/>
      <c r="AV3" s="356"/>
      <c r="AW3" s="356"/>
    </row>
    <row r="4" spans="1:49" ht="5.25" customHeight="1" thickBot="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row>
    <row r="5" spans="1:49" ht="31.5" customHeight="1" thickBot="1">
      <c r="A5" s="558" t="s">
        <v>62</v>
      </c>
      <c r="B5" s="499" t="s">
        <v>63</v>
      </c>
      <c r="C5" s="499" t="s">
        <v>83</v>
      </c>
      <c r="D5" s="499" t="s">
        <v>64</v>
      </c>
      <c r="E5" s="499" t="s">
        <v>65</v>
      </c>
      <c r="F5" s="499" t="s">
        <v>66</v>
      </c>
      <c r="G5" s="499" t="s">
        <v>67</v>
      </c>
      <c r="H5" s="507" t="s">
        <v>68</v>
      </c>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9"/>
      <c r="AQ5" s="555" t="s">
        <v>268</v>
      </c>
      <c r="AR5" s="555" t="s">
        <v>269</v>
      </c>
      <c r="AS5" s="571" t="s">
        <v>270</v>
      </c>
    </row>
    <row r="6" spans="1:49" ht="30" customHeight="1" thickBot="1">
      <c r="A6" s="559"/>
      <c r="B6" s="500"/>
      <c r="C6" s="500"/>
      <c r="D6" s="500"/>
      <c r="E6" s="500"/>
      <c r="F6" s="500"/>
      <c r="G6" s="500"/>
      <c r="H6" s="541">
        <f>DATE(TEXT($D3,"yyyy"),TEXT($D3,"mm")-3,1)</f>
        <v>45474</v>
      </c>
      <c r="I6" s="541">
        <f>DATE(TEXT($D3,"yyyy"),TEXT($D3,"mm")-2,1)</f>
        <v>45505</v>
      </c>
      <c r="J6" s="544">
        <f>DATE(TEXT($D3,"yyyy"),TEXT($D3,"mm")-1,1)</f>
        <v>45536</v>
      </c>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6"/>
      <c r="AP6" s="547" t="s">
        <v>69</v>
      </c>
      <c r="AQ6" s="556"/>
      <c r="AR6" s="556"/>
      <c r="AS6" s="572"/>
    </row>
    <row r="7" spans="1:49" ht="30" customHeight="1">
      <c r="A7" s="559"/>
      <c r="B7" s="500"/>
      <c r="C7" s="500"/>
      <c r="D7" s="500"/>
      <c r="E7" s="500"/>
      <c r="F7" s="500"/>
      <c r="G7" s="500"/>
      <c r="H7" s="542"/>
      <c r="I7" s="542"/>
      <c r="J7" s="83">
        <v>1</v>
      </c>
      <c r="K7" s="84">
        <v>2</v>
      </c>
      <c r="L7" s="84">
        <v>3</v>
      </c>
      <c r="M7" s="84">
        <v>4</v>
      </c>
      <c r="N7" s="84">
        <v>5</v>
      </c>
      <c r="O7" s="84">
        <v>6</v>
      </c>
      <c r="P7" s="84">
        <v>7</v>
      </c>
      <c r="Q7" s="84">
        <v>8</v>
      </c>
      <c r="R7" s="84">
        <v>9</v>
      </c>
      <c r="S7" s="84">
        <v>10</v>
      </c>
      <c r="T7" s="84">
        <v>11</v>
      </c>
      <c r="U7" s="84">
        <v>12</v>
      </c>
      <c r="V7" s="84">
        <v>13</v>
      </c>
      <c r="W7" s="84">
        <v>14</v>
      </c>
      <c r="X7" s="84">
        <v>15</v>
      </c>
      <c r="Y7" s="84">
        <v>16</v>
      </c>
      <c r="Z7" s="84">
        <v>17</v>
      </c>
      <c r="AA7" s="84">
        <v>18</v>
      </c>
      <c r="AB7" s="84">
        <v>19</v>
      </c>
      <c r="AC7" s="84">
        <v>20</v>
      </c>
      <c r="AD7" s="84">
        <v>21</v>
      </c>
      <c r="AE7" s="84">
        <v>22</v>
      </c>
      <c r="AF7" s="84">
        <v>23</v>
      </c>
      <c r="AG7" s="84">
        <v>24</v>
      </c>
      <c r="AH7" s="84">
        <v>25</v>
      </c>
      <c r="AI7" s="84">
        <v>26</v>
      </c>
      <c r="AJ7" s="84">
        <v>27</v>
      </c>
      <c r="AK7" s="84">
        <v>28</v>
      </c>
      <c r="AL7" s="84">
        <v>29</v>
      </c>
      <c r="AM7" s="84">
        <v>30</v>
      </c>
      <c r="AN7" s="85">
        <v>31</v>
      </c>
      <c r="AO7" s="550" t="s">
        <v>70</v>
      </c>
      <c r="AP7" s="548"/>
      <c r="AQ7" s="556"/>
      <c r="AR7" s="556"/>
      <c r="AS7" s="572"/>
    </row>
    <row r="8" spans="1:49" ht="30" customHeight="1" thickBot="1">
      <c r="A8" s="560"/>
      <c r="B8" s="501"/>
      <c r="C8" s="561"/>
      <c r="D8" s="561"/>
      <c r="E8" s="561"/>
      <c r="F8" s="501"/>
      <c r="G8" s="501"/>
      <c r="H8" s="543"/>
      <c r="I8" s="543"/>
      <c r="J8" s="86" t="str">
        <f>IF(TEXT(DATE(TEXT($J$6,"yyyy"),TEXT($J$6,"mm"),J$7),"DD")=TEXT(J$7,"00"),TEXT(DATE(TEXT($J$6,"yyyy"),TEXT($J$6,"mm"),J$7),"aaa"),"-")</f>
        <v>日</v>
      </c>
      <c r="K8" s="87" t="str">
        <f t="shared" ref="K8:AN8" si="0">IF(TEXT(DATE(TEXT($J$6,"yyyy"),TEXT($J$6,"mm"),K$7),"DD")=TEXT(K$7,"00"),TEXT(DATE(TEXT($J$6,"yyyy"),TEXT($J$6,"mm"),K$7),"aaa"),"-")</f>
        <v>月</v>
      </c>
      <c r="L8" s="87" t="str">
        <f t="shared" si="0"/>
        <v>火</v>
      </c>
      <c r="M8" s="87" t="str">
        <f t="shared" si="0"/>
        <v>水</v>
      </c>
      <c r="N8" s="87" t="str">
        <f t="shared" si="0"/>
        <v>木</v>
      </c>
      <c r="O8" s="87" t="str">
        <f t="shared" si="0"/>
        <v>金</v>
      </c>
      <c r="P8" s="87" t="str">
        <f t="shared" si="0"/>
        <v>土</v>
      </c>
      <c r="Q8" s="87" t="str">
        <f t="shared" si="0"/>
        <v>日</v>
      </c>
      <c r="R8" s="87" t="str">
        <f t="shared" si="0"/>
        <v>月</v>
      </c>
      <c r="S8" s="87" t="str">
        <f t="shared" si="0"/>
        <v>火</v>
      </c>
      <c r="T8" s="87" t="str">
        <f t="shared" si="0"/>
        <v>水</v>
      </c>
      <c r="U8" s="87" t="str">
        <f t="shared" si="0"/>
        <v>木</v>
      </c>
      <c r="V8" s="87" t="str">
        <f t="shared" si="0"/>
        <v>金</v>
      </c>
      <c r="W8" s="87" t="str">
        <f t="shared" si="0"/>
        <v>土</v>
      </c>
      <c r="X8" s="87" t="str">
        <f t="shared" si="0"/>
        <v>日</v>
      </c>
      <c r="Y8" s="87" t="str">
        <f t="shared" si="0"/>
        <v>月</v>
      </c>
      <c r="Z8" s="87" t="str">
        <f t="shared" si="0"/>
        <v>火</v>
      </c>
      <c r="AA8" s="87" t="str">
        <f t="shared" si="0"/>
        <v>水</v>
      </c>
      <c r="AB8" s="87" t="str">
        <f t="shared" si="0"/>
        <v>木</v>
      </c>
      <c r="AC8" s="87" t="str">
        <f t="shared" si="0"/>
        <v>金</v>
      </c>
      <c r="AD8" s="87" t="str">
        <f t="shared" si="0"/>
        <v>土</v>
      </c>
      <c r="AE8" s="87" t="str">
        <f t="shared" si="0"/>
        <v>日</v>
      </c>
      <c r="AF8" s="87" t="str">
        <f t="shared" si="0"/>
        <v>月</v>
      </c>
      <c r="AG8" s="87" t="str">
        <f t="shared" si="0"/>
        <v>火</v>
      </c>
      <c r="AH8" s="87" t="str">
        <f t="shared" si="0"/>
        <v>水</v>
      </c>
      <c r="AI8" s="87" t="str">
        <f t="shared" si="0"/>
        <v>木</v>
      </c>
      <c r="AJ8" s="87" t="str">
        <f t="shared" si="0"/>
        <v>金</v>
      </c>
      <c r="AK8" s="87" t="str">
        <f t="shared" si="0"/>
        <v>土</v>
      </c>
      <c r="AL8" s="87" t="str">
        <f t="shared" si="0"/>
        <v>日</v>
      </c>
      <c r="AM8" s="87" t="str">
        <f t="shared" si="0"/>
        <v>月</v>
      </c>
      <c r="AN8" s="88" t="str">
        <f t="shared" si="0"/>
        <v>-</v>
      </c>
      <c r="AO8" s="551"/>
      <c r="AP8" s="549"/>
      <c r="AQ8" s="557"/>
      <c r="AR8" s="557"/>
      <c r="AS8" s="573"/>
    </row>
    <row r="9" spans="1:49" ht="39.950000000000003" customHeight="1">
      <c r="A9" s="89">
        <f>ROW()-8</f>
        <v>1</v>
      </c>
      <c r="B9" s="137">
        <v>1234567890</v>
      </c>
      <c r="C9" s="91" t="s">
        <v>84</v>
      </c>
      <c r="D9" s="137" t="s">
        <v>81</v>
      </c>
      <c r="E9" s="92" t="s">
        <v>142</v>
      </c>
      <c r="F9" s="93">
        <v>42979</v>
      </c>
      <c r="G9" s="93">
        <v>42979</v>
      </c>
      <c r="H9" s="94">
        <v>22</v>
      </c>
      <c r="I9" s="95">
        <v>22</v>
      </c>
      <c r="J9" s="96">
        <v>1</v>
      </c>
      <c r="K9" s="97">
        <v>1</v>
      </c>
      <c r="L9" s="97">
        <v>1</v>
      </c>
      <c r="M9" s="97">
        <v>1</v>
      </c>
      <c r="N9" s="97"/>
      <c r="O9" s="97"/>
      <c r="P9" s="97">
        <v>1</v>
      </c>
      <c r="Q9" s="97">
        <v>1</v>
      </c>
      <c r="R9" s="97">
        <v>1</v>
      </c>
      <c r="S9" s="97">
        <v>1</v>
      </c>
      <c r="T9" s="97">
        <v>1</v>
      </c>
      <c r="U9" s="97"/>
      <c r="V9" s="97"/>
      <c r="W9" s="97">
        <v>1</v>
      </c>
      <c r="X9" s="97">
        <v>1</v>
      </c>
      <c r="Y9" s="97">
        <v>1</v>
      </c>
      <c r="Z9" s="97">
        <v>1</v>
      </c>
      <c r="AA9" s="97">
        <v>1</v>
      </c>
      <c r="AB9" s="97"/>
      <c r="AC9" s="97"/>
      <c r="AD9" s="97">
        <v>1</v>
      </c>
      <c r="AE9" s="97">
        <v>1</v>
      </c>
      <c r="AF9" s="97">
        <v>1</v>
      </c>
      <c r="AG9" s="97">
        <v>1</v>
      </c>
      <c r="AH9" s="97">
        <v>1</v>
      </c>
      <c r="AI9" s="97"/>
      <c r="AJ9" s="97"/>
      <c r="AK9" s="97">
        <v>1</v>
      </c>
      <c r="AL9" s="97">
        <v>1</v>
      </c>
      <c r="AM9" s="97">
        <v>1</v>
      </c>
      <c r="AN9" s="98"/>
      <c r="AO9" s="99">
        <f>SUM(J9:AN9)</f>
        <v>22</v>
      </c>
      <c r="AP9" s="99">
        <f t="shared" ref="AP9:AP31" si="1">SUM(H9:I9,AO9)</f>
        <v>66</v>
      </c>
      <c r="AQ9" s="100">
        <v>43687</v>
      </c>
      <c r="AR9" s="101">
        <v>43697</v>
      </c>
      <c r="AS9" s="101">
        <v>43709</v>
      </c>
    </row>
    <row r="10" spans="1:49" ht="39.950000000000003" customHeight="1">
      <c r="A10" s="102">
        <f t="shared" ref="A10:A28" si="2">ROW()-8</f>
        <v>2</v>
      </c>
      <c r="B10" s="138">
        <v>1234567891</v>
      </c>
      <c r="C10" s="92" t="s">
        <v>85</v>
      </c>
      <c r="D10" s="137" t="s">
        <v>82</v>
      </c>
      <c r="E10" s="92" t="s">
        <v>142</v>
      </c>
      <c r="F10" s="104">
        <v>43189</v>
      </c>
      <c r="G10" s="104">
        <v>43191</v>
      </c>
      <c r="H10" s="95">
        <v>22</v>
      </c>
      <c r="I10" s="95">
        <v>22</v>
      </c>
      <c r="J10" s="96">
        <v>1</v>
      </c>
      <c r="K10" s="97">
        <v>1</v>
      </c>
      <c r="L10" s="97">
        <v>1</v>
      </c>
      <c r="M10" s="97">
        <v>1</v>
      </c>
      <c r="N10" s="97"/>
      <c r="O10" s="97"/>
      <c r="P10" s="97">
        <v>1</v>
      </c>
      <c r="Q10" s="97">
        <v>1</v>
      </c>
      <c r="R10" s="97">
        <v>1</v>
      </c>
      <c r="S10" s="97">
        <v>1</v>
      </c>
      <c r="T10" s="97">
        <v>1</v>
      </c>
      <c r="U10" s="97"/>
      <c r="V10" s="97"/>
      <c r="W10" s="97">
        <v>1</v>
      </c>
      <c r="X10" s="97">
        <v>1</v>
      </c>
      <c r="Y10" s="97">
        <v>1</v>
      </c>
      <c r="Z10" s="97">
        <v>1</v>
      </c>
      <c r="AA10" s="97">
        <v>1</v>
      </c>
      <c r="AB10" s="97"/>
      <c r="AC10" s="97"/>
      <c r="AD10" s="97">
        <v>1</v>
      </c>
      <c r="AE10" s="97">
        <v>1</v>
      </c>
      <c r="AF10" s="97">
        <v>1</v>
      </c>
      <c r="AG10" s="97">
        <v>1</v>
      </c>
      <c r="AH10" s="97">
        <v>1</v>
      </c>
      <c r="AI10" s="97"/>
      <c r="AJ10" s="97"/>
      <c r="AK10" s="97">
        <v>1</v>
      </c>
      <c r="AL10" s="97">
        <v>1</v>
      </c>
      <c r="AM10" s="97">
        <v>1</v>
      </c>
      <c r="AN10" s="107"/>
      <c r="AO10" s="99">
        <f t="shared" ref="AO10:AO28" si="3">SUM(J10:AN10)</f>
        <v>22</v>
      </c>
      <c r="AP10" s="99">
        <f t="shared" si="1"/>
        <v>66</v>
      </c>
      <c r="AQ10" s="100">
        <v>43554</v>
      </c>
      <c r="AR10" s="101">
        <v>54513</v>
      </c>
      <c r="AS10" s="101">
        <v>43556</v>
      </c>
    </row>
    <row r="11" spans="1:49" ht="39.950000000000003" customHeight="1">
      <c r="A11" s="102">
        <f t="shared" si="2"/>
        <v>3</v>
      </c>
      <c r="B11" s="138">
        <v>1234567892</v>
      </c>
      <c r="C11" s="92" t="s">
        <v>85</v>
      </c>
      <c r="D11" s="137" t="s">
        <v>127</v>
      </c>
      <c r="E11" s="92" t="s">
        <v>142</v>
      </c>
      <c r="F11" s="104">
        <v>43190</v>
      </c>
      <c r="G11" s="104">
        <v>43191</v>
      </c>
      <c r="H11" s="95">
        <v>9</v>
      </c>
      <c r="I11" s="95">
        <v>8</v>
      </c>
      <c r="J11" s="105">
        <v>1</v>
      </c>
      <c r="K11" s="106"/>
      <c r="L11" s="106">
        <v>1</v>
      </c>
      <c r="M11" s="106"/>
      <c r="N11" s="106"/>
      <c r="O11" s="106"/>
      <c r="P11" s="106"/>
      <c r="Q11" s="106">
        <v>1</v>
      </c>
      <c r="R11" s="106"/>
      <c r="S11" s="106">
        <v>1</v>
      </c>
      <c r="T11" s="106"/>
      <c r="U11" s="106"/>
      <c r="V11" s="106"/>
      <c r="W11" s="106"/>
      <c r="X11" s="106">
        <v>1</v>
      </c>
      <c r="Y11" s="106"/>
      <c r="Z11" s="106">
        <v>1</v>
      </c>
      <c r="AA11" s="106"/>
      <c r="AB11" s="106"/>
      <c r="AC11" s="106"/>
      <c r="AD11" s="106"/>
      <c r="AE11" s="106">
        <v>1</v>
      </c>
      <c r="AF11" s="106"/>
      <c r="AG11" s="106">
        <v>1</v>
      </c>
      <c r="AH11" s="106"/>
      <c r="AI11" s="106"/>
      <c r="AJ11" s="106"/>
      <c r="AK11" s="106"/>
      <c r="AL11" s="106">
        <v>1</v>
      </c>
      <c r="AM11" s="106"/>
      <c r="AN11" s="107"/>
      <c r="AO11" s="99">
        <f t="shared" si="3"/>
        <v>9</v>
      </c>
      <c r="AP11" s="99">
        <f t="shared" si="1"/>
        <v>26</v>
      </c>
      <c r="AQ11" s="100">
        <v>43555</v>
      </c>
      <c r="AR11" s="101">
        <v>54513</v>
      </c>
      <c r="AS11" s="101">
        <v>43556</v>
      </c>
    </row>
    <row r="12" spans="1:49" ht="39.950000000000003" customHeight="1">
      <c r="A12" s="102">
        <f t="shared" si="2"/>
        <v>4</v>
      </c>
      <c r="B12" s="138">
        <v>1234567893</v>
      </c>
      <c r="C12" s="92" t="s">
        <v>130</v>
      </c>
      <c r="D12" s="137" t="s">
        <v>81</v>
      </c>
      <c r="E12" s="92" t="s">
        <v>142</v>
      </c>
      <c r="F12" s="104">
        <v>43189</v>
      </c>
      <c r="G12" s="104">
        <v>43191</v>
      </c>
      <c r="H12" s="95">
        <v>18</v>
      </c>
      <c r="I12" s="95">
        <v>18</v>
      </c>
      <c r="J12" s="105">
        <v>1</v>
      </c>
      <c r="K12" s="106">
        <v>1</v>
      </c>
      <c r="L12" s="106">
        <v>1</v>
      </c>
      <c r="M12" s="106"/>
      <c r="N12" s="106"/>
      <c r="O12" s="106"/>
      <c r="P12" s="106">
        <v>1</v>
      </c>
      <c r="Q12" s="106">
        <v>1</v>
      </c>
      <c r="R12" s="106">
        <v>1</v>
      </c>
      <c r="S12" s="106">
        <v>1</v>
      </c>
      <c r="T12" s="106"/>
      <c r="U12" s="106"/>
      <c r="V12" s="106"/>
      <c r="W12" s="106">
        <v>1</v>
      </c>
      <c r="X12" s="106">
        <v>1</v>
      </c>
      <c r="Y12" s="106">
        <v>1</v>
      </c>
      <c r="Z12" s="106">
        <v>1</v>
      </c>
      <c r="AA12" s="106"/>
      <c r="AB12" s="106"/>
      <c r="AC12" s="106"/>
      <c r="AD12" s="106">
        <v>1</v>
      </c>
      <c r="AE12" s="106">
        <v>1</v>
      </c>
      <c r="AF12" s="106">
        <v>1</v>
      </c>
      <c r="AG12" s="106">
        <v>1</v>
      </c>
      <c r="AH12" s="106"/>
      <c r="AI12" s="106"/>
      <c r="AJ12" s="106"/>
      <c r="AK12" s="106">
        <v>1</v>
      </c>
      <c r="AL12" s="106">
        <v>1</v>
      </c>
      <c r="AM12" s="106">
        <v>1</v>
      </c>
      <c r="AN12" s="107"/>
      <c r="AO12" s="99">
        <f t="shared" si="3"/>
        <v>18</v>
      </c>
      <c r="AP12" s="99">
        <f t="shared" si="1"/>
        <v>54</v>
      </c>
      <c r="AQ12" s="100">
        <v>43555</v>
      </c>
      <c r="AR12" s="101">
        <v>54513</v>
      </c>
      <c r="AS12" s="101">
        <v>43556</v>
      </c>
    </row>
    <row r="13" spans="1:49" ht="39.950000000000003" customHeight="1">
      <c r="A13" s="102">
        <f t="shared" si="2"/>
        <v>5</v>
      </c>
      <c r="B13" s="138"/>
      <c r="C13" s="92"/>
      <c r="D13" s="137"/>
      <c r="E13" s="92"/>
      <c r="F13" s="104"/>
      <c r="G13" s="104"/>
      <c r="H13" s="95"/>
      <c r="I13" s="95"/>
      <c r="J13" s="105"/>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7"/>
      <c r="AO13" s="99">
        <f t="shared" ref="AO13" si="4">SUM(J13:AN13)</f>
        <v>0</v>
      </c>
      <c r="AP13" s="99">
        <f t="shared" ref="AP13" si="5">SUM(H13:I13,AO13)</f>
        <v>0</v>
      </c>
      <c r="AQ13" s="100"/>
      <c r="AR13" s="101"/>
      <c r="AS13" s="101"/>
    </row>
    <row r="14" spans="1:49" ht="39.950000000000003" customHeight="1">
      <c r="A14" s="102">
        <f t="shared" si="2"/>
        <v>6</v>
      </c>
      <c r="B14" s="138"/>
      <c r="C14" s="92"/>
      <c r="D14" s="137"/>
      <c r="E14" s="92"/>
      <c r="F14" s="104"/>
      <c r="G14" s="104"/>
      <c r="H14" s="95"/>
      <c r="I14" s="95"/>
      <c r="J14" s="105"/>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7"/>
      <c r="AO14" s="99">
        <f t="shared" si="3"/>
        <v>0</v>
      </c>
      <c r="AP14" s="99">
        <f t="shared" si="1"/>
        <v>0</v>
      </c>
      <c r="AQ14" s="100"/>
      <c r="AR14" s="101"/>
      <c r="AS14" s="101"/>
    </row>
    <row r="15" spans="1:49" ht="39.950000000000003" customHeight="1">
      <c r="A15" s="102">
        <f t="shared" si="2"/>
        <v>7</v>
      </c>
      <c r="B15" s="138"/>
      <c r="C15" s="92"/>
      <c r="D15" s="137"/>
      <c r="E15" s="92"/>
      <c r="F15" s="93"/>
      <c r="G15" s="104"/>
      <c r="H15" s="95"/>
      <c r="I15" s="95"/>
      <c r="J15" s="105"/>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7"/>
      <c r="AO15" s="99">
        <f t="shared" si="3"/>
        <v>0</v>
      </c>
      <c r="AP15" s="99">
        <f t="shared" si="1"/>
        <v>0</v>
      </c>
      <c r="AQ15" s="100"/>
      <c r="AR15" s="101"/>
      <c r="AS15" s="101"/>
    </row>
    <row r="16" spans="1:49" ht="39.950000000000003" customHeight="1">
      <c r="A16" s="102">
        <f t="shared" si="2"/>
        <v>8</v>
      </c>
      <c r="B16" s="138"/>
      <c r="C16" s="108"/>
      <c r="D16" s="138"/>
      <c r="E16" s="108"/>
      <c r="F16" s="104"/>
      <c r="G16" s="104"/>
      <c r="H16" s="95"/>
      <c r="I16" s="95"/>
      <c r="J16" s="105"/>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7"/>
      <c r="AO16" s="99">
        <f t="shared" si="3"/>
        <v>0</v>
      </c>
      <c r="AP16" s="99">
        <f t="shared" si="1"/>
        <v>0</v>
      </c>
      <c r="AQ16" s="100"/>
      <c r="AR16" s="101"/>
      <c r="AS16" s="101"/>
    </row>
    <row r="17" spans="1:45" ht="39.950000000000003" customHeight="1">
      <c r="A17" s="102">
        <f t="shared" si="2"/>
        <v>9</v>
      </c>
      <c r="B17" s="138"/>
      <c r="C17" s="108"/>
      <c r="D17" s="138"/>
      <c r="E17" s="108"/>
      <c r="F17" s="104"/>
      <c r="G17" s="104"/>
      <c r="H17" s="95"/>
      <c r="I17" s="95"/>
      <c r="J17" s="105"/>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7"/>
      <c r="AO17" s="99">
        <f t="shared" si="3"/>
        <v>0</v>
      </c>
      <c r="AP17" s="99">
        <f t="shared" si="1"/>
        <v>0</v>
      </c>
      <c r="AQ17" s="100"/>
      <c r="AR17" s="101"/>
      <c r="AS17" s="101"/>
    </row>
    <row r="18" spans="1:45" ht="39.950000000000003" customHeight="1">
      <c r="A18" s="102">
        <f t="shared" si="2"/>
        <v>10</v>
      </c>
      <c r="B18" s="138"/>
      <c r="C18" s="108"/>
      <c r="D18" s="138"/>
      <c r="E18" s="108"/>
      <c r="F18" s="104"/>
      <c r="G18" s="104"/>
      <c r="H18" s="95"/>
      <c r="I18" s="95"/>
      <c r="J18" s="105"/>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7"/>
      <c r="AO18" s="99">
        <f t="shared" si="3"/>
        <v>0</v>
      </c>
      <c r="AP18" s="99">
        <f t="shared" si="1"/>
        <v>0</v>
      </c>
      <c r="AQ18" s="100"/>
      <c r="AR18" s="101"/>
      <c r="AS18" s="101"/>
    </row>
    <row r="19" spans="1:45" ht="39.950000000000003" customHeight="1">
      <c r="A19" s="102">
        <f t="shared" si="2"/>
        <v>11</v>
      </c>
      <c r="B19" s="138"/>
      <c r="C19" s="108"/>
      <c r="D19" s="138"/>
      <c r="E19" s="108"/>
      <c r="F19" s="104"/>
      <c r="G19" s="104"/>
      <c r="H19" s="95"/>
      <c r="I19" s="95"/>
      <c r="J19" s="109"/>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7"/>
      <c r="AO19" s="99">
        <f t="shared" si="3"/>
        <v>0</v>
      </c>
      <c r="AP19" s="99">
        <f t="shared" si="1"/>
        <v>0</v>
      </c>
      <c r="AQ19" s="100"/>
      <c r="AR19" s="101"/>
      <c r="AS19" s="101"/>
    </row>
    <row r="20" spans="1:45" ht="39.950000000000003" customHeight="1">
      <c r="A20" s="102">
        <f t="shared" si="2"/>
        <v>12</v>
      </c>
      <c r="B20" s="138"/>
      <c r="C20" s="108"/>
      <c r="D20" s="138"/>
      <c r="E20" s="108"/>
      <c r="F20" s="104"/>
      <c r="G20" s="104"/>
      <c r="H20" s="95"/>
      <c r="I20" s="95"/>
      <c r="J20" s="109"/>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AO20" s="99">
        <f t="shared" si="3"/>
        <v>0</v>
      </c>
      <c r="AP20" s="99">
        <f t="shared" si="1"/>
        <v>0</v>
      </c>
      <c r="AQ20" s="100"/>
      <c r="AR20" s="101"/>
      <c r="AS20" s="101"/>
    </row>
    <row r="21" spans="1:45" ht="39.950000000000003" customHeight="1">
      <c r="A21" s="102">
        <f t="shared" si="2"/>
        <v>13</v>
      </c>
      <c r="B21" s="138"/>
      <c r="C21" s="108"/>
      <c r="D21" s="138"/>
      <c r="E21" s="108"/>
      <c r="F21" s="104"/>
      <c r="G21" s="104"/>
      <c r="H21" s="95"/>
      <c r="I21" s="95"/>
      <c r="J21" s="109"/>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7"/>
      <c r="AO21" s="99">
        <f t="shared" si="3"/>
        <v>0</v>
      </c>
      <c r="AP21" s="99">
        <f t="shared" si="1"/>
        <v>0</v>
      </c>
      <c r="AQ21" s="100"/>
      <c r="AR21" s="101"/>
      <c r="AS21" s="101"/>
    </row>
    <row r="22" spans="1:45" ht="39.950000000000003" customHeight="1">
      <c r="A22" s="102">
        <f t="shared" si="2"/>
        <v>14</v>
      </c>
      <c r="B22" s="138"/>
      <c r="C22" s="108"/>
      <c r="D22" s="138"/>
      <c r="E22" s="108"/>
      <c r="F22" s="104"/>
      <c r="G22" s="104"/>
      <c r="H22" s="95"/>
      <c r="I22" s="95"/>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7"/>
      <c r="AO22" s="99">
        <f t="shared" si="3"/>
        <v>0</v>
      </c>
      <c r="AP22" s="99">
        <f t="shared" si="1"/>
        <v>0</v>
      </c>
      <c r="AQ22" s="100"/>
      <c r="AR22" s="101"/>
      <c r="AS22" s="101"/>
    </row>
    <row r="23" spans="1:45" ht="39.950000000000003" customHeight="1">
      <c r="A23" s="102">
        <f t="shared" si="2"/>
        <v>15</v>
      </c>
      <c r="B23" s="138"/>
      <c r="C23" s="108"/>
      <c r="D23" s="138"/>
      <c r="E23" s="108"/>
      <c r="F23" s="104"/>
      <c r="G23" s="104"/>
      <c r="H23" s="95"/>
      <c r="I23" s="95"/>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7"/>
      <c r="AO23" s="99">
        <f t="shared" si="3"/>
        <v>0</v>
      </c>
      <c r="AP23" s="99">
        <f t="shared" si="1"/>
        <v>0</v>
      </c>
      <c r="AQ23" s="100"/>
      <c r="AR23" s="101"/>
      <c r="AS23" s="101"/>
    </row>
    <row r="24" spans="1:45" ht="39.950000000000003" customHeight="1">
      <c r="A24" s="102">
        <f t="shared" si="2"/>
        <v>16</v>
      </c>
      <c r="B24" s="138"/>
      <c r="C24" s="108"/>
      <c r="D24" s="138"/>
      <c r="E24" s="108"/>
      <c r="F24" s="104"/>
      <c r="G24" s="104"/>
      <c r="H24" s="95"/>
      <c r="I24" s="95"/>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7"/>
      <c r="AO24" s="99">
        <f t="shared" si="3"/>
        <v>0</v>
      </c>
      <c r="AP24" s="99">
        <f t="shared" si="1"/>
        <v>0</v>
      </c>
      <c r="AQ24" s="100"/>
      <c r="AR24" s="101"/>
      <c r="AS24" s="101"/>
    </row>
    <row r="25" spans="1:45" ht="39.950000000000003" customHeight="1">
      <c r="A25" s="102">
        <f t="shared" si="2"/>
        <v>17</v>
      </c>
      <c r="B25" s="138"/>
      <c r="C25" s="108"/>
      <c r="D25" s="138"/>
      <c r="E25" s="108"/>
      <c r="F25" s="104"/>
      <c r="G25" s="104"/>
      <c r="H25" s="95"/>
      <c r="I25" s="95"/>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7"/>
      <c r="AO25" s="99">
        <f t="shared" si="3"/>
        <v>0</v>
      </c>
      <c r="AP25" s="99">
        <f t="shared" si="1"/>
        <v>0</v>
      </c>
      <c r="AQ25" s="100"/>
      <c r="AR25" s="101"/>
      <c r="AS25" s="101"/>
    </row>
    <row r="26" spans="1:45" ht="39.950000000000003" customHeight="1">
      <c r="A26" s="102">
        <f t="shared" si="2"/>
        <v>18</v>
      </c>
      <c r="B26" s="138"/>
      <c r="C26" s="108"/>
      <c r="D26" s="138"/>
      <c r="E26" s="108"/>
      <c r="F26" s="104"/>
      <c r="G26" s="104"/>
      <c r="H26" s="95"/>
      <c r="I26" s="95"/>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7"/>
      <c r="AO26" s="99">
        <f t="shared" si="3"/>
        <v>0</v>
      </c>
      <c r="AP26" s="99">
        <f t="shared" si="1"/>
        <v>0</v>
      </c>
      <c r="AQ26" s="100"/>
      <c r="AR26" s="101"/>
      <c r="AS26" s="101"/>
    </row>
    <row r="27" spans="1:45" ht="39.950000000000003" customHeight="1">
      <c r="A27" s="102">
        <f t="shared" si="2"/>
        <v>19</v>
      </c>
      <c r="B27" s="138"/>
      <c r="C27" s="108"/>
      <c r="D27" s="138"/>
      <c r="E27" s="108"/>
      <c r="F27" s="104"/>
      <c r="G27" s="104"/>
      <c r="H27" s="95"/>
      <c r="I27" s="95"/>
      <c r="J27" s="109"/>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7"/>
      <c r="AO27" s="99">
        <f t="shared" si="3"/>
        <v>0</v>
      </c>
      <c r="AP27" s="99">
        <f t="shared" si="1"/>
        <v>0</v>
      </c>
      <c r="AQ27" s="100"/>
      <c r="AR27" s="101"/>
      <c r="AS27" s="101"/>
    </row>
    <row r="28" spans="1:45" ht="39.950000000000003" customHeight="1" thickBot="1">
      <c r="A28" s="102">
        <f t="shared" si="2"/>
        <v>20</v>
      </c>
      <c r="B28" s="138"/>
      <c r="C28" s="108"/>
      <c r="D28" s="138"/>
      <c r="E28" s="108"/>
      <c r="F28" s="104"/>
      <c r="G28" s="104"/>
      <c r="H28" s="95"/>
      <c r="I28" s="95"/>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7"/>
      <c r="AO28" s="99">
        <f t="shared" si="3"/>
        <v>0</v>
      </c>
      <c r="AP28" s="99">
        <f t="shared" si="1"/>
        <v>0</v>
      </c>
      <c r="AQ28" s="100"/>
      <c r="AR28" s="101"/>
      <c r="AS28" s="101"/>
    </row>
    <row r="29" spans="1:45" ht="39.950000000000003" customHeight="1" thickBot="1">
      <c r="A29" s="114"/>
      <c r="B29" s="577" t="s">
        <v>71</v>
      </c>
      <c r="C29" s="578"/>
      <c r="D29" s="578"/>
      <c r="E29" s="578"/>
      <c r="F29" s="578"/>
      <c r="G29" s="579"/>
      <c r="H29" s="241">
        <f>SUM(H9:H28)</f>
        <v>71</v>
      </c>
      <c r="I29" s="241">
        <f>SUM(I9:I28)</f>
        <v>70</v>
      </c>
      <c r="J29" s="242">
        <f t="shared" ref="J29:AO29" si="6">SUM(J9:J28)</f>
        <v>4</v>
      </c>
      <c r="K29" s="243">
        <f t="shared" si="6"/>
        <v>3</v>
      </c>
      <c r="L29" s="243">
        <f t="shared" si="6"/>
        <v>4</v>
      </c>
      <c r="M29" s="243">
        <f t="shared" si="6"/>
        <v>2</v>
      </c>
      <c r="N29" s="243">
        <f t="shared" si="6"/>
        <v>0</v>
      </c>
      <c r="O29" s="243">
        <f t="shared" si="6"/>
        <v>0</v>
      </c>
      <c r="P29" s="243">
        <f t="shared" si="6"/>
        <v>3</v>
      </c>
      <c r="Q29" s="243">
        <f t="shared" si="6"/>
        <v>4</v>
      </c>
      <c r="R29" s="243">
        <f t="shared" si="6"/>
        <v>3</v>
      </c>
      <c r="S29" s="243">
        <f t="shared" si="6"/>
        <v>4</v>
      </c>
      <c r="T29" s="243">
        <f t="shared" si="6"/>
        <v>2</v>
      </c>
      <c r="U29" s="243">
        <f t="shared" si="6"/>
        <v>0</v>
      </c>
      <c r="V29" s="243">
        <f t="shared" si="6"/>
        <v>0</v>
      </c>
      <c r="W29" s="243">
        <f t="shared" si="6"/>
        <v>3</v>
      </c>
      <c r="X29" s="243">
        <f t="shared" si="6"/>
        <v>4</v>
      </c>
      <c r="Y29" s="243">
        <f t="shared" si="6"/>
        <v>3</v>
      </c>
      <c r="Z29" s="243">
        <f t="shared" si="6"/>
        <v>4</v>
      </c>
      <c r="AA29" s="243">
        <f t="shared" si="6"/>
        <v>2</v>
      </c>
      <c r="AB29" s="243">
        <f t="shared" si="6"/>
        <v>0</v>
      </c>
      <c r="AC29" s="243">
        <f t="shared" si="6"/>
        <v>0</v>
      </c>
      <c r="AD29" s="243">
        <f t="shared" si="6"/>
        <v>3</v>
      </c>
      <c r="AE29" s="243">
        <f t="shared" si="6"/>
        <v>4</v>
      </c>
      <c r="AF29" s="243">
        <f t="shared" si="6"/>
        <v>3</v>
      </c>
      <c r="AG29" s="243">
        <f t="shared" si="6"/>
        <v>4</v>
      </c>
      <c r="AH29" s="243">
        <f t="shared" si="6"/>
        <v>2</v>
      </c>
      <c r="AI29" s="243">
        <f t="shared" si="6"/>
        <v>0</v>
      </c>
      <c r="AJ29" s="243">
        <f t="shared" si="6"/>
        <v>0</v>
      </c>
      <c r="AK29" s="243">
        <f t="shared" si="6"/>
        <v>3</v>
      </c>
      <c r="AL29" s="243">
        <f t="shared" si="6"/>
        <v>4</v>
      </c>
      <c r="AM29" s="243">
        <f t="shared" si="6"/>
        <v>3</v>
      </c>
      <c r="AN29" s="244">
        <f t="shared" si="6"/>
        <v>0</v>
      </c>
      <c r="AO29" s="245">
        <f t="shared" si="6"/>
        <v>71</v>
      </c>
      <c r="AP29" s="139">
        <f t="shared" si="1"/>
        <v>212</v>
      </c>
      <c r="AQ29" s="534"/>
      <c r="AR29" s="534"/>
      <c r="AS29" s="534"/>
    </row>
    <row r="30" spans="1:45" ht="39.950000000000003" customHeight="1" thickBot="1">
      <c r="A30" s="246"/>
      <c r="B30" s="537" t="s">
        <v>322</v>
      </c>
      <c r="C30" s="538"/>
      <c r="D30" s="539"/>
      <c r="E30" s="539"/>
      <c r="F30" s="539"/>
      <c r="G30" s="580"/>
      <c r="H30" s="247">
        <v>22</v>
      </c>
      <c r="I30" s="248">
        <v>22</v>
      </c>
      <c r="J30" s="249"/>
      <c r="K30" s="250">
        <v>1</v>
      </c>
      <c r="L30" s="250">
        <v>1</v>
      </c>
      <c r="M30" s="250">
        <v>1</v>
      </c>
      <c r="N30" s="250">
        <v>1</v>
      </c>
      <c r="O30" s="250">
        <v>1</v>
      </c>
      <c r="P30" s="250"/>
      <c r="Q30" s="250"/>
      <c r="R30" s="250">
        <v>1</v>
      </c>
      <c r="S30" s="250">
        <v>1</v>
      </c>
      <c r="T30" s="250">
        <v>1</v>
      </c>
      <c r="U30" s="250">
        <v>1</v>
      </c>
      <c r="V30" s="250">
        <v>1</v>
      </c>
      <c r="W30" s="250">
        <v>1</v>
      </c>
      <c r="X30" s="250"/>
      <c r="Y30" s="250"/>
      <c r="Z30" s="250">
        <v>1</v>
      </c>
      <c r="AA30" s="250">
        <v>1</v>
      </c>
      <c r="AB30" s="250">
        <v>1</v>
      </c>
      <c r="AC30" s="250">
        <v>1</v>
      </c>
      <c r="AD30" s="250">
        <v>1</v>
      </c>
      <c r="AE30" s="250"/>
      <c r="AF30" s="250"/>
      <c r="AG30" s="250">
        <v>1</v>
      </c>
      <c r="AH30" s="250">
        <v>1</v>
      </c>
      <c r="AI30" s="250">
        <v>1</v>
      </c>
      <c r="AJ30" s="250">
        <v>1</v>
      </c>
      <c r="AK30" s="250"/>
      <c r="AL30" s="250"/>
      <c r="AM30" s="250"/>
      <c r="AN30" s="251"/>
      <c r="AO30" s="140">
        <f>SUM(J30:AN30)</f>
        <v>20</v>
      </c>
      <c r="AP30" s="252">
        <f t="shared" si="1"/>
        <v>64</v>
      </c>
      <c r="AQ30" s="535"/>
      <c r="AR30" s="535"/>
      <c r="AS30" s="535"/>
    </row>
    <row r="31" spans="1:45" ht="39.950000000000003" customHeight="1" thickBot="1">
      <c r="A31" s="114"/>
      <c r="B31" s="540" t="s">
        <v>72</v>
      </c>
      <c r="C31" s="539"/>
      <c r="D31" s="539"/>
      <c r="E31" s="539"/>
      <c r="F31" s="539"/>
      <c r="G31" s="580"/>
      <c r="H31" s="141">
        <v>220</v>
      </c>
      <c r="I31" s="142">
        <v>220</v>
      </c>
      <c r="J31" s="143"/>
      <c r="K31" s="144">
        <v>10</v>
      </c>
      <c r="L31" s="144">
        <v>10</v>
      </c>
      <c r="M31" s="144">
        <v>10</v>
      </c>
      <c r="N31" s="144">
        <v>10</v>
      </c>
      <c r="O31" s="144">
        <v>10</v>
      </c>
      <c r="P31" s="144"/>
      <c r="Q31" s="144"/>
      <c r="R31" s="144">
        <v>10</v>
      </c>
      <c r="S31" s="144">
        <v>10</v>
      </c>
      <c r="T31" s="144">
        <v>10</v>
      </c>
      <c r="U31" s="144">
        <v>10</v>
      </c>
      <c r="V31" s="144">
        <v>10</v>
      </c>
      <c r="W31" s="144">
        <v>10</v>
      </c>
      <c r="X31" s="144"/>
      <c r="Y31" s="144"/>
      <c r="Z31" s="144">
        <v>10</v>
      </c>
      <c r="AA31" s="144">
        <v>10</v>
      </c>
      <c r="AB31" s="144">
        <v>10</v>
      </c>
      <c r="AC31" s="144">
        <v>10</v>
      </c>
      <c r="AD31" s="144">
        <v>10</v>
      </c>
      <c r="AE31" s="144"/>
      <c r="AF31" s="144"/>
      <c r="AG31" s="144">
        <v>10</v>
      </c>
      <c r="AH31" s="144">
        <v>10</v>
      </c>
      <c r="AI31" s="144">
        <v>10</v>
      </c>
      <c r="AJ31" s="144">
        <v>10</v>
      </c>
      <c r="AK31" s="144"/>
      <c r="AL31" s="144"/>
      <c r="AM31" s="144"/>
      <c r="AN31" s="145"/>
      <c r="AO31" s="140">
        <f>SUM(J31:AN31)</f>
        <v>200</v>
      </c>
      <c r="AP31" s="139">
        <f t="shared" si="1"/>
        <v>640</v>
      </c>
      <c r="AQ31" s="536"/>
      <c r="AR31" s="536"/>
      <c r="AS31" s="536"/>
    </row>
    <row r="32" spans="1:45" ht="45.75" customHeight="1" thickBot="1">
      <c r="A32" s="119"/>
      <c r="B32" s="120"/>
      <c r="C32" s="120"/>
      <c r="D32" s="120"/>
      <c r="E32" s="120"/>
      <c r="F32" s="120"/>
      <c r="G32" s="120"/>
      <c r="H32" s="120"/>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2"/>
      <c r="AP32" s="123">
        <f>IF(SUM(AP29)*AP31=0,"-",SUM(AP29)/AP31)</f>
        <v>0.33124999999999999</v>
      </c>
      <c r="AQ32" s="574" t="str">
        <f>IF(AP32="-","",IF(AP32&gt;1.25,"定員超過減算対象の可能性あり",""))</f>
        <v/>
      </c>
      <c r="AR32" s="575"/>
      <c r="AS32" s="576"/>
    </row>
    <row r="33" spans="2:64" ht="6" customHeight="1">
      <c r="B33" s="124"/>
      <c r="C33" s="124"/>
      <c r="D33" s="124"/>
      <c r="E33" s="124"/>
      <c r="F33" s="124"/>
      <c r="G33" s="124"/>
      <c r="H33" s="124"/>
      <c r="I33" s="124"/>
      <c r="J33" s="124"/>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row>
    <row r="34" spans="2:64" ht="23.45" customHeight="1">
      <c r="C34" s="146" t="s">
        <v>73</v>
      </c>
      <c r="D34" s="126"/>
      <c r="I34" s="126"/>
      <c r="J34" s="126"/>
      <c r="K34" s="127"/>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row>
    <row r="35" spans="2:64" s="129" customFormat="1" ht="72.75" customHeight="1">
      <c r="C35" s="130" t="s">
        <v>74</v>
      </c>
      <c r="D35" s="505" t="str">
        <f>"別途指定する障害福祉サービス事業所を【"&amp;TEXT(H6,"gggee年mm月")&amp;"～"&amp;TEXT(J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06年07月～令和06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c r="AM35" s="505"/>
      <c r="AN35" s="505"/>
      <c r="AO35" s="505"/>
      <c r="AP35" s="505"/>
      <c r="AQ35" s="505"/>
      <c r="AR35" s="505"/>
      <c r="AS35" s="505"/>
      <c r="AT35" s="131"/>
      <c r="AU35" s="131"/>
      <c r="AV35" s="131"/>
      <c r="AW35" s="131"/>
      <c r="AX35" s="132"/>
      <c r="AY35" s="132"/>
      <c r="AZ35" s="132"/>
      <c r="BA35" s="132"/>
      <c r="BB35" s="132"/>
      <c r="BC35" s="132"/>
      <c r="BD35" s="132"/>
      <c r="BE35" s="132"/>
      <c r="BF35" s="132"/>
      <c r="BG35" s="132"/>
      <c r="BH35" s="132"/>
      <c r="BI35" s="132"/>
    </row>
    <row r="36" spans="2:64" s="129" customFormat="1" ht="25.15" customHeight="1">
      <c r="C36" s="133" t="s">
        <v>75</v>
      </c>
      <c r="D36" s="506" t="s">
        <v>76</v>
      </c>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134"/>
      <c r="AU36" s="134"/>
      <c r="AV36" s="132"/>
      <c r="AW36" s="132"/>
      <c r="AX36" s="132"/>
      <c r="AY36" s="132"/>
      <c r="AZ36" s="132"/>
      <c r="BA36" s="132"/>
      <c r="BB36" s="132"/>
      <c r="BC36" s="132"/>
      <c r="BD36" s="132"/>
      <c r="BE36" s="132"/>
      <c r="BF36" s="132"/>
      <c r="BG36" s="132"/>
      <c r="BH36" s="132"/>
      <c r="BI36" s="132"/>
    </row>
    <row r="37" spans="2:64" s="129" customFormat="1" ht="48" customHeight="1">
      <c r="C37" s="133" t="s">
        <v>77</v>
      </c>
      <c r="D37" s="506" t="s">
        <v>78</v>
      </c>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L37" s="506"/>
      <c r="AM37" s="506"/>
      <c r="AN37" s="506"/>
      <c r="AO37" s="506"/>
      <c r="AP37" s="506"/>
      <c r="AQ37" s="506"/>
      <c r="AR37" s="506"/>
      <c r="AS37" s="506"/>
      <c r="AT37" s="134"/>
      <c r="AU37" s="134"/>
      <c r="AV37" s="132"/>
      <c r="AW37" s="132"/>
      <c r="AX37" s="132"/>
      <c r="AY37" s="132"/>
      <c r="AZ37" s="132"/>
      <c r="BA37" s="132"/>
      <c r="BB37" s="132"/>
      <c r="BC37" s="132"/>
      <c r="BD37" s="132"/>
      <c r="BE37" s="132"/>
      <c r="BF37" s="132"/>
      <c r="BG37" s="132"/>
      <c r="BH37" s="132"/>
      <c r="BI37" s="132"/>
    </row>
    <row r="38" spans="2:64" s="129" customFormat="1" ht="25.15" customHeight="1">
      <c r="C38" s="133" t="s">
        <v>79</v>
      </c>
      <c r="D38" s="496" t="s">
        <v>129</v>
      </c>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c r="AK38" s="496"/>
      <c r="AL38" s="496"/>
      <c r="AM38" s="496"/>
      <c r="AN38" s="496"/>
      <c r="AO38" s="496"/>
      <c r="AP38" s="496"/>
      <c r="AQ38" s="496"/>
      <c r="AR38" s="496"/>
      <c r="AS38" s="496"/>
      <c r="AT38" s="134"/>
      <c r="AU38" s="134"/>
      <c r="AV38" s="132"/>
      <c r="AW38" s="132"/>
      <c r="AX38" s="132"/>
      <c r="AY38" s="132"/>
      <c r="AZ38" s="132"/>
      <c r="BA38" s="132"/>
      <c r="BB38" s="132"/>
      <c r="BC38" s="132"/>
      <c r="BD38" s="132"/>
      <c r="BE38" s="132"/>
      <c r="BF38" s="132"/>
      <c r="BG38" s="132"/>
      <c r="BH38" s="132"/>
      <c r="BI38" s="132"/>
    </row>
    <row r="39" spans="2:64" ht="12.6" customHeight="1">
      <c r="B39" s="128"/>
      <c r="C39" s="128"/>
      <c r="D39" s="128"/>
      <c r="E39" s="128"/>
      <c r="F39" s="128"/>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row>
    <row r="40" spans="2:64" ht="17.25">
      <c r="B40" s="128"/>
      <c r="C40" s="128"/>
      <c r="D40" s="128"/>
      <c r="E40" s="128"/>
      <c r="F40" s="128"/>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row>
  </sheetData>
  <mergeCells count="33">
    <mergeCell ref="G5:G8"/>
    <mergeCell ref="H5:AP5"/>
    <mergeCell ref="D3:E3"/>
    <mergeCell ref="F5:F8"/>
    <mergeCell ref="A1:E1"/>
    <mergeCell ref="A5:A8"/>
    <mergeCell ref="B5:B8"/>
    <mergeCell ref="C5:C8"/>
    <mergeCell ref="D5:D8"/>
    <mergeCell ref="E5:E8"/>
    <mergeCell ref="H6:H8"/>
    <mergeCell ref="I6:I8"/>
    <mergeCell ref="J6:AO6"/>
    <mergeCell ref="AP6:AP8"/>
    <mergeCell ref="AO7:AO8"/>
    <mergeCell ref="AG2:AI3"/>
    <mergeCell ref="B29:G29"/>
    <mergeCell ref="AQ29:AQ31"/>
    <mergeCell ref="AR29:AR31"/>
    <mergeCell ref="AS29:AS31"/>
    <mergeCell ref="B30:G30"/>
    <mergeCell ref="B31:G31"/>
    <mergeCell ref="AQ32:AS32"/>
    <mergeCell ref="D35:AS35"/>
    <mergeCell ref="D36:AS36"/>
    <mergeCell ref="D37:AS37"/>
    <mergeCell ref="D38:AS38"/>
    <mergeCell ref="AJ2:AN3"/>
    <mergeCell ref="AO2:AP3"/>
    <mergeCell ref="AQ2:AS3"/>
    <mergeCell ref="AQ5:AQ8"/>
    <mergeCell ref="AR5:AR8"/>
    <mergeCell ref="AS5:AS8"/>
  </mergeCells>
  <phoneticPr fontId="6"/>
  <dataValidations count="2">
    <dataValidation type="list" allowBlank="1" showInputMessage="1" showErrorMessage="1" sqref="C9:C28">
      <formula1>",区分１,区分２,区分３,区分４,区分５,区分６"</formula1>
    </dataValidation>
    <dataValidation type="list" allowBlank="1" showInputMessage="1" showErrorMessage="1" sqref="E9:E28">
      <formula1>"生活介護"</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51"/>
  <sheetViews>
    <sheetView view="pageBreakPreview" zoomScale="85" zoomScaleNormal="115" zoomScaleSheetLayoutView="85" workbookViewId="0">
      <selection activeCell="D11" sqref="D11"/>
    </sheetView>
  </sheetViews>
  <sheetFormatPr defaultRowHeight="13.5"/>
  <cols>
    <col min="1" max="1" width="4.125" style="265" customWidth="1"/>
    <col min="2" max="2" width="18.25" style="267" customWidth="1"/>
    <col min="3" max="3" width="8" style="267" customWidth="1"/>
    <col min="4" max="15" width="6.625" style="265" customWidth="1"/>
    <col min="16" max="16" width="7.625" style="288" customWidth="1"/>
    <col min="17" max="17" width="10.125" style="288" bestFit="1" customWidth="1"/>
    <col min="18" max="18" width="5.875" style="288" bestFit="1" customWidth="1"/>
    <col min="19" max="19" width="10" style="288" customWidth="1"/>
    <col min="20" max="20" width="12.25" style="265" customWidth="1"/>
    <col min="21" max="22" width="9" style="265"/>
    <col min="23" max="23" width="11.75" style="265" customWidth="1"/>
    <col min="24" max="259" width="9" style="265"/>
    <col min="260" max="260" width="6.625" style="265" customWidth="1"/>
    <col min="261" max="261" width="5.625" style="265" customWidth="1"/>
    <col min="262" max="262" width="12.25" style="265" customWidth="1"/>
    <col min="263" max="274" width="6.625" style="265" customWidth="1"/>
    <col min="275" max="275" width="7.625" style="265" customWidth="1"/>
    <col min="276" max="515" width="9" style="265"/>
    <col min="516" max="516" width="6.625" style="265" customWidth="1"/>
    <col min="517" max="517" width="5.625" style="265" customWidth="1"/>
    <col min="518" max="518" width="12.25" style="265" customWidth="1"/>
    <col min="519" max="530" width="6.625" style="265" customWidth="1"/>
    <col min="531" max="531" width="7.625" style="265" customWidth="1"/>
    <col min="532" max="771" width="9" style="265"/>
    <col min="772" max="772" width="6.625" style="265" customWidth="1"/>
    <col min="773" max="773" width="5.625" style="265" customWidth="1"/>
    <col min="774" max="774" width="12.25" style="265" customWidth="1"/>
    <col min="775" max="786" width="6.625" style="265" customWidth="1"/>
    <col min="787" max="787" width="7.625" style="265" customWidth="1"/>
    <col min="788" max="1027" width="9" style="265"/>
    <col min="1028" max="1028" width="6.625" style="265" customWidth="1"/>
    <col min="1029" max="1029" width="5.625" style="265" customWidth="1"/>
    <col min="1030" max="1030" width="12.25" style="265" customWidth="1"/>
    <col min="1031" max="1042" width="6.625" style="265" customWidth="1"/>
    <col min="1043" max="1043" width="7.625" style="265" customWidth="1"/>
    <col min="1044" max="1283" width="9" style="265"/>
    <col min="1284" max="1284" width="6.625" style="265" customWidth="1"/>
    <col min="1285" max="1285" width="5.625" style="265" customWidth="1"/>
    <col min="1286" max="1286" width="12.25" style="265" customWidth="1"/>
    <col min="1287" max="1298" width="6.625" style="265" customWidth="1"/>
    <col min="1299" max="1299" width="7.625" style="265" customWidth="1"/>
    <col min="1300" max="1539" width="9" style="265"/>
    <col min="1540" max="1540" width="6.625" style="265" customWidth="1"/>
    <col min="1541" max="1541" width="5.625" style="265" customWidth="1"/>
    <col min="1542" max="1542" width="12.25" style="265" customWidth="1"/>
    <col min="1543" max="1554" width="6.625" style="265" customWidth="1"/>
    <col min="1555" max="1555" width="7.625" style="265" customWidth="1"/>
    <col min="1556" max="1795" width="9" style="265"/>
    <col min="1796" max="1796" width="6.625" style="265" customWidth="1"/>
    <col min="1797" max="1797" width="5.625" style="265" customWidth="1"/>
    <col min="1798" max="1798" width="12.25" style="265" customWidth="1"/>
    <col min="1799" max="1810" width="6.625" style="265" customWidth="1"/>
    <col min="1811" max="1811" width="7.625" style="265" customWidth="1"/>
    <col min="1812" max="2051" width="9" style="265"/>
    <col min="2052" max="2052" width="6.625" style="265" customWidth="1"/>
    <col min="2053" max="2053" width="5.625" style="265" customWidth="1"/>
    <col min="2054" max="2054" width="12.25" style="265" customWidth="1"/>
    <col min="2055" max="2066" width="6.625" style="265" customWidth="1"/>
    <col min="2067" max="2067" width="7.625" style="265" customWidth="1"/>
    <col min="2068" max="2307" width="9" style="265"/>
    <col min="2308" max="2308" width="6.625" style="265" customWidth="1"/>
    <col min="2309" max="2309" width="5.625" style="265" customWidth="1"/>
    <col min="2310" max="2310" width="12.25" style="265" customWidth="1"/>
    <col min="2311" max="2322" width="6.625" style="265" customWidth="1"/>
    <col min="2323" max="2323" width="7.625" style="265" customWidth="1"/>
    <col min="2324" max="2563" width="9" style="265"/>
    <col min="2564" max="2564" width="6.625" style="265" customWidth="1"/>
    <col min="2565" max="2565" width="5.625" style="265" customWidth="1"/>
    <col min="2566" max="2566" width="12.25" style="265" customWidth="1"/>
    <col min="2567" max="2578" width="6.625" style="265" customWidth="1"/>
    <col min="2579" max="2579" width="7.625" style="265" customWidth="1"/>
    <col min="2580" max="2819" width="9" style="265"/>
    <col min="2820" max="2820" width="6.625" style="265" customWidth="1"/>
    <col min="2821" max="2821" width="5.625" style="265" customWidth="1"/>
    <col min="2822" max="2822" width="12.25" style="265" customWidth="1"/>
    <col min="2823" max="2834" width="6.625" style="265" customWidth="1"/>
    <col min="2835" max="2835" width="7.625" style="265" customWidth="1"/>
    <col min="2836" max="3075" width="9" style="265"/>
    <col min="3076" max="3076" width="6.625" style="265" customWidth="1"/>
    <col min="3077" max="3077" width="5.625" style="265" customWidth="1"/>
    <col min="3078" max="3078" width="12.25" style="265" customWidth="1"/>
    <col min="3079" max="3090" width="6.625" style="265" customWidth="1"/>
    <col min="3091" max="3091" width="7.625" style="265" customWidth="1"/>
    <col min="3092" max="3331" width="9" style="265"/>
    <col min="3332" max="3332" width="6.625" style="265" customWidth="1"/>
    <col min="3333" max="3333" width="5.625" style="265" customWidth="1"/>
    <col min="3334" max="3334" width="12.25" style="265" customWidth="1"/>
    <col min="3335" max="3346" width="6.625" style="265" customWidth="1"/>
    <col min="3347" max="3347" width="7.625" style="265" customWidth="1"/>
    <col min="3348" max="3587" width="9" style="265"/>
    <col min="3588" max="3588" width="6.625" style="265" customWidth="1"/>
    <col min="3589" max="3589" width="5.625" style="265" customWidth="1"/>
    <col min="3590" max="3590" width="12.25" style="265" customWidth="1"/>
    <col min="3591" max="3602" width="6.625" style="265" customWidth="1"/>
    <col min="3603" max="3603" width="7.625" style="265" customWidth="1"/>
    <col min="3604" max="3843" width="9" style="265"/>
    <col min="3844" max="3844" width="6.625" style="265" customWidth="1"/>
    <col min="3845" max="3845" width="5.625" style="265" customWidth="1"/>
    <col min="3846" max="3846" width="12.25" style="265" customWidth="1"/>
    <col min="3847" max="3858" width="6.625" style="265" customWidth="1"/>
    <col min="3859" max="3859" width="7.625" style="265" customWidth="1"/>
    <col min="3860" max="4099" width="9" style="265"/>
    <col min="4100" max="4100" width="6.625" style="265" customWidth="1"/>
    <col min="4101" max="4101" width="5.625" style="265" customWidth="1"/>
    <col min="4102" max="4102" width="12.25" style="265" customWidth="1"/>
    <col min="4103" max="4114" width="6.625" style="265" customWidth="1"/>
    <col min="4115" max="4115" width="7.625" style="265" customWidth="1"/>
    <col min="4116" max="4355" width="9" style="265"/>
    <col min="4356" max="4356" width="6.625" style="265" customWidth="1"/>
    <col min="4357" max="4357" width="5.625" style="265" customWidth="1"/>
    <col min="4358" max="4358" width="12.25" style="265" customWidth="1"/>
    <col min="4359" max="4370" width="6.625" style="265" customWidth="1"/>
    <col min="4371" max="4371" width="7.625" style="265" customWidth="1"/>
    <col min="4372" max="4611" width="9" style="265"/>
    <col min="4612" max="4612" width="6.625" style="265" customWidth="1"/>
    <col min="4613" max="4613" width="5.625" style="265" customWidth="1"/>
    <col min="4614" max="4614" width="12.25" style="265" customWidth="1"/>
    <col min="4615" max="4626" width="6.625" style="265" customWidth="1"/>
    <col min="4627" max="4627" width="7.625" style="265" customWidth="1"/>
    <col min="4628" max="4867" width="9" style="265"/>
    <col min="4868" max="4868" width="6.625" style="265" customWidth="1"/>
    <col min="4869" max="4869" width="5.625" style="265" customWidth="1"/>
    <col min="4870" max="4870" width="12.25" style="265" customWidth="1"/>
    <col min="4871" max="4882" width="6.625" style="265" customWidth="1"/>
    <col min="4883" max="4883" width="7.625" style="265" customWidth="1"/>
    <col min="4884" max="5123" width="9" style="265"/>
    <col min="5124" max="5124" width="6.625" style="265" customWidth="1"/>
    <col min="5125" max="5125" width="5.625" style="265" customWidth="1"/>
    <col min="5126" max="5126" width="12.25" style="265" customWidth="1"/>
    <col min="5127" max="5138" width="6.625" style="265" customWidth="1"/>
    <col min="5139" max="5139" width="7.625" style="265" customWidth="1"/>
    <col min="5140" max="5379" width="9" style="265"/>
    <col min="5380" max="5380" width="6.625" style="265" customWidth="1"/>
    <col min="5381" max="5381" width="5.625" style="265" customWidth="1"/>
    <col min="5382" max="5382" width="12.25" style="265" customWidth="1"/>
    <col min="5383" max="5394" width="6.625" style="265" customWidth="1"/>
    <col min="5395" max="5395" width="7.625" style="265" customWidth="1"/>
    <col min="5396" max="5635" width="9" style="265"/>
    <col min="5636" max="5636" width="6.625" style="265" customWidth="1"/>
    <col min="5637" max="5637" width="5.625" style="265" customWidth="1"/>
    <col min="5638" max="5638" width="12.25" style="265" customWidth="1"/>
    <col min="5639" max="5650" width="6.625" style="265" customWidth="1"/>
    <col min="5651" max="5651" width="7.625" style="265" customWidth="1"/>
    <col min="5652" max="5891" width="9" style="265"/>
    <col min="5892" max="5892" width="6.625" style="265" customWidth="1"/>
    <col min="5893" max="5893" width="5.625" style="265" customWidth="1"/>
    <col min="5894" max="5894" width="12.25" style="265" customWidth="1"/>
    <col min="5895" max="5906" width="6.625" style="265" customWidth="1"/>
    <col min="5907" max="5907" width="7.625" style="265" customWidth="1"/>
    <col min="5908" max="6147" width="9" style="265"/>
    <col min="6148" max="6148" width="6.625" style="265" customWidth="1"/>
    <col min="6149" max="6149" width="5.625" style="265" customWidth="1"/>
    <col min="6150" max="6150" width="12.25" style="265" customWidth="1"/>
    <col min="6151" max="6162" width="6.625" style="265" customWidth="1"/>
    <col min="6163" max="6163" width="7.625" style="265" customWidth="1"/>
    <col min="6164" max="6403" width="9" style="265"/>
    <col min="6404" max="6404" width="6.625" style="265" customWidth="1"/>
    <col min="6405" max="6405" width="5.625" style="265" customWidth="1"/>
    <col min="6406" max="6406" width="12.25" style="265" customWidth="1"/>
    <col min="6407" max="6418" width="6.625" style="265" customWidth="1"/>
    <col min="6419" max="6419" width="7.625" style="265" customWidth="1"/>
    <col min="6420" max="6659" width="9" style="265"/>
    <col min="6660" max="6660" width="6.625" style="265" customWidth="1"/>
    <col min="6661" max="6661" width="5.625" style="265" customWidth="1"/>
    <col min="6662" max="6662" width="12.25" style="265" customWidth="1"/>
    <col min="6663" max="6674" width="6.625" style="265" customWidth="1"/>
    <col min="6675" max="6675" width="7.625" style="265" customWidth="1"/>
    <col min="6676" max="6915" width="9" style="265"/>
    <col min="6916" max="6916" width="6.625" style="265" customWidth="1"/>
    <col min="6917" max="6917" width="5.625" style="265" customWidth="1"/>
    <col min="6918" max="6918" width="12.25" style="265" customWidth="1"/>
    <col min="6919" max="6930" width="6.625" style="265" customWidth="1"/>
    <col min="6931" max="6931" width="7.625" style="265" customWidth="1"/>
    <col min="6932" max="7171" width="9" style="265"/>
    <col min="7172" max="7172" width="6.625" style="265" customWidth="1"/>
    <col min="7173" max="7173" width="5.625" style="265" customWidth="1"/>
    <col min="7174" max="7174" width="12.25" style="265" customWidth="1"/>
    <col min="7175" max="7186" width="6.625" style="265" customWidth="1"/>
    <col min="7187" max="7187" width="7.625" style="265" customWidth="1"/>
    <col min="7188" max="7427" width="9" style="265"/>
    <col min="7428" max="7428" width="6.625" style="265" customWidth="1"/>
    <col min="7429" max="7429" width="5.625" style="265" customWidth="1"/>
    <col min="7430" max="7430" width="12.25" style="265" customWidth="1"/>
    <col min="7431" max="7442" width="6.625" style="265" customWidth="1"/>
    <col min="7443" max="7443" width="7.625" style="265" customWidth="1"/>
    <col min="7444" max="7683" width="9" style="265"/>
    <col min="7684" max="7684" width="6.625" style="265" customWidth="1"/>
    <col min="7685" max="7685" width="5.625" style="265" customWidth="1"/>
    <col min="7686" max="7686" width="12.25" style="265" customWidth="1"/>
    <col min="7687" max="7698" width="6.625" style="265" customWidth="1"/>
    <col min="7699" max="7699" width="7.625" style="265" customWidth="1"/>
    <col min="7700" max="7939" width="9" style="265"/>
    <col min="7940" max="7940" width="6.625" style="265" customWidth="1"/>
    <col min="7941" max="7941" width="5.625" style="265" customWidth="1"/>
    <col min="7942" max="7942" width="12.25" style="265" customWidth="1"/>
    <col min="7943" max="7954" width="6.625" style="265" customWidth="1"/>
    <col min="7955" max="7955" width="7.625" style="265" customWidth="1"/>
    <col min="7956" max="8195" width="9" style="265"/>
    <col min="8196" max="8196" width="6.625" style="265" customWidth="1"/>
    <col min="8197" max="8197" width="5.625" style="265" customWidth="1"/>
    <col min="8198" max="8198" width="12.25" style="265" customWidth="1"/>
    <col min="8199" max="8210" width="6.625" style="265" customWidth="1"/>
    <col min="8211" max="8211" width="7.625" style="265" customWidth="1"/>
    <col min="8212" max="8451" width="9" style="265"/>
    <col min="8452" max="8452" width="6.625" style="265" customWidth="1"/>
    <col min="8453" max="8453" width="5.625" style="265" customWidth="1"/>
    <col min="8454" max="8454" width="12.25" style="265" customWidth="1"/>
    <col min="8455" max="8466" width="6.625" style="265" customWidth="1"/>
    <col min="8467" max="8467" width="7.625" style="265" customWidth="1"/>
    <col min="8468" max="8707" width="9" style="265"/>
    <col min="8708" max="8708" width="6.625" style="265" customWidth="1"/>
    <col min="8709" max="8709" width="5.625" style="265" customWidth="1"/>
    <col min="8710" max="8710" width="12.25" style="265" customWidth="1"/>
    <col min="8711" max="8722" width="6.625" style="265" customWidth="1"/>
    <col min="8723" max="8723" width="7.625" style="265" customWidth="1"/>
    <col min="8724" max="8963" width="9" style="265"/>
    <col min="8964" max="8964" width="6.625" style="265" customWidth="1"/>
    <col min="8965" max="8965" width="5.625" style="265" customWidth="1"/>
    <col min="8966" max="8966" width="12.25" style="265" customWidth="1"/>
    <col min="8967" max="8978" width="6.625" style="265" customWidth="1"/>
    <col min="8979" max="8979" width="7.625" style="265" customWidth="1"/>
    <col min="8980" max="9219" width="9" style="265"/>
    <col min="9220" max="9220" width="6.625" style="265" customWidth="1"/>
    <col min="9221" max="9221" width="5.625" style="265" customWidth="1"/>
    <col min="9222" max="9222" width="12.25" style="265" customWidth="1"/>
    <col min="9223" max="9234" width="6.625" style="265" customWidth="1"/>
    <col min="9235" max="9235" width="7.625" style="265" customWidth="1"/>
    <col min="9236" max="9475" width="9" style="265"/>
    <col min="9476" max="9476" width="6.625" style="265" customWidth="1"/>
    <col min="9477" max="9477" width="5.625" style="265" customWidth="1"/>
    <col min="9478" max="9478" width="12.25" style="265" customWidth="1"/>
    <col min="9479" max="9490" width="6.625" style="265" customWidth="1"/>
    <col min="9491" max="9491" width="7.625" style="265" customWidth="1"/>
    <col min="9492" max="9731" width="9" style="265"/>
    <col min="9732" max="9732" width="6.625" style="265" customWidth="1"/>
    <col min="9733" max="9733" width="5.625" style="265" customWidth="1"/>
    <col min="9734" max="9734" width="12.25" style="265" customWidth="1"/>
    <col min="9735" max="9746" width="6.625" style="265" customWidth="1"/>
    <col min="9747" max="9747" width="7.625" style="265" customWidth="1"/>
    <col min="9748" max="9987" width="9" style="265"/>
    <col min="9988" max="9988" width="6.625" style="265" customWidth="1"/>
    <col min="9989" max="9989" width="5.625" style="265" customWidth="1"/>
    <col min="9990" max="9990" width="12.25" style="265" customWidth="1"/>
    <col min="9991" max="10002" width="6.625" style="265" customWidth="1"/>
    <col min="10003" max="10003" width="7.625" style="265" customWidth="1"/>
    <col min="10004" max="10243" width="9" style="265"/>
    <col min="10244" max="10244" width="6.625" style="265" customWidth="1"/>
    <col min="10245" max="10245" width="5.625" style="265" customWidth="1"/>
    <col min="10246" max="10246" width="12.25" style="265" customWidth="1"/>
    <col min="10247" max="10258" width="6.625" style="265" customWidth="1"/>
    <col min="10259" max="10259" width="7.625" style="265" customWidth="1"/>
    <col min="10260" max="10499" width="9" style="265"/>
    <col min="10500" max="10500" width="6.625" style="265" customWidth="1"/>
    <col min="10501" max="10501" width="5.625" style="265" customWidth="1"/>
    <col min="10502" max="10502" width="12.25" style="265" customWidth="1"/>
    <col min="10503" max="10514" width="6.625" style="265" customWidth="1"/>
    <col min="10515" max="10515" width="7.625" style="265" customWidth="1"/>
    <col min="10516" max="10755" width="9" style="265"/>
    <col min="10756" max="10756" width="6.625" style="265" customWidth="1"/>
    <col min="10757" max="10757" width="5.625" style="265" customWidth="1"/>
    <col min="10758" max="10758" width="12.25" style="265" customWidth="1"/>
    <col min="10759" max="10770" width="6.625" style="265" customWidth="1"/>
    <col min="10771" max="10771" width="7.625" style="265" customWidth="1"/>
    <col min="10772" max="11011" width="9" style="265"/>
    <col min="11012" max="11012" width="6.625" style="265" customWidth="1"/>
    <col min="11013" max="11013" width="5.625" style="265" customWidth="1"/>
    <col min="11014" max="11014" width="12.25" style="265" customWidth="1"/>
    <col min="11015" max="11026" width="6.625" style="265" customWidth="1"/>
    <col min="11027" max="11027" width="7.625" style="265" customWidth="1"/>
    <col min="11028" max="11267" width="9" style="265"/>
    <col min="11268" max="11268" width="6.625" style="265" customWidth="1"/>
    <col min="11269" max="11269" width="5.625" style="265" customWidth="1"/>
    <col min="11270" max="11270" width="12.25" style="265" customWidth="1"/>
    <col min="11271" max="11282" width="6.625" style="265" customWidth="1"/>
    <col min="11283" max="11283" width="7.625" style="265" customWidth="1"/>
    <col min="11284" max="11523" width="9" style="265"/>
    <col min="11524" max="11524" width="6.625" style="265" customWidth="1"/>
    <col min="11525" max="11525" width="5.625" style="265" customWidth="1"/>
    <col min="11526" max="11526" width="12.25" style="265" customWidth="1"/>
    <col min="11527" max="11538" width="6.625" style="265" customWidth="1"/>
    <col min="11539" max="11539" width="7.625" style="265" customWidth="1"/>
    <col min="11540" max="11779" width="9" style="265"/>
    <col min="11780" max="11780" width="6.625" style="265" customWidth="1"/>
    <col min="11781" max="11781" width="5.625" style="265" customWidth="1"/>
    <col min="11782" max="11782" width="12.25" style="265" customWidth="1"/>
    <col min="11783" max="11794" width="6.625" style="265" customWidth="1"/>
    <col min="11795" max="11795" width="7.625" style="265" customWidth="1"/>
    <col min="11796" max="12035" width="9" style="265"/>
    <col min="12036" max="12036" width="6.625" style="265" customWidth="1"/>
    <col min="12037" max="12037" width="5.625" style="265" customWidth="1"/>
    <col min="12038" max="12038" width="12.25" style="265" customWidth="1"/>
    <col min="12039" max="12050" width="6.625" style="265" customWidth="1"/>
    <col min="12051" max="12051" width="7.625" style="265" customWidth="1"/>
    <col min="12052" max="12291" width="9" style="265"/>
    <col min="12292" max="12292" width="6.625" style="265" customWidth="1"/>
    <col min="12293" max="12293" width="5.625" style="265" customWidth="1"/>
    <col min="12294" max="12294" width="12.25" style="265" customWidth="1"/>
    <col min="12295" max="12306" width="6.625" style="265" customWidth="1"/>
    <col min="12307" max="12307" width="7.625" style="265" customWidth="1"/>
    <col min="12308" max="12547" width="9" style="265"/>
    <col min="12548" max="12548" width="6.625" style="265" customWidth="1"/>
    <col min="12549" max="12549" width="5.625" style="265" customWidth="1"/>
    <col min="12550" max="12550" width="12.25" style="265" customWidth="1"/>
    <col min="12551" max="12562" width="6.625" style="265" customWidth="1"/>
    <col min="12563" max="12563" width="7.625" style="265" customWidth="1"/>
    <col min="12564" max="12803" width="9" style="265"/>
    <col min="12804" max="12804" width="6.625" style="265" customWidth="1"/>
    <col min="12805" max="12805" width="5.625" style="265" customWidth="1"/>
    <col min="12806" max="12806" width="12.25" style="265" customWidth="1"/>
    <col min="12807" max="12818" width="6.625" style="265" customWidth="1"/>
    <col min="12819" max="12819" width="7.625" style="265" customWidth="1"/>
    <col min="12820" max="13059" width="9" style="265"/>
    <col min="13060" max="13060" width="6.625" style="265" customWidth="1"/>
    <col min="13061" max="13061" width="5.625" style="265" customWidth="1"/>
    <col min="13062" max="13062" width="12.25" style="265" customWidth="1"/>
    <col min="13063" max="13074" width="6.625" style="265" customWidth="1"/>
    <col min="13075" max="13075" width="7.625" style="265" customWidth="1"/>
    <col min="13076" max="13315" width="9" style="265"/>
    <col min="13316" max="13316" width="6.625" style="265" customWidth="1"/>
    <col min="13317" max="13317" width="5.625" style="265" customWidth="1"/>
    <col min="13318" max="13318" width="12.25" style="265" customWidth="1"/>
    <col min="13319" max="13330" width="6.625" style="265" customWidth="1"/>
    <col min="13331" max="13331" width="7.625" style="265" customWidth="1"/>
    <col min="13332" max="13571" width="9" style="265"/>
    <col min="13572" max="13572" width="6.625" style="265" customWidth="1"/>
    <col min="13573" max="13573" width="5.625" style="265" customWidth="1"/>
    <col min="13574" max="13574" width="12.25" style="265" customWidth="1"/>
    <col min="13575" max="13586" width="6.625" style="265" customWidth="1"/>
    <col min="13587" max="13587" width="7.625" style="265" customWidth="1"/>
    <col min="13588" max="13827" width="9" style="265"/>
    <col min="13828" max="13828" width="6.625" style="265" customWidth="1"/>
    <col min="13829" max="13829" width="5.625" style="265" customWidth="1"/>
    <col min="13830" max="13830" width="12.25" style="265" customWidth="1"/>
    <col min="13831" max="13842" width="6.625" style="265" customWidth="1"/>
    <col min="13843" max="13843" width="7.625" style="265" customWidth="1"/>
    <col min="13844" max="14083" width="9" style="265"/>
    <col min="14084" max="14084" width="6.625" style="265" customWidth="1"/>
    <col min="14085" max="14085" width="5.625" style="265" customWidth="1"/>
    <col min="14086" max="14086" width="12.25" style="265" customWidth="1"/>
    <col min="14087" max="14098" width="6.625" style="265" customWidth="1"/>
    <col min="14099" max="14099" width="7.625" style="265" customWidth="1"/>
    <col min="14100" max="14339" width="9" style="265"/>
    <col min="14340" max="14340" width="6.625" style="265" customWidth="1"/>
    <col min="14341" max="14341" width="5.625" style="265" customWidth="1"/>
    <col min="14342" max="14342" width="12.25" style="265" customWidth="1"/>
    <col min="14343" max="14354" width="6.625" style="265" customWidth="1"/>
    <col min="14355" max="14355" width="7.625" style="265" customWidth="1"/>
    <col min="14356" max="14595" width="9" style="265"/>
    <col min="14596" max="14596" width="6.625" style="265" customWidth="1"/>
    <col min="14597" max="14597" width="5.625" style="265" customWidth="1"/>
    <col min="14598" max="14598" width="12.25" style="265" customWidth="1"/>
    <col min="14599" max="14610" width="6.625" style="265" customWidth="1"/>
    <col min="14611" max="14611" width="7.625" style="265" customWidth="1"/>
    <col min="14612" max="14851" width="9" style="265"/>
    <col min="14852" max="14852" width="6.625" style="265" customWidth="1"/>
    <col min="14853" max="14853" width="5.625" style="265" customWidth="1"/>
    <col min="14854" max="14854" width="12.25" style="265" customWidth="1"/>
    <col min="14855" max="14866" width="6.625" style="265" customWidth="1"/>
    <col min="14867" max="14867" width="7.625" style="265" customWidth="1"/>
    <col min="14868" max="15107" width="9" style="265"/>
    <col min="15108" max="15108" width="6.625" style="265" customWidth="1"/>
    <col min="15109" max="15109" width="5.625" style="265" customWidth="1"/>
    <col min="15110" max="15110" width="12.25" style="265" customWidth="1"/>
    <col min="15111" max="15122" width="6.625" style="265" customWidth="1"/>
    <col min="15123" max="15123" width="7.625" style="265" customWidth="1"/>
    <col min="15124" max="15363" width="9" style="265"/>
    <col min="15364" max="15364" width="6.625" style="265" customWidth="1"/>
    <col min="15365" max="15365" width="5.625" style="265" customWidth="1"/>
    <col min="15366" max="15366" width="12.25" style="265" customWidth="1"/>
    <col min="15367" max="15378" width="6.625" style="265" customWidth="1"/>
    <col min="15379" max="15379" width="7.625" style="265" customWidth="1"/>
    <col min="15380" max="15619" width="9" style="265"/>
    <col min="15620" max="15620" width="6.625" style="265" customWidth="1"/>
    <col min="15621" max="15621" width="5.625" style="265" customWidth="1"/>
    <col min="15622" max="15622" width="12.25" style="265" customWidth="1"/>
    <col min="15623" max="15634" width="6.625" style="265" customWidth="1"/>
    <col min="15635" max="15635" width="7.625" style="265" customWidth="1"/>
    <col min="15636" max="15875" width="9" style="265"/>
    <col min="15876" max="15876" width="6.625" style="265" customWidth="1"/>
    <col min="15877" max="15877" width="5.625" style="265" customWidth="1"/>
    <col min="15878" max="15878" width="12.25" style="265" customWidth="1"/>
    <col min="15879" max="15890" width="6.625" style="265" customWidth="1"/>
    <col min="15891" max="15891" width="7.625" style="265" customWidth="1"/>
    <col min="15892" max="16131" width="9" style="265"/>
    <col min="16132" max="16132" width="6.625" style="265" customWidth="1"/>
    <col min="16133" max="16133" width="5.625" style="265" customWidth="1"/>
    <col min="16134" max="16134" width="12.25" style="265" customWidth="1"/>
    <col min="16135" max="16146" width="6.625" style="265" customWidth="1"/>
    <col min="16147" max="16147" width="7.625" style="265" customWidth="1"/>
    <col min="16148" max="16384" width="9" style="265"/>
  </cols>
  <sheetData>
    <row r="1" spans="1:26" ht="17.25" customHeight="1">
      <c r="A1" s="253" t="s">
        <v>302</v>
      </c>
      <c r="G1" s="268"/>
      <c r="H1" s="268"/>
      <c r="I1" s="268"/>
      <c r="J1" s="268"/>
      <c r="K1" s="268"/>
      <c r="L1" s="268"/>
      <c r="M1" s="268"/>
      <c r="N1" s="269"/>
      <c r="O1" s="254"/>
      <c r="P1" s="254"/>
      <c r="Q1" s="254"/>
      <c r="R1" s="254"/>
      <c r="S1" s="254"/>
    </row>
    <row r="2" spans="1:26" ht="17.25" customHeight="1">
      <c r="A2" s="270" t="s">
        <v>126</v>
      </c>
      <c r="G2" s="268"/>
      <c r="H2" s="268"/>
      <c r="I2" s="268"/>
      <c r="J2" s="268"/>
      <c r="K2" s="268"/>
      <c r="L2" s="268"/>
      <c r="M2" s="268"/>
      <c r="N2" s="269"/>
      <c r="O2" s="254"/>
      <c r="P2" s="254"/>
      <c r="Q2" s="254"/>
      <c r="R2" s="254"/>
      <c r="S2" s="254"/>
    </row>
    <row r="3" spans="1:26" ht="17.25" customHeight="1" thickBot="1">
      <c r="A3" s="270" t="s">
        <v>152</v>
      </c>
      <c r="G3" s="268"/>
      <c r="H3" s="268"/>
      <c r="I3" s="268"/>
      <c r="J3" s="268"/>
      <c r="K3" s="268"/>
      <c r="L3" s="268"/>
      <c r="M3" s="268"/>
      <c r="N3" s="269"/>
      <c r="O3" s="254"/>
      <c r="P3" s="254"/>
      <c r="Q3" s="254"/>
      <c r="R3" s="254"/>
      <c r="S3" s="254"/>
    </row>
    <row r="4" spans="1:26" ht="15" customHeight="1" thickBot="1">
      <c r="A4" s="616" t="s">
        <v>30</v>
      </c>
      <c r="B4" s="607"/>
      <c r="C4" s="607"/>
      <c r="D4" s="617" t="s">
        <v>153</v>
      </c>
      <c r="E4" s="618"/>
      <c r="F4" s="618"/>
      <c r="G4" s="618"/>
      <c r="H4" s="619"/>
      <c r="O4" s="254"/>
      <c r="P4" s="254"/>
      <c r="Q4" s="254"/>
      <c r="R4" s="254"/>
      <c r="S4" s="254"/>
    </row>
    <row r="5" spans="1:26" ht="15" thickBot="1">
      <c r="A5" s="616" t="s">
        <v>125</v>
      </c>
      <c r="B5" s="607"/>
      <c r="C5" s="636"/>
      <c r="D5" s="632" t="str">
        <f>'調書1-1'!AJ1&amp;" "&amp;'調書1-1'!AQ1</f>
        <v xml:space="preserve"> </v>
      </c>
      <c r="E5" s="633"/>
      <c r="F5" s="633"/>
      <c r="G5" s="633"/>
      <c r="H5" s="633"/>
      <c r="I5" s="634"/>
      <c r="J5" s="634"/>
      <c r="K5" s="634"/>
      <c r="L5" s="634"/>
      <c r="M5" s="635"/>
      <c r="P5" s="271"/>
      <c r="Q5" s="271"/>
      <c r="R5" s="271"/>
      <c r="S5" s="271"/>
    </row>
    <row r="6" spans="1:26" s="255" customFormat="1" ht="18" thickBot="1">
      <c r="A6" s="637" t="s">
        <v>121</v>
      </c>
      <c r="B6" s="638"/>
      <c r="C6" s="638"/>
      <c r="D6" s="617"/>
      <c r="E6" s="618"/>
      <c r="F6" s="618"/>
      <c r="G6" s="618"/>
      <c r="H6" s="619"/>
      <c r="J6" s="256"/>
      <c r="K6" s="256"/>
      <c r="L6" s="256"/>
      <c r="M6" s="256"/>
      <c r="N6" s="256"/>
      <c r="O6" s="257"/>
      <c r="P6" s="257"/>
      <c r="Q6" s="257"/>
      <c r="R6" s="257"/>
      <c r="S6" s="257"/>
    </row>
    <row r="7" spans="1:26" s="258" customFormat="1" ht="18" thickBot="1">
      <c r="A7" s="616" t="s">
        <v>122</v>
      </c>
      <c r="B7" s="607"/>
      <c r="C7" s="636"/>
      <c r="D7" s="602" t="str">
        <f>IFERROR(ROUNDUP(S44/P46,2),"-")</f>
        <v>-</v>
      </c>
      <c r="E7" s="603"/>
      <c r="F7" s="604"/>
      <c r="G7" s="605" t="s">
        <v>141</v>
      </c>
      <c r="H7" s="606"/>
      <c r="I7" s="607"/>
      <c r="J7" s="608" t="str">
        <f>IFERROR(ROUNDUP($D$7/LEFT($R$49,1),2),"-")</f>
        <v>-</v>
      </c>
      <c r="K7" s="609"/>
      <c r="L7" s="610"/>
      <c r="M7" s="611" t="s">
        <v>343</v>
      </c>
      <c r="N7" s="612"/>
      <c r="O7" s="612"/>
      <c r="P7" s="612"/>
      <c r="Q7" s="612"/>
      <c r="R7" s="613"/>
      <c r="S7" s="614"/>
      <c r="T7" s="615"/>
      <c r="U7" s="601"/>
      <c r="V7" s="601"/>
      <c r="W7" s="601"/>
      <c r="X7" s="601"/>
    </row>
    <row r="8" spans="1:26" s="258" customFormat="1" ht="17.25">
      <c r="A8" s="255" t="s">
        <v>143</v>
      </c>
      <c r="B8" s="260"/>
      <c r="C8" s="260"/>
      <c r="D8" s="260"/>
      <c r="E8" s="260"/>
      <c r="F8" s="261"/>
      <c r="G8" s="261"/>
      <c r="H8" s="261"/>
      <c r="J8" s="256"/>
      <c r="K8" s="256"/>
      <c r="L8" s="256"/>
      <c r="M8" s="256"/>
      <c r="N8" s="256"/>
      <c r="O8" s="259"/>
      <c r="P8" s="271"/>
      <c r="Q8" s="271"/>
      <c r="R8" s="271"/>
      <c r="S8" s="271"/>
    </row>
    <row r="9" spans="1:26" ht="13.5" customHeight="1">
      <c r="P9" s="271"/>
      <c r="Q9" s="271"/>
      <c r="R9" s="271"/>
      <c r="S9" s="271"/>
    </row>
    <row r="10" spans="1:26" s="275" customFormat="1" ht="22.5" customHeight="1">
      <c r="A10" s="272"/>
      <c r="B10" s="273"/>
      <c r="C10" s="274"/>
      <c r="D10" s="587" t="s">
        <v>123</v>
      </c>
      <c r="E10" s="588"/>
      <c r="F10" s="588"/>
      <c r="G10" s="588"/>
      <c r="H10" s="588"/>
      <c r="I10" s="588"/>
      <c r="J10" s="588"/>
      <c r="K10" s="588"/>
      <c r="L10" s="588"/>
      <c r="M10" s="588"/>
      <c r="N10" s="588"/>
      <c r="O10" s="588"/>
      <c r="P10" s="589"/>
      <c r="Q10" s="590" t="s">
        <v>327</v>
      </c>
      <c r="R10" s="590" t="s">
        <v>328</v>
      </c>
      <c r="S10" s="592" t="s">
        <v>334</v>
      </c>
      <c r="T10" s="586" t="s">
        <v>335</v>
      </c>
    </row>
    <row r="11" spans="1:26" s="264" customFormat="1" ht="29.25" customHeight="1">
      <c r="A11" s="262" t="s">
        <v>331</v>
      </c>
      <c r="B11" s="262" t="s">
        <v>330</v>
      </c>
      <c r="C11" s="262" t="s">
        <v>131</v>
      </c>
      <c r="D11" s="290">
        <f>DATE(TEXT('調書1-1'!$D$2,"yyyy")-IF(TEXT('調書1-1'!$D$2,"mm")&lt;"04",2,1),4,1)</f>
        <v>693323</v>
      </c>
      <c r="E11" s="290">
        <f>DATE(TEXT('調書1-1'!$D$2,"yyyy")-IF(TEXT('調書1-1'!$D$2,"mm")&lt;"04",2,1),5,1)</f>
        <v>693353</v>
      </c>
      <c r="F11" s="290">
        <f>DATE(TEXT('調書1-1'!$D$2,"yyyy")-IF(TEXT('調書1-1'!$D$2,"mm")&lt;"04",2,1),6,1)</f>
        <v>693384</v>
      </c>
      <c r="G11" s="290">
        <f>DATE(TEXT('調書1-1'!$D$2,"yyyy")-IF(TEXT('調書1-1'!$D$2,"mm")&lt;"04",2,1),7,1)</f>
        <v>693414</v>
      </c>
      <c r="H11" s="290">
        <f>DATE(TEXT('調書1-1'!$D$2,"yyyy")-IF(TEXT('調書1-1'!$D$2,"mm")&lt;"04",2,1),8,1)</f>
        <v>693445</v>
      </c>
      <c r="I11" s="290">
        <f>DATE(TEXT('調書1-1'!$D$2,"yyyy")-IF(TEXT('調書1-1'!$D$2,"mm")&lt;"04",2,1),9,1)</f>
        <v>693476</v>
      </c>
      <c r="J11" s="290">
        <f>DATE(TEXT('調書1-1'!$D$2,"yyyy")-IF(TEXT('調書1-1'!$D$2,"mm")&lt;"04",2,1),10,1)</f>
        <v>693506</v>
      </c>
      <c r="K11" s="290">
        <f>DATE(TEXT('調書1-1'!$D$2,"yyyy")-IF(TEXT('調書1-1'!$D$2,"mm")&lt;"04",2,1),11,1)</f>
        <v>693537</v>
      </c>
      <c r="L11" s="290">
        <f>DATE(TEXT('調書1-1'!$D$2,"yyyy")-IF(TEXT('調書1-1'!$D$2,"mm")&lt;"04",2,1),12,1)</f>
        <v>693567</v>
      </c>
      <c r="M11" s="290">
        <f>DATE(TEXT('調書1-1'!$D$2,"yyyy")-IF(TEXT('調書1-1'!$D$2,"mm")&lt;"04",2,1),13,1)</f>
        <v>693598</v>
      </c>
      <c r="N11" s="290">
        <f>DATE(TEXT('調書1-1'!$D$2,"yyyy")-IF(TEXT('調書1-1'!$D$2,"mm")&lt;"04",2,1),14,1)</f>
        <v>693629</v>
      </c>
      <c r="O11" s="290">
        <f>DATE(TEXT('調書1-1'!$D$2,"yyyy")-IF(TEXT('調書1-1'!$D$2,"mm")&lt;"04",2,1),15,1)</f>
        <v>693657</v>
      </c>
      <c r="P11" s="263" t="s">
        <v>329</v>
      </c>
      <c r="Q11" s="591"/>
      <c r="R11" s="591"/>
      <c r="S11" s="593"/>
      <c r="T11" s="586"/>
    </row>
    <row r="12" spans="1:26" s="275" customFormat="1" ht="17.25" customHeight="1">
      <c r="A12" s="276">
        <f>ROW()-11</f>
        <v>1</v>
      </c>
      <c r="B12" s="277"/>
      <c r="C12" s="278"/>
      <c r="D12" s="279"/>
      <c r="E12" s="279"/>
      <c r="F12" s="279"/>
      <c r="G12" s="279"/>
      <c r="H12" s="279"/>
      <c r="I12" s="279"/>
      <c r="J12" s="279"/>
      <c r="K12" s="279"/>
      <c r="L12" s="279"/>
      <c r="M12" s="279"/>
      <c r="N12" s="279"/>
      <c r="O12" s="279"/>
      <c r="P12" s="280">
        <f t="shared" ref="P12:P41" si="0">SUM(D12:O12)</f>
        <v>0</v>
      </c>
      <c r="Q12" s="459"/>
      <c r="R12" s="452" t="str">
        <f>IF(Q12="","",IF(Q12="5h未満",0.5,IF(Q12="5h以上7h未満",0.75,1)))</f>
        <v/>
      </c>
      <c r="S12" s="453" t="str">
        <f>IFERROR(P12*R12,"-")</f>
        <v>-</v>
      </c>
      <c r="T12" s="457" t="str">
        <f>IFERROR(S12*RIGHT(C12,1),"-")</f>
        <v>-</v>
      </c>
      <c r="Z12" s="451"/>
    </row>
    <row r="13" spans="1:26" s="275" customFormat="1" ht="17.25" customHeight="1">
      <c r="A13" s="276">
        <f t="shared" ref="A13:A41" si="1">ROW()-11</f>
        <v>2</v>
      </c>
      <c r="B13" s="277"/>
      <c r="C13" s="278"/>
      <c r="D13" s="279"/>
      <c r="E13" s="279"/>
      <c r="F13" s="279"/>
      <c r="G13" s="279"/>
      <c r="H13" s="279"/>
      <c r="I13" s="279"/>
      <c r="J13" s="279"/>
      <c r="K13" s="279"/>
      <c r="L13" s="279"/>
      <c r="M13" s="279"/>
      <c r="N13" s="279"/>
      <c r="O13" s="279"/>
      <c r="P13" s="280">
        <f t="shared" si="0"/>
        <v>0</v>
      </c>
      <c r="Q13" s="459"/>
      <c r="R13" s="452" t="str">
        <f t="shared" ref="R13:R41" si="2">IF(Q13="","",IF(Q13="5h未満",0.5,IF(Q13="5h以上7h未満",0.75,1)))</f>
        <v/>
      </c>
      <c r="S13" s="453" t="str">
        <f t="shared" ref="S13:S41" si="3">IFERROR(P13*R13,"-")</f>
        <v>-</v>
      </c>
      <c r="T13" s="453" t="str">
        <f t="shared" ref="T13:T41" si="4">IFERROR(S13*RIGHT(C13,1),"-")</f>
        <v>-</v>
      </c>
      <c r="Z13" s="451"/>
    </row>
    <row r="14" spans="1:26" s="275" customFormat="1" ht="17.25" customHeight="1">
      <c r="A14" s="276">
        <f t="shared" si="1"/>
        <v>3</v>
      </c>
      <c r="B14" s="277"/>
      <c r="C14" s="278"/>
      <c r="D14" s="279"/>
      <c r="E14" s="279"/>
      <c r="F14" s="279"/>
      <c r="G14" s="279"/>
      <c r="H14" s="279"/>
      <c r="I14" s="279"/>
      <c r="J14" s="279"/>
      <c r="K14" s="279"/>
      <c r="L14" s="279"/>
      <c r="M14" s="279"/>
      <c r="N14" s="279"/>
      <c r="O14" s="279"/>
      <c r="P14" s="280">
        <f t="shared" si="0"/>
        <v>0</v>
      </c>
      <c r="Q14" s="459"/>
      <c r="R14" s="452" t="str">
        <f t="shared" si="2"/>
        <v/>
      </c>
      <c r="S14" s="453" t="str">
        <f t="shared" si="3"/>
        <v>-</v>
      </c>
      <c r="T14" s="453" t="str">
        <f t="shared" si="4"/>
        <v>-</v>
      </c>
      <c r="Z14" s="451"/>
    </row>
    <row r="15" spans="1:26" s="275" customFormat="1" ht="17.25" customHeight="1">
      <c r="A15" s="276">
        <f t="shared" si="1"/>
        <v>4</v>
      </c>
      <c r="B15" s="277"/>
      <c r="C15" s="278"/>
      <c r="D15" s="279"/>
      <c r="E15" s="279"/>
      <c r="F15" s="279"/>
      <c r="G15" s="279"/>
      <c r="H15" s="279"/>
      <c r="I15" s="279"/>
      <c r="J15" s="279"/>
      <c r="K15" s="279"/>
      <c r="L15" s="279"/>
      <c r="M15" s="279"/>
      <c r="N15" s="279"/>
      <c r="O15" s="279"/>
      <c r="P15" s="280">
        <f t="shared" si="0"/>
        <v>0</v>
      </c>
      <c r="Q15" s="459"/>
      <c r="R15" s="452" t="str">
        <f t="shared" si="2"/>
        <v/>
      </c>
      <c r="S15" s="453" t="str">
        <f t="shared" si="3"/>
        <v>-</v>
      </c>
      <c r="T15" s="453" t="str">
        <f t="shared" si="4"/>
        <v>-</v>
      </c>
      <c r="Z15" s="451"/>
    </row>
    <row r="16" spans="1:26" s="275" customFormat="1" ht="17.25" customHeight="1">
      <c r="A16" s="276">
        <f t="shared" si="1"/>
        <v>5</v>
      </c>
      <c r="B16" s="277"/>
      <c r="C16" s="278"/>
      <c r="D16" s="279"/>
      <c r="E16" s="279"/>
      <c r="F16" s="279"/>
      <c r="G16" s="279"/>
      <c r="H16" s="279"/>
      <c r="I16" s="279"/>
      <c r="J16" s="279"/>
      <c r="K16" s="279"/>
      <c r="L16" s="279"/>
      <c r="M16" s="279"/>
      <c r="N16" s="279"/>
      <c r="O16" s="279"/>
      <c r="P16" s="280">
        <f t="shared" si="0"/>
        <v>0</v>
      </c>
      <c r="Q16" s="459"/>
      <c r="R16" s="452" t="str">
        <f t="shared" si="2"/>
        <v/>
      </c>
      <c r="S16" s="453" t="str">
        <f t="shared" si="3"/>
        <v>-</v>
      </c>
      <c r="T16" s="453" t="str">
        <f t="shared" si="4"/>
        <v>-</v>
      </c>
      <c r="Z16" s="451"/>
    </row>
    <row r="17" spans="1:26" s="275" customFormat="1" ht="17.25" customHeight="1">
      <c r="A17" s="276">
        <f t="shared" si="1"/>
        <v>6</v>
      </c>
      <c r="B17" s="277"/>
      <c r="C17" s="278"/>
      <c r="D17" s="279"/>
      <c r="E17" s="279"/>
      <c r="F17" s="279"/>
      <c r="G17" s="279"/>
      <c r="H17" s="279"/>
      <c r="I17" s="279"/>
      <c r="J17" s="279"/>
      <c r="K17" s="279"/>
      <c r="L17" s="279"/>
      <c r="M17" s="279"/>
      <c r="N17" s="279"/>
      <c r="O17" s="279"/>
      <c r="P17" s="280">
        <f t="shared" si="0"/>
        <v>0</v>
      </c>
      <c r="Q17" s="459"/>
      <c r="R17" s="452" t="str">
        <f t="shared" si="2"/>
        <v/>
      </c>
      <c r="S17" s="453" t="str">
        <f t="shared" si="3"/>
        <v>-</v>
      </c>
      <c r="T17" s="453" t="str">
        <f t="shared" si="4"/>
        <v>-</v>
      </c>
      <c r="Z17" s="451"/>
    </row>
    <row r="18" spans="1:26" s="275" customFormat="1" ht="17.25" customHeight="1">
      <c r="A18" s="276">
        <f t="shared" si="1"/>
        <v>7</v>
      </c>
      <c r="B18" s="277"/>
      <c r="C18" s="278"/>
      <c r="D18" s="279"/>
      <c r="E18" s="279"/>
      <c r="F18" s="279"/>
      <c r="G18" s="279"/>
      <c r="H18" s="279"/>
      <c r="I18" s="279"/>
      <c r="J18" s="279"/>
      <c r="K18" s="279"/>
      <c r="L18" s="279"/>
      <c r="M18" s="279"/>
      <c r="N18" s="279"/>
      <c r="O18" s="279"/>
      <c r="P18" s="280">
        <f t="shared" si="0"/>
        <v>0</v>
      </c>
      <c r="Q18" s="459"/>
      <c r="R18" s="452" t="str">
        <f t="shared" si="2"/>
        <v/>
      </c>
      <c r="S18" s="453" t="str">
        <f t="shared" si="3"/>
        <v>-</v>
      </c>
      <c r="T18" s="453" t="str">
        <f t="shared" si="4"/>
        <v>-</v>
      </c>
      <c r="Z18" s="451"/>
    </row>
    <row r="19" spans="1:26" s="275" customFormat="1" ht="17.25" customHeight="1">
      <c r="A19" s="276">
        <f t="shared" si="1"/>
        <v>8</v>
      </c>
      <c r="B19" s="277"/>
      <c r="C19" s="278"/>
      <c r="D19" s="279"/>
      <c r="E19" s="279"/>
      <c r="F19" s="279"/>
      <c r="G19" s="279"/>
      <c r="H19" s="279"/>
      <c r="I19" s="279"/>
      <c r="J19" s="279"/>
      <c r="K19" s="279"/>
      <c r="L19" s="279"/>
      <c r="M19" s="279"/>
      <c r="N19" s="279"/>
      <c r="O19" s="279"/>
      <c r="P19" s="280">
        <f t="shared" si="0"/>
        <v>0</v>
      </c>
      <c r="Q19" s="459"/>
      <c r="R19" s="452" t="str">
        <f t="shared" si="2"/>
        <v/>
      </c>
      <c r="S19" s="453" t="str">
        <f t="shared" si="3"/>
        <v>-</v>
      </c>
      <c r="T19" s="453" t="str">
        <f t="shared" si="4"/>
        <v>-</v>
      </c>
      <c r="Z19" s="451"/>
    </row>
    <row r="20" spans="1:26" s="275" customFormat="1" ht="17.25" customHeight="1">
      <c r="A20" s="276">
        <f t="shared" si="1"/>
        <v>9</v>
      </c>
      <c r="B20" s="277"/>
      <c r="C20" s="278"/>
      <c r="D20" s="279"/>
      <c r="E20" s="279"/>
      <c r="F20" s="279"/>
      <c r="G20" s="279"/>
      <c r="H20" s="279"/>
      <c r="I20" s="279"/>
      <c r="J20" s="279"/>
      <c r="K20" s="279"/>
      <c r="L20" s="279"/>
      <c r="M20" s="279"/>
      <c r="N20" s="279"/>
      <c r="O20" s="279"/>
      <c r="P20" s="280">
        <f t="shared" si="0"/>
        <v>0</v>
      </c>
      <c r="Q20" s="459"/>
      <c r="R20" s="452" t="str">
        <f t="shared" si="2"/>
        <v/>
      </c>
      <c r="S20" s="453" t="str">
        <f t="shared" si="3"/>
        <v>-</v>
      </c>
      <c r="T20" s="453" t="str">
        <f t="shared" si="4"/>
        <v>-</v>
      </c>
    </row>
    <row r="21" spans="1:26" s="275" customFormat="1" ht="17.25" customHeight="1">
      <c r="A21" s="276">
        <f t="shared" si="1"/>
        <v>10</v>
      </c>
      <c r="B21" s="277"/>
      <c r="C21" s="278"/>
      <c r="D21" s="279"/>
      <c r="E21" s="279"/>
      <c r="F21" s="279"/>
      <c r="G21" s="279"/>
      <c r="H21" s="279"/>
      <c r="I21" s="279"/>
      <c r="J21" s="279"/>
      <c r="K21" s="279"/>
      <c r="L21" s="279"/>
      <c r="M21" s="279"/>
      <c r="N21" s="279"/>
      <c r="O21" s="279"/>
      <c r="P21" s="280">
        <f t="shared" si="0"/>
        <v>0</v>
      </c>
      <c r="Q21" s="459"/>
      <c r="R21" s="452" t="str">
        <f t="shared" si="2"/>
        <v/>
      </c>
      <c r="S21" s="453" t="str">
        <f t="shared" si="3"/>
        <v>-</v>
      </c>
      <c r="T21" s="453" t="str">
        <f t="shared" si="4"/>
        <v>-</v>
      </c>
    </row>
    <row r="22" spans="1:26" s="275" customFormat="1" ht="17.25" customHeight="1">
      <c r="A22" s="276">
        <f t="shared" si="1"/>
        <v>11</v>
      </c>
      <c r="B22" s="277"/>
      <c r="C22" s="278"/>
      <c r="D22" s="279"/>
      <c r="E22" s="279"/>
      <c r="F22" s="279"/>
      <c r="G22" s="279"/>
      <c r="H22" s="279"/>
      <c r="I22" s="279"/>
      <c r="J22" s="279"/>
      <c r="K22" s="279"/>
      <c r="L22" s="279"/>
      <c r="M22" s="279"/>
      <c r="N22" s="279"/>
      <c r="O22" s="279"/>
      <c r="P22" s="280">
        <f t="shared" si="0"/>
        <v>0</v>
      </c>
      <c r="Q22" s="459"/>
      <c r="R22" s="452" t="str">
        <f t="shared" si="2"/>
        <v/>
      </c>
      <c r="S22" s="453" t="str">
        <f t="shared" si="3"/>
        <v>-</v>
      </c>
      <c r="T22" s="453" t="str">
        <f t="shared" si="4"/>
        <v>-</v>
      </c>
    </row>
    <row r="23" spans="1:26" s="275" customFormat="1" ht="17.25" customHeight="1">
      <c r="A23" s="276">
        <f t="shared" si="1"/>
        <v>12</v>
      </c>
      <c r="B23" s="277"/>
      <c r="C23" s="278"/>
      <c r="D23" s="279"/>
      <c r="E23" s="279"/>
      <c r="F23" s="279"/>
      <c r="G23" s="279"/>
      <c r="H23" s="279"/>
      <c r="I23" s="279"/>
      <c r="J23" s="279"/>
      <c r="K23" s="279"/>
      <c r="L23" s="279"/>
      <c r="M23" s="279"/>
      <c r="N23" s="279"/>
      <c r="O23" s="279"/>
      <c r="P23" s="280">
        <f t="shared" si="0"/>
        <v>0</v>
      </c>
      <c r="Q23" s="459"/>
      <c r="R23" s="452" t="str">
        <f t="shared" si="2"/>
        <v/>
      </c>
      <c r="S23" s="453" t="str">
        <f t="shared" si="3"/>
        <v>-</v>
      </c>
      <c r="T23" s="453" t="str">
        <f t="shared" si="4"/>
        <v>-</v>
      </c>
    </row>
    <row r="24" spans="1:26" s="275" customFormat="1" ht="17.25" customHeight="1">
      <c r="A24" s="276">
        <f t="shared" si="1"/>
        <v>13</v>
      </c>
      <c r="B24" s="277"/>
      <c r="C24" s="278"/>
      <c r="D24" s="279"/>
      <c r="E24" s="279"/>
      <c r="F24" s="279"/>
      <c r="G24" s="279"/>
      <c r="H24" s="279"/>
      <c r="I24" s="279"/>
      <c r="J24" s="279"/>
      <c r="K24" s="279"/>
      <c r="L24" s="279"/>
      <c r="M24" s="279"/>
      <c r="N24" s="279"/>
      <c r="O24" s="279"/>
      <c r="P24" s="280">
        <f t="shared" si="0"/>
        <v>0</v>
      </c>
      <c r="Q24" s="459"/>
      <c r="R24" s="452" t="str">
        <f t="shared" si="2"/>
        <v/>
      </c>
      <c r="S24" s="453" t="str">
        <f t="shared" si="3"/>
        <v>-</v>
      </c>
      <c r="T24" s="453" t="str">
        <f t="shared" si="4"/>
        <v>-</v>
      </c>
    </row>
    <row r="25" spans="1:26" s="275" customFormat="1" ht="17.25" customHeight="1">
      <c r="A25" s="276">
        <f t="shared" si="1"/>
        <v>14</v>
      </c>
      <c r="B25" s="277"/>
      <c r="C25" s="278"/>
      <c r="D25" s="279"/>
      <c r="E25" s="279"/>
      <c r="F25" s="279"/>
      <c r="G25" s="279"/>
      <c r="H25" s="279"/>
      <c r="I25" s="279"/>
      <c r="J25" s="279"/>
      <c r="K25" s="279"/>
      <c r="L25" s="279"/>
      <c r="M25" s="279"/>
      <c r="N25" s="279"/>
      <c r="O25" s="279"/>
      <c r="P25" s="280">
        <f t="shared" si="0"/>
        <v>0</v>
      </c>
      <c r="Q25" s="459"/>
      <c r="R25" s="452" t="str">
        <f t="shared" si="2"/>
        <v/>
      </c>
      <c r="S25" s="453" t="str">
        <f t="shared" si="3"/>
        <v>-</v>
      </c>
      <c r="T25" s="453" t="str">
        <f t="shared" si="4"/>
        <v>-</v>
      </c>
    </row>
    <row r="26" spans="1:26" s="275" customFormat="1" ht="17.25" customHeight="1">
      <c r="A26" s="276">
        <f t="shared" si="1"/>
        <v>15</v>
      </c>
      <c r="B26" s="277"/>
      <c r="C26" s="278"/>
      <c r="D26" s="279"/>
      <c r="E26" s="279"/>
      <c r="F26" s="279"/>
      <c r="G26" s="279"/>
      <c r="H26" s="279"/>
      <c r="I26" s="279"/>
      <c r="J26" s="279"/>
      <c r="K26" s="279"/>
      <c r="L26" s="279"/>
      <c r="M26" s="279"/>
      <c r="N26" s="279"/>
      <c r="O26" s="279"/>
      <c r="P26" s="280">
        <f t="shared" si="0"/>
        <v>0</v>
      </c>
      <c r="Q26" s="459"/>
      <c r="R26" s="452" t="str">
        <f t="shared" si="2"/>
        <v/>
      </c>
      <c r="S26" s="453" t="str">
        <f t="shared" si="3"/>
        <v>-</v>
      </c>
      <c r="T26" s="453" t="str">
        <f t="shared" si="4"/>
        <v>-</v>
      </c>
    </row>
    <row r="27" spans="1:26" s="275" customFormat="1" ht="17.25" customHeight="1">
      <c r="A27" s="276">
        <f t="shared" si="1"/>
        <v>16</v>
      </c>
      <c r="B27" s="277"/>
      <c r="C27" s="278"/>
      <c r="D27" s="279"/>
      <c r="E27" s="279"/>
      <c r="F27" s="279"/>
      <c r="G27" s="279"/>
      <c r="H27" s="279"/>
      <c r="I27" s="279"/>
      <c r="J27" s="279"/>
      <c r="K27" s="279"/>
      <c r="L27" s="279"/>
      <c r="M27" s="279"/>
      <c r="N27" s="279"/>
      <c r="O27" s="279"/>
      <c r="P27" s="280">
        <f t="shared" si="0"/>
        <v>0</v>
      </c>
      <c r="Q27" s="459"/>
      <c r="R27" s="452" t="str">
        <f t="shared" si="2"/>
        <v/>
      </c>
      <c r="S27" s="453" t="str">
        <f t="shared" si="3"/>
        <v>-</v>
      </c>
      <c r="T27" s="453" t="str">
        <f t="shared" si="4"/>
        <v>-</v>
      </c>
    </row>
    <row r="28" spans="1:26" s="275" customFormat="1" ht="17.25" customHeight="1">
      <c r="A28" s="276">
        <f t="shared" si="1"/>
        <v>17</v>
      </c>
      <c r="B28" s="277"/>
      <c r="C28" s="278"/>
      <c r="D28" s="279"/>
      <c r="E28" s="279"/>
      <c r="F28" s="279"/>
      <c r="G28" s="279"/>
      <c r="H28" s="279"/>
      <c r="I28" s="279"/>
      <c r="J28" s="279"/>
      <c r="K28" s="279"/>
      <c r="L28" s="279"/>
      <c r="M28" s="279"/>
      <c r="N28" s="279"/>
      <c r="O28" s="279"/>
      <c r="P28" s="280">
        <f t="shared" si="0"/>
        <v>0</v>
      </c>
      <c r="Q28" s="459"/>
      <c r="R28" s="452" t="str">
        <f t="shared" si="2"/>
        <v/>
      </c>
      <c r="S28" s="453" t="str">
        <f t="shared" si="3"/>
        <v>-</v>
      </c>
      <c r="T28" s="453" t="str">
        <f t="shared" si="4"/>
        <v>-</v>
      </c>
    </row>
    <row r="29" spans="1:26" s="275" customFormat="1" ht="17.25" customHeight="1">
      <c r="A29" s="276">
        <f t="shared" si="1"/>
        <v>18</v>
      </c>
      <c r="B29" s="277"/>
      <c r="C29" s="278"/>
      <c r="D29" s="279"/>
      <c r="E29" s="279"/>
      <c r="F29" s="279"/>
      <c r="G29" s="279"/>
      <c r="H29" s="279"/>
      <c r="I29" s="279"/>
      <c r="J29" s="279"/>
      <c r="K29" s="279"/>
      <c r="L29" s="279"/>
      <c r="M29" s="279"/>
      <c r="N29" s="279"/>
      <c r="O29" s="279"/>
      <c r="P29" s="280">
        <f t="shared" ref="P29:P32" si="5">SUM(D29:O29)</f>
        <v>0</v>
      </c>
      <c r="Q29" s="459"/>
      <c r="R29" s="452" t="str">
        <f t="shared" ref="R29:R33" si="6">IF(Q29="","",IF(Q29="5h未満",0.5,IF(Q29="5h以上7h未満",0.75,1)))</f>
        <v/>
      </c>
      <c r="S29" s="453" t="str">
        <f t="shared" ref="S29:S33" si="7">IFERROR(P29*R29,"-")</f>
        <v>-</v>
      </c>
      <c r="T29" s="453" t="str">
        <f t="shared" si="4"/>
        <v>-</v>
      </c>
    </row>
    <row r="30" spans="1:26" s="275" customFormat="1" ht="17.25" customHeight="1">
      <c r="A30" s="276">
        <f t="shared" si="1"/>
        <v>19</v>
      </c>
      <c r="B30" s="277"/>
      <c r="C30" s="278"/>
      <c r="D30" s="279"/>
      <c r="E30" s="279"/>
      <c r="F30" s="279"/>
      <c r="G30" s="279"/>
      <c r="H30" s="279"/>
      <c r="I30" s="279"/>
      <c r="J30" s="279"/>
      <c r="K30" s="279"/>
      <c r="L30" s="279"/>
      <c r="M30" s="279"/>
      <c r="N30" s="279"/>
      <c r="O30" s="279"/>
      <c r="P30" s="280">
        <f t="shared" si="5"/>
        <v>0</v>
      </c>
      <c r="Q30" s="459"/>
      <c r="R30" s="452" t="str">
        <f t="shared" si="6"/>
        <v/>
      </c>
      <c r="S30" s="453" t="str">
        <f t="shared" si="7"/>
        <v>-</v>
      </c>
      <c r="T30" s="453" t="str">
        <f t="shared" si="4"/>
        <v>-</v>
      </c>
    </row>
    <row r="31" spans="1:26" s="275" customFormat="1" ht="17.25" customHeight="1">
      <c r="A31" s="276">
        <f t="shared" si="1"/>
        <v>20</v>
      </c>
      <c r="B31" s="277"/>
      <c r="C31" s="278"/>
      <c r="D31" s="279"/>
      <c r="E31" s="279"/>
      <c r="F31" s="279"/>
      <c r="G31" s="279"/>
      <c r="H31" s="279"/>
      <c r="I31" s="279"/>
      <c r="J31" s="279"/>
      <c r="K31" s="279"/>
      <c r="L31" s="279"/>
      <c r="M31" s="279"/>
      <c r="N31" s="279"/>
      <c r="O31" s="279"/>
      <c r="P31" s="280">
        <f t="shared" si="5"/>
        <v>0</v>
      </c>
      <c r="Q31" s="459"/>
      <c r="R31" s="452" t="str">
        <f t="shared" si="6"/>
        <v/>
      </c>
      <c r="S31" s="453" t="str">
        <f t="shared" si="7"/>
        <v>-</v>
      </c>
      <c r="T31" s="453" t="str">
        <f t="shared" si="4"/>
        <v>-</v>
      </c>
    </row>
    <row r="32" spans="1:26" s="275" customFormat="1" ht="17.25" customHeight="1">
      <c r="A32" s="276">
        <f t="shared" si="1"/>
        <v>21</v>
      </c>
      <c r="B32" s="277"/>
      <c r="C32" s="278"/>
      <c r="D32" s="279"/>
      <c r="E32" s="279"/>
      <c r="F32" s="279"/>
      <c r="G32" s="279"/>
      <c r="H32" s="279"/>
      <c r="I32" s="279"/>
      <c r="J32" s="279"/>
      <c r="K32" s="279"/>
      <c r="L32" s="279"/>
      <c r="M32" s="279"/>
      <c r="N32" s="279"/>
      <c r="O32" s="279"/>
      <c r="P32" s="280">
        <f t="shared" si="5"/>
        <v>0</v>
      </c>
      <c r="Q32" s="459"/>
      <c r="R32" s="452" t="str">
        <f t="shared" si="6"/>
        <v/>
      </c>
      <c r="S32" s="453" t="str">
        <f t="shared" si="7"/>
        <v>-</v>
      </c>
      <c r="T32" s="453" t="str">
        <f t="shared" si="4"/>
        <v>-</v>
      </c>
    </row>
    <row r="33" spans="1:20" s="275" customFormat="1" ht="17.25" customHeight="1">
      <c r="A33" s="276">
        <f t="shared" si="1"/>
        <v>22</v>
      </c>
      <c r="B33" s="277"/>
      <c r="C33" s="278"/>
      <c r="D33" s="279"/>
      <c r="E33" s="279"/>
      <c r="F33" s="279"/>
      <c r="G33" s="279"/>
      <c r="H33" s="279"/>
      <c r="I33" s="279"/>
      <c r="J33" s="279"/>
      <c r="K33" s="279"/>
      <c r="L33" s="279"/>
      <c r="M33" s="279"/>
      <c r="N33" s="279"/>
      <c r="O33" s="279"/>
      <c r="P33" s="280">
        <f>SUM(D33:O33)</f>
        <v>0</v>
      </c>
      <c r="Q33" s="459"/>
      <c r="R33" s="452" t="str">
        <f t="shared" si="6"/>
        <v/>
      </c>
      <c r="S33" s="453" t="str">
        <f t="shared" si="7"/>
        <v>-</v>
      </c>
      <c r="T33" s="453" t="str">
        <f t="shared" si="4"/>
        <v>-</v>
      </c>
    </row>
    <row r="34" spans="1:20" s="275" customFormat="1" ht="17.25" customHeight="1">
      <c r="A34" s="276">
        <f t="shared" si="1"/>
        <v>23</v>
      </c>
      <c r="B34" s="277"/>
      <c r="C34" s="278"/>
      <c r="D34" s="279"/>
      <c r="E34" s="279"/>
      <c r="F34" s="279"/>
      <c r="G34" s="279"/>
      <c r="H34" s="279"/>
      <c r="I34" s="279"/>
      <c r="J34" s="279"/>
      <c r="K34" s="279"/>
      <c r="L34" s="279"/>
      <c r="M34" s="279"/>
      <c r="N34" s="279"/>
      <c r="O34" s="279"/>
      <c r="P34" s="280">
        <f t="shared" si="0"/>
        <v>0</v>
      </c>
      <c r="Q34" s="459"/>
      <c r="R34" s="452" t="str">
        <f t="shared" si="2"/>
        <v/>
      </c>
      <c r="S34" s="453" t="str">
        <f t="shared" si="3"/>
        <v>-</v>
      </c>
      <c r="T34" s="453" t="str">
        <f t="shared" si="4"/>
        <v>-</v>
      </c>
    </row>
    <row r="35" spans="1:20" s="275" customFormat="1" ht="17.25" customHeight="1">
      <c r="A35" s="276">
        <f t="shared" si="1"/>
        <v>24</v>
      </c>
      <c r="B35" s="277"/>
      <c r="C35" s="278"/>
      <c r="D35" s="279"/>
      <c r="E35" s="279"/>
      <c r="F35" s="279"/>
      <c r="G35" s="279"/>
      <c r="H35" s="279"/>
      <c r="I35" s="279"/>
      <c r="J35" s="279"/>
      <c r="K35" s="279"/>
      <c r="L35" s="279"/>
      <c r="M35" s="279"/>
      <c r="N35" s="279"/>
      <c r="O35" s="279"/>
      <c r="P35" s="280">
        <f t="shared" si="0"/>
        <v>0</v>
      </c>
      <c r="Q35" s="459"/>
      <c r="R35" s="452" t="str">
        <f t="shared" si="2"/>
        <v/>
      </c>
      <c r="S35" s="453" t="str">
        <f t="shared" si="3"/>
        <v>-</v>
      </c>
      <c r="T35" s="453" t="str">
        <f t="shared" si="4"/>
        <v>-</v>
      </c>
    </row>
    <row r="36" spans="1:20" s="275" customFormat="1" ht="17.25" customHeight="1">
      <c r="A36" s="276">
        <f t="shared" si="1"/>
        <v>25</v>
      </c>
      <c r="B36" s="277"/>
      <c r="C36" s="278"/>
      <c r="D36" s="279"/>
      <c r="E36" s="279"/>
      <c r="F36" s="279"/>
      <c r="G36" s="279"/>
      <c r="H36" s="279"/>
      <c r="I36" s="279"/>
      <c r="J36" s="279"/>
      <c r="K36" s="279"/>
      <c r="L36" s="279"/>
      <c r="M36" s="279"/>
      <c r="N36" s="279"/>
      <c r="O36" s="279"/>
      <c r="P36" s="280">
        <f t="shared" si="0"/>
        <v>0</v>
      </c>
      <c r="Q36" s="459"/>
      <c r="R36" s="452" t="str">
        <f t="shared" si="2"/>
        <v/>
      </c>
      <c r="S36" s="453" t="str">
        <f t="shared" si="3"/>
        <v>-</v>
      </c>
      <c r="T36" s="453" t="str">
        <f t="shared" si="4"/>
        <v>-</v>
      </c>
    </row>
    <row r="37" spans="1:20" s="275" customFormat="1" ht="17.25" customHeight="1">
      <c r="A37" s="276">
        <f t="shared" si="1"/>
        <v>26</v>
      </c>
      <c r="B37" s="277"/>
      <c r="C37" s="278"/>
      <c r="D37" s="279"/>
      <c r="E37" s="279"/>
      <c r="F37" s="279"/>
      <c r="G37" s="279"/>
      <c r="H37" s="279"/>
      <c r="I37" s="279"/>
      <c r="J37" s="279"/>
      <c r="K37" s="279"/>
      <c r="L37" s="279"/>
      <c r="M37" s="279"/>
      <c r="N37" s="279"/>
      <c r="O37" s="279"/>
      <c r="P37" s="280">
        <f t="shared" si="0"/>
        <v>0</v>
      </c>
      <c r="Q37" s="459"/>
      <c r="R37" s="452" t="str">
        <f t="shared" si="2"/>
        <v/>
      </c>
      <c r="S37" s="453" t="str">
        <f t="shared" si="3"/>
        <v>-</v>
      </c>
      <c r="T37" s="453" t="str">
        <f t="shared" si="4"/>
        <v>-</v>
      </c>
    </row>
    <row r="38" spans="1:20" s="275" customFormat="1" ht="17.25" customHeight="1">
      <c r="A38" s="276">
        <f t="shared" si="1"/>
        <v>27</v>
      </c>
      <c r="B38" s="277"/>
      <c r="C38" s="278"/>
      <c r="D38" s="279"/>
      <c r="E38" s="279"/>
      <c r="F38" s="279"/>
      <c r="G38" s="279"/>
      <c r="H38" s="279"/>
      <c r="I38" s="279"/>
      <c r="J38" s="279"/>
      <c r="K38" s="279"/>
      <c r="L38" s="279"/>
      <c r="M38" s="279"/>
      <c r="N38" s="279"/>
      <c r="O38" s="279"/>
      <c r="P38" s="280">
        <f>SUM(D38:O38)</f>
        <v>0</v>
      </c>
      <c r="Q38" s="459"/>
      <c r="R38" s="452" t="str">
        <f t="shared" si="2"/>
        <v/>
      </c>
      <c r="S38" s="453" t="str">
        <f t="shared" si="3"/>
        <v>-</v>
      </c>
      <c r="T38" s="453" t="str">
        <f t="shared" si="4"/>
        <v>-</v>
      </c>
    </row>
    <row r="39" spans="1:20" s="275" customFormat="1" ht="17.25" customHeight="1">
      <c r="A39" s="276">
        <f t="shared" si="1"/>
        <v>28</v>
      </c>
      <c r="B39" s="277"/>
      <c r="C39" s="278"/>
      <c r="D39" s="279"/>
      <c r="E39" s="279"/>
      <c r="F39" s="279"/>
      <c r="G39" s="279"/>
      <c r="H39" s="279"/>
      <c r="I39" s="279"/>
      <c r="J39" s="279"/>
      <c r="K39" s="279"/>
      <c r="L39" s="279"/>
      <c r="M39" s="279"/>
      <c r="N39" s="279"/>
      <c r="O39" s="279"/>
      <c r="P39" s="280">
        <f>SUM(D39:O39)</f>
        <v>0</v>
      </c>
      <c r="Q39" s="459"/>
      <c r="R39" s="452" t="str">
        <f t="shared" si="2"/>
        <v/>
      </c>
      <c r="S39" s="453" t="str">
        <f t="shared" si="3"/>
        <v>-</v>
      </c>
      <c r="T39" s="453" t="str">
        <f t="shared" si="4"/>
        <v>-</v>
      </c>
    </row>
    <row r="40" spans="1:20" s="275" customFormat="1" ht="17.25" customHeight="1">
      <c r="A40" s="276">
        <f t="shared" si="1"/>
        <v>29</v>
      </c>
      <c r="B40" s="277"/>
      <c r="C40" s="278"/>
      <c r="D40" s="279"/>
      <c r="E40" s="279"/>
      <c r="F40" s="279"/>
      <c r="G40" s="279"/>
      <c r="H40" s="279"/>
      <c r="I40" s="279"/>
      <c r="J40" s="279"/>
      <c r="K40" s="279"/>
      <c r="L40" s="279"/>
      <c r="M40" s="279"/>
      <c r="N40" s="279"/>
      <c r="O40" s="279"/>
      <c r="P40" s="280">
        <f t="shared" si="0"/>
        <v>0</v>
      </c>
      <c r="Q40" s="459"/>
      <c r="R40" s="452" t="str">
        <f t="shared" si="2"/>
        <v/>
      </c>
      <c r="S40" s="453" t="str">
        <f t="shared" si="3"/>
        <v>-</v>
      </c>
      <c r="T40" s="453" t="str">
        <f t="shared" si="4"/>
        <v>-</v>
      </c>
    </row>
    <row r="41" spans="1:20" s="275" customFormat="1" ht="17.25" customHeight="1">
      <c r="A41" s="276">
        <f t="shared" si="1"/>
        <v>30</v>
      </c>
      <c r="B41" s="277"/>
      <c r="C41" s="278"/>
      <c r="D41" s="279"/>
      <c r="E41" s="279"/>
      <c r="F41" s="279"/>
      <c r="G41" s="279"/>
      <c r="H41" s="279"/>
      <c r="I41" s="279"/>
      <c r="J41" s="279"/>
      <c r="K41" s="279"/>
      <c r="L41" s="279"/>
      <c r="M41" s="279"/>
      <c r="N41" s="279"/>
      <c r="O41" s="279"/>
      <c r="P41" s="280">
        <f t="shared" si="0"/>
        <v>0</v>
      </c>
      <c r="Q41" s="459"/>
      <c r="R41" s="452" t="str">
        <f t="shared" si="2"/>
        <v/>
      </c>
      <c r="S41" s="453" t="str">
        <f t="shared" si="3"/>
        <v>-</v>
      </c>
      <c r="T41" s="453" t="str">
        <f t="shared" si="4"/>
        <v>-</v>
      </c>
    </row>
    <row r="42" spans="1:20" s="275" customFormat="1">
      <c r="B42" s="281"/>
      <c r="C42" s="281"/>
      <c r="P42" s="282"/>
      <c r="Q42" s="282"/>
      <c r="R42" s="282"/>
      <c r="S42" s="282"/>
    </row>
    <row r="43" spans="1:20" s="275" customFormat="1" ht="14.25" thickBot="1">
      <c r="B43" s="281"/>
      <c r="C43" s="281"/>
      <c r="P43" s="283"/>
      <c r="Q43" s="283"/>
      <c r="R43" s="283"/>
      <c r="S43" s="283"/>
    </row>
    <row r="44" spans="1:20" s="275" customFormat="1" ht="18.75" customHeight="1" thickBot="1">
      <c r="A44" s="623" t="s">
        <v>11</v>
      </c>
      <c r="B44" s="624"/>
      <c r="C44" s="625"/>
      <c r="D44" s="465">
        <f t="shared" ref="D44:T44" si="8">SUM(D12:D41)</f>
        <v>0</v>
      </c>
      <c r="E44" s="465">
        <f t="shared" si="8"/>
        <v>0</v>
      </c>
      <c r="F44" s="465">
        <f t="shared" si="8"/>
        <v>0</v>
      </c>
      <c r="G44" s="465">
        <f t="shared" si="8"/>
        <v>0</v>
      </c>
      <c r="H44" s="465">
        <f t="shared" si="8"/>
        <v>0</v>
      </c>
      <c r="I44" s="465">
        <f t="shared" si="8"/>
        <v>0</v>
      </c>
      <c r="J44" s="465">
        <f t="shared" si="8"/>
        <v>0</v>
      </c>
      <c r="K44" s="465">
        <f t="shared" si="8"/>
        <v>0</v>
      </c>
      <c r="L44" s="465">
        <f t="shared" si="8"/>
        <v>0</v>
      </c>
      <c r="M44" s="465">
        <f t="shared" si="8"/>
        <v>0</v>
      </c>
      <c r="N44" s="465">
        <f t="shared" si="8"/>
        <v>0</v>
      </c>
      <c r="O44" s="465">
        <f t="shared" si="8"/>
        <v>0</v>
      </c>
      <c r="P44" s="466">
        <f t="shared" si="8"/>
        <v>0</v>
      </c>
      <c r="Q44" s="466"/>
      <c r="R44" s="466"/>
      <c r="S44" s="467">
        <f>SUM(S12:S41)</f>
        <v>0</v>
      </c>
      <c r="T44" s="468">
        <f t="shared" si="8"/>
        <v>0</v>
      </c>
    </row>
    <row r="45" spans="1:20" s="275" customFormat="1" ht="7.5" customHeight="1">
      <c r="A45" s="461"/>
      <c r="B45" s="461"/>
      <c r="C45" s="461"/>
      <c r="D45" s="462"/>
      <c r="E45" s="462"/>
      <c r="F45" s="462"/>
      <c r="G45" s="462"/>
      <c r="H45" s="462"/>
      <c r="I45" s="462"/>
      <c r="J45" s="462"/>
      <c r="K45" s="462"/>
      <c r="L45" s="463"/>
      <c r="M45" s="463"/>
      <c r="N45" s="463"/>
      <c r="O45" s="463"/>
      <c r="P45" s="464"/>
      <c r="Q45" s="284"/>
      <c r="R45" s="284"/>
      <c r="S45" s="284"/>
      <c r="T45" s="284"/>
    </row>
    <row r="46" spans="1:20" s="275" customFormat="1" ht="18.75" customHeight="1">
      <c r="A46" s="620" t="s">
        <v>124</v>
      </c>
      <c r="B46" s="621"/>
      <c r="C46" s="622"/>
      <c r="D46" s="458"/>
      <c r="E46" s="458"/>
      <c r="F46" s="458"/>
      <c r="G46" s="458"/>
      <c r="H46" s="458"/>
      <c r="I46" s="458"/>
      <c r="J46" s="458"/>
      <c r="K46" s="458"/>
      <c r="L46" s="458"/>
      <c r="M46" s="458"/>
      <c r="N46" s="458"/>
      <c r="O46" s="458"/>
      <c r="P46" s="280">
        <f>SUM(D46:O46)</f>
        <v>0</v>
      </c>
      <c r="Q46" s="454"/>
      <c r="R46" s="454"/>
      <c r="S46" s="454"/>
      <c r="T46" s="282"/>
    </row>
    <row r="47" spans="1:20" s="275" customFormat="1" ht="14.25" thickBot="1">
      <c r="A47" s="285"/>
      <c r="B47" s="285"/>
      <c r="C47" s="285"/>
      <c r="D47" s="286"/>
      <c r="E47" s="286"/>
      <c r="F47" s="286"/>
      <c r="G47" s="286"/>
      <c r="H47" s="286"/>
      <c r="I47" s="286"/>
      <c r="J47" s="286"/>
      <c r="K47" s="286"/>
      <c r="L47" s="286"/>
      <c r="M47" s="286"/>
      <c r="N47" s="286"/>
      <c r="O47" s="286"/>
      <c r="P47" s="286"/>
      <c r="Q47" s="286"/>
      <c r="R47" s="286"/>
      <c r="S47" s="286"/>
    </row>
    <row r="48" spans="1:20" s="275" customFormat="1" ht="18.75" customHeight="1">
      <c r="A48" s="626" t="s">
        <v>132</v>
      </c>
      <c r="B48" s="627"/>
      <c r="C48" s="628"/>
      <c r="D48" s="469" t="s">
        <v>138</v>
      </c>
      <c r="E48" s="469" t="s">
        <v>140</v>
      </c>
      <c r="F48" s="469" t="s">
        <v>133</v>
      </c>
      <c r="G48" s="469" t="s">
        <v>134</v>
      </c>
      <c r="H48" s="469" t="s">
        <v>135</v>
      </c>
      <c r="I48" s="469" t="s">
        <v>136</v>
      </c>
      <c r="J48" s="582" t="s">
        <v>137</v>
      </c>
      <c r="K48" s="594"/>
      <c r="L48" s="639" t="s">
        <v>332</v>
      </c>
      <c r="M48" s="640"/>
      <c r="N48" s="640"/>
      <c r="O48" s="582" t="s">
        <v>348</v>
      </c>
      <c r="P48" s="583"/>
      <c r="Q48" s="583"/>
      <c r="R48" s="582" t="s">
        <v>333</v>
      </c>
      <c r="S48" s="583"/>
      <c r="T48" s="597"/>
    </row>
    <row r="49" spans="1:20" s="275" customFormat="1" ht="18.75" customHeight="1" thickBot="1">
      <c r="A49" s="629"/>
      <c r="B49" s="630"/>
      <c r="C49" s="631"/>
      <c r="D49" s="470" t="s">
        <v>139</v>
      </c>
      <c r="E49" s="471">
        <f>SUMIF($C$12:$C$41,E$48,$T$12:$T$41)</f>
        <v>0</v>
      </c>
      <c r="F49" s="471">
        <f>SUMIF($C$12:$C$41,F$48,$T$12:$T$41)</f>
        <v>0</v>
      </c>
      <c r="G49" s="471">
        <f>SUMIF($C$12:$C$41,G$48,$T$12:$T$41)</f>
        <v>0</v>
      </c>
      <c r="H49" s="471">
        <f>SUMIF($C$12:$C$41,H$48,$T$12:$T$41)</f>
        <v>0</v>
      </c>
      <c r="I49" s="471">
        <f>SUMIF($C$12:$C$41,I$48,$T$12:$T$41)</f>
        <v>0</v>
      </c>
      <c r="J49" s="595">
        <f>SUM(E49:I49)</f>
        <v>0</v>
      </c>
      <c r="K49" s="596"/>
      <c r="L49" s="595">
        <f>$S$44</f>
        <v>0</v>
      </c>
      <c r="M49" s="641"/>
      <c r="N49" s="641"/>
      <c r="O49" s="584" t="str">
        <f>IF($J$49*$L$49=0,"-",ROUND($J$49/$L$49,2))</f>
        <v>-</v>
      </c>
      <c r="P49" s="585"/>
      <c r="Q49" s="585"/>
      <c r="R49" s="598" t="str">
        <f>IF(O49="-","-",IF(O49&lt;4,"６：１",IF(AND(O49&gt;=4,O49&lt;5),"５：１",IF(O49&gt;=5,"３：１",""))))</f>
        <v>-</v>
      </c>
      <c r="S49" s="599"/>
      <c r="T49" s="600"/>
    </row>
    <row r="50" spans="1:20" ht="13.5" customHeight="1">
      <c r="A50" s="265" t="s">
        <v>341</v>
      </c>
      <c r="B50" s="266"/>
      <c r="C50" s="266"/>
      <c r="D50" s="266"/>
      <c r="E50" s="266"/>
      <c r="F50" s="266"/>
      <c r="G50" s="266"/>
      <c r="H50" s="266"/>
      <c r="I50" s="266"/>
      <c r="J50" s="266"/>
      <c r="K50" s="266"/>
      <c r="L50" s="266"/>
      <c r="M50" s="266"/>
      <c r="N50" s="266"/>
      <c r="O50" s="266"/>
      <c r="P50" s="266"/>
      <c r="Q50" s="266"/>
      <c r="R50" s="266"/>
      <c r="S50" s="266"/>
    </row>
    <row r="51" spans="1:20">
      <c r="A51" s="265" t="s">
        <v>342</v>
      </c>
      <c r="B51" s="266"/>
      <c r="C51" s="266"/>
      <c r="D51" s="266"/>
      <c r="E51" s="266"/>
      <c r="F51" s="266"/>
      <c r="G51" s="266"/>
      <c r="H51" s="266"/>
      <c r="I51" s="266"/>
      <c r="J51" s="266"/>
      <c r="K51" s="266"/>
      <c r="L51" s="266"/>
      <c r="M51" s="266"/>
      <c r="N51" s="266"/>
      <c r="O51" s="266"/>
      <c r="P51" s="266"/>
      <c r="Q51" s="266"/>
      <c r="R51" s="266"/>
      <c r="S51" s="266"/>
    </row>
  </sheetData>
  <mergeCells count="29">
    <mergeCell ref="A48:C49"/>
    <mergeCell ref="D5:M5"/>
    <mergeCell ref="A5:C5"/>
    <mergeCell ref="A7:C7"/>
    <mergeCell ref="A6:C6"/>
    <mergeCell ref="L48:N48"/>
    <mergeCell ref="L49:N49"/>
    <mergeCell ref="A4:C4"/>
    <mergeCell ref="D4:H4"/>
    <mergeCell ref="D6:H6"/>
    <mergeCell ref="A46:C46"/>
    <mergeCell ref="A44:C44"/>
    <mergeCell ref="U7:X7"/>
    <mergeCell ref="D7:F7"/>
    <mergeCell ref="G7:I7"/>
    <mergeCell ref="J7:L7"/>
    <mergeCell ref="M7:Q7"/>
    <mergeCell ref="R7:T7"/>
    <mergeCell ref="O48:Q48"/>
    <mergeCell ref="O49:Q49"/>
    <mergeCell ref="T10:T11"/>
    <mergeCell ref="D10:P10"/>
    <mergeCell ref="Q10:Q11"/>
    <mergeCell ref="R10:R11"/>
    <mergeCell ref="S10:S11"/>
    <mergeCell ref="J48:K48"/>
    <mergeCell ref="J49:K49"/>
    <mergeCell ref="R48:T48"/>
    <mergeCell ref="R49:T49"/>
  </mergeCells>
  <phoneticPr fontId="6"/>
  <dataValidations disablePrompts="1" count="4">
    <dataValidation type="whole" operator="lessThanOrEqual" allowBlank="1" showInputMessage="1" showErrorMessage="1" errorTitle="利用日数の入力に誤りがあります。" error="当該月の日数より大きい数値は入力できません。" sqref="WMC48:WMC49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N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N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N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N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N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N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N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N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N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N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N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N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N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N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N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WVY48:WVY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formula1>29</formula1>
    </dataValidation>
    <dataValidation type="list" allowBlank="1" showInputMessage="1" showErrorMessage="1" sqref="C12:C41">
      <formula1>",区分２,区分３,区分４,区分５,区分６"</formula1>
    </dataValidation>
    <dataValidation type="list" allowBlank="1" showInputMessage="1" showErrorMessage="1" sqref="Q12:Q41">
      <formula1>"5h未満,5h以上7h未満,7h以上"</formula1>
    </dataValidation>
    <dataValidation type="list" allowBlank="1" showInputMessage="1" showErrorMessage="1" sqref="R7:T7">
      <formula1>"3月の実績,聞き取りによる見込み,その他"</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Z51"/>
  <sheetViews>
    <sheetView view="pageBreakPreview" zoomScale="85" zoomScaleNormal="115" zoomScaleSheetLayoutView="85" workbookViewId="0">
      <selection activeCell="Q39" sqref="Q39"/>
    </sheetView>
  </sheetViews>
  <sheetFormatPr defaultRowHeight="13.5"/>
  <cols>
    <col min="1" max="1" width="4.125" style="265" customWidth="1"/>
    <col min="2" max="2" width="18.25" style="267" customWidth="1"/>
    <col min="3" max="3" width="8" style="267" customWidth="1"/>
    <col min="4" max="15" width="6.625" style="265" customWidth="1"/>
    <col min="16" max="16" width="7.625" style="288" customWidth="1"/>
    <col min="17" max="17" width="10.125" style="288" bestFit="1" customWidth="1"/>
    <col min="18" max="18" width="5.875" style="288" bestFit="1" customWidth="1"/>
    <col min="19" max="19" width="10" style="288" customWidth="1"/>
    <col min="20" max="20" width="12.25" style="265" customWidth="1"/>
    <col min="21" max="22" width="9" style="265"/>
    <col min="23" max="23" width="11.75" style="265" customWidth="1"/>
    <col min="24" max="259" width="9" style="265"/>
    <col min="260" max="260" width="6.625" style="265" customWidth="1"/>
    <col min="261" max="261" width="5.625" style="265" customWidth="1"/>
    <col min="262" max="262" width="12.25" style="265" customWidth="1"/>
    <col min="263" max="274" width="6.625" style="265" customWidth="1"/>
    <col min="275" max="275" width="7.625" style="265" customWidth="1"/>
    <col min="276" max="515" width="9" style="265"/>
    <col min="516" max="516" width="6.625" style="265" customWidth="1"/>
    <col min="517" max="517" width="5.625" style="265" customWidth="1"/>
    <col min="518" max="518" width="12.25" style="265" customWidth="1"/>
    <col min="519" max="530" width="6.625" style="265" customWidth="1"/>
    <col min="531" max="531" width="7.625" style="265" customWidth="1"/>
    <col min="532" max="771" width="9" style="265"/>
    <col min="772" max="772" width="6.625" style="265" customWidth="1"/>
    <col min="773" max="773" width="5.625" style="265" customWidth="1"/>
    <col min="774" max="774" width="12.25" style="265" customWidth="1"/>
    <col min="775" max="786" width="6.625" style="265" customWidth="1"/>
    <col min="787" max="787" width="7.625" style="265" customWidth="1"/>
    <col min="788" max="1027" width="9" style="265"/>
    <col min="1028" max="1028" width="6.625" style="265" customWidth="1"/>
    <col min="1029" max="1029" width="5.625" style="265" customWidth="1"/>
    <col min="1030" max="1030" width="12.25" style="265" customWidth="1"/>
    <col min="1031" max="1042" width="6.625" style="265" customWidth="1"/>
    <col min="1043" max="1043" width="7.625" style="265" customWidth="1"/>
    <col min="1044" max="1283" width="9" style="265"/>
    <col min="1284" max="1284" width="6.625" style="265" customWidth="1"/>
    <col min="1285" max="1285" width="5.625" style="265" customWidth="1"/>
    <col min="1286" max="1286" width="12.25" style="265" customWidth="1"/>
    <col min="1287" max="1298" width="6.625" style="265" customWidth="1"/>
    <col min="1299" max="1299" width="7.625" style="265" customWidth="1"/>
    <col min="1300" max="1539" width="9" style="265"/>
    <col min="1540" max="1540" width="6.625" style="265" customWidth="1"/>
    <col min="1541" max="1541" width="5.625" style="265" customWidth="1"/>
    <col min="1542" max="1542" width="12.25" style="265" customWidth="1"/>
    <col min="1543" max="1554" width="6.625" style="265" customWidth="1"/>
    <col min="1555" max="1555" width="7.625" style="265" customWidth="1"/>
    <col min="1556" max="1795" width="9" style="265"/>
    <col min="1796" max="1796" width="6.625" style="265" customWidth="1"/>
    <col min="1797" max="1797" width="5.625" style="265" customWidth="1"/>
    <col min="1798" max="1798" width="12.25" style="265" customWidth="1"/>
    <col min="1799" max="1810" width="6.625" style="265" customWidth="1"/>
    <col min="1811" max="1811" width="7.625" style="265" customWidth="1"/>
    <col min="1812" max="2051" width="9" style="265"/>
    <col min="2052" max="2052" width="6.625" style="265" customWidth="1"/>
    <col min="2053" max="2053" width="5.625" style="265" customWidth="1"/>
    <col min="2054" max="2054" width="12.25" style="265" customWidth="1"/>
    <col min="2055" max="2066" width="6.625" style="265" customWidth="1"/>
    <col min="2067" max="2067" width="7.625" style="265" customWidth="1"/>
    <col min="2068" max="2307" width="9" style="265"/>
    <col min="2308" max="2308" width="6.625" style="265" customWidth="1"/>
    <col min="2309" max="2309" width="5.625" style="265" customWidth="1"/>
    <col min="2310" max="2310" width="12.25" style="265" customWidth="1"/>
    <col min="2311" max="2322" width="6.625" style="265" customWidth="1"/>
    <col min="2323" max="2323" width="7.625" style="265" customWidth="1"/>
    <col min="2324" max="2563" width="9" style="265"/>
    <col min="2564" max="2564" width="6.625" style="265" customWidth="1"/>
    <col min="2565" max="2565" width="5.625" style="265" customWidth="1"/>
    <col min="2566" max="2566" width="12.25" style="265" customWidth="1"/>
    <col min="2567" max="2578" width="6.625" style="265" customWidth="1"/>
    <col min="2579" max="2579" width="7.625" style="265" customWidth="1"/>
    <col min="2580" max="2819" width="9" style="265"/>
    <col min="2820" max="2820" width="6.625" style="265" customWidth="1"/>
    <col min="2821" max="2821" width="5.625" style="265" customWidth="1"/>
    <col min="2822" max="2822" width="12.25" style="265" customWidth="1"/>
    <col min="2823" max="2834" width="6.625" style="265" customWidth="1"/>
    <col min="2835" max="2835" width="7.625" style="265" customWidth="1"/>
    <col min="2836" max="3075" width="9" style="265"/>
    <col min="3076" max="3076" width="6.625" style="265" customWidth="1"/>
    <col min="3077" max="3077" width="5.625" style="265" customWidth="1"/>
    <col min="3078" max="3078" width="12.25" style="265" customWidth="1"/>
    <col min="3079" max="3090" width="6.625" style="265" customWidth="1"/>
    <col min="3091" max="3091" width="7.625" style="265" customWidth="1"/>
    <col min="3092" max="3331" width="9" style="265"/>
    <col min="3332" max="3332" width="6.625" style="265" customWidth="1"/>
    <col min="3333" max="3333" width="5.625" style="265" customWidth="1"/>
    <col min="3334" max="3334" width="12.25" style="265" customWidth="1"/>
    <col min="3335" max="3346" width="6.625" style="265" customWidth="1"/>
    <col min="3347" max="3347" width="7.625" style="265" customWidth="1"/>
    <col min="3348" max="3587" width="9" style="265"/>
    <col min="3588" max="3588" width="6.625" style="265" customWidth="1"/>
    <col min="3589" max="3589" width="5.625" style="265" customWidth="1"/>
    <col min="3590" max="3590" width="12.25" style="265" customWidth="1"/>
    <col min="3591" max="3602" width="6.625" style="265" customWidth="1"/>
    <col min="3603" max="3603" width="7.625" style="265" customWidth="1"/>
    <col min="3604" max="3843" width="9" style="265"/>
    <col min="3844" max="3844" width="6.625" style="265" customWidth="1"/>
    <col min="3845" max="3845" width="5.625" style="265" customWidth="1"/>
    <col min="3846" max="3846" width="12.25" style="265" customWidth="1"/>
    <col min="3847" max="3858" width="6.625" style="265" customWidth="1"/>
    <col min="3859" max="3859" width="7.625" style="265" customWidth="1"/>
    <col min="3860" max="4099" width="9" style="265"/>
    <col min="4100" max="4100" width="6.625" style="265" customWidth="1"/>
    <col min="4101" max="4101" width="5.625" style="265" customWidth="1"/>
    <col min="4102" max="4102" width="12.25" style="265" customWidth="1"/>
    <col min="4103" max="4114" width="6.625" style="265" customWidth="1"/>
    <col min="4115" max="4115" width="7.625" style="265" customWidth="1"/>
    <col min="4116" max="4355" width="9" style="265"/>
    <col min="4356" max="4356" width="6.625" style="265" customWidth="1"/>
    <col min="4357" max="4357" width="5.625" style="265" customWidth="1"/>
    <col min="4358" max="4358" width="12.25" style="265" customWidth="1"/>
    <col min="4359" max="4370" width="6.625" style="265" customWidth="1"/>
    <col min="4371" max="4371" width="7.625" style="265" customWidth="1"/>
    <col min="4372" max="4611" width="9" style="265"/>
    <col min="4612" max="4612" width="6.625" style="265" customWidth="1"/>
    <col min="4613" max="4613" width="5.625" style="265" customWidth="1"/>
    <col min="4614" max="4614" width="12.25" style="265" customWidth="1"/>
    <col min="4615" max="4626" width="6.625" style="265" customWidth="1"/>
    <col min="4627" max="4627" width="7.625" style="265" customWidth="1"/>
    <col min="4628" max="4867" width="9" style="265"/>
    <col min="4868" max="4868" width="6.625" style="265" customWidth="1"/>
    <col min="4869" max="4869" width="5.625" style="265" customWidth="1"/>
    <col min="4870" max="4870" width="12.25" style="265" customWidth="1"/>
    <col min="4871" max="4882" width="6.625" style="265" customWidth="1"/>
    <col min="4883" max="4883" width="7.625" style="265" customWidth="1"/>
    <col min="4884" max="5123" width="9" style="265"/>
    <col min="5124" max="5124" width="6.625" style="265" customWidth="1"/>
    <col min="5125" max="5125" width="5.625" style="265" customWidth="1"/>
    <col min="5126" max="5126" width="12.25" style="265" customWidth="1"/>
    <col min="5127" max="5138" width="6.625" style="265" customWidth="1"/>
    <col min="5139" max="5139" width="7.625" style="265" customWidth="1"/>
    <col min="5140" max="5379" width="9" style="265"/>
    <col min="5380" max="5380" width="6.625" style="265" customWidth="1"/>
    <col min="5381" max="5381" width="5.625" style="265" customWidth="1"/>
    <col min="5382" max="5382" width="12.25" style="265" customWidth="1"/>
    <col min="5383" max="5394" width="6.625" style="265" customWidth="1"/>
    <col min="5395" max="5395" width="7.625" style="265" customWidth="1"/>
    <col min="5396" max="5635" width="9" style="265"/>
    <col min="5636" max="5636" width="6.625" style="265" customWidth="1"/>
    <col min="5637" max="5637" width="5.625" style="265" customWidth="1"/>
    <col min="5638" max="5638" width="12.25" style="265" customWidth="1"/>
    <col min="5639" max="5650" width="6.625" style="265" customWidth="1"/>
    <col min="5651" max="5651" width="7.625" style="265" customWidth="1"/>
    <col min="5652" max="5891" width="9" style="265"/>
    <col min="5892" max="5892" width="6.625" style="265" customWidth="1"/>
    <col min="5893" max="5893" width="5.625" style="265" customWidth="1"/>
    <col min="5894" max="5894" width="12.25" style="265" customWidth="1"/>
    <col min="5895" max="5906" width="6.625" style="265" customWidth="1"/>
    <col min="5907" max="5907" width="7.625" style="265" customWidth="1"/>
    <col min="5908" max="6147" width="9" style="265"/>
    <col min="6148" max="6148" width="6.625" style="265" customWidth="1"/>
    <col min="6149" max="6149" width="5.625" style="265" customWidth="1"/>
    <col min="6150" max="6150" width="12.25" style="265" customWidth="1"/>
    <col min="6151" max="6162" width="6.625" style="265" customWidth="1"/>
    <col min="6163" max="6163" width="7.625" style="265" customWidth="1"/>
    <col min="6164" max="6403" width="9" style="265"/>
    <col min="6404" max="6404" width="6.625" style="265" customWidth="1"/>
    <col min="6405" max="6405" width="5.625" style="265" customWidth="1"/>
    <col min="6406" max="6406" width="12.25" style="265" customWidth="1"/>
    <col min="6407" max="6418" width="6.625" style="265" customWidth="1"/>
    <col min="6419" max="6419" width="7.625" style="265" customWidth="1"/>
    <col min="6420" max="6659" width="9" style="265"/>
    <col min="6660" max="6660" width="6.625" style="265" customWidth="1"/>
    <col min="6661" max="6661" width="5.625" style="265" customWidth="1"/>
    <col min="6662" max="6662" width="12.25" style="265" customWidth="1"/>
    <col min="6663" max="6674" width="6.625" style="265" customWidth="1"/>
    <col min="6675" max="6675" width="7.625" style="265" customWidth="1"/>
    <col min="6676" max="6915" width="9" style="265"/>
    <col min="6916" max="6916" width="6.625" style="265" customWidth="1"/>
    <col min="6917" max="6917" width="5.625" style="265" customWidth="1"/>
    <col min="6918" max="6918" width="12.25" style="265" customWidth="1"/>
    <col min="6919" max="6930" width="6.625" style="265" customWidth="1"/>
    <col min="6931" max="6931" width="7.625" style="265" customWidth="1"/>
    <col min="6932" max="7171" width="9" style="265"/>
    <col min="7172" max="7172" width="6.625" style="265" customWidth="1"/>
    <col min="7173" max="7173" width="5.625" style="265" customWidth="1"/>
    <col min="7174" max="7174" width="12.25" style="265" customWidth="1"/>
    <col min="7175" max="7186" width="6.625" style="265" customWidth="1"/>
    <col min="7187" max="7187" width="7.625" style="265" customWidth="1"/>
    <col min="7188" max="7427" width="9" style="265"/>
    <col min="7428" max="7428" width="6.625" style="265" customWidth="1"/>
    <col min="7429" max="7429" width="5.625" style="265" customWidth="1"/>
    <col min="7430" max="7430" width="12.25" style="265" customWidth="1"/>
    <col min="7431" max="7442" width="6.625" style="265" customWidth="1"/>
    <col min="7443" max="7443" width="7.625" style="265" customWidth="1"/>
    <col min="7444" max="7683" width="9" style="265"/>
    <col min="7684" max="7684" width="6.625" style="265" customWidth="1"/>
    <col min="7685" max="7685" width="5.625" style="265" customWidth="1"/>
    <col min="7686" max="7686" width="12.25" style="265" customWidth="1"/>
    <col min="7687" max="7698" width="6.625" style="265" customWidth="1"/>
    <col min="7699" max="7699" width="7.625" style="265" customWidth="1"/>
    <col min="7700" max="7939" width="9" style="265"/>
    <col min="7940" max="7940" width="6.625" style="265" customWidth="1"/>
    <col min="7941" max="7941" width="5.625" style="265" customWidth="1"/>
    <col min="7942" max="7942" width="12.25" style="265" customWidth="1"/>
    <col min="7943" max="7954" width="6.625" style="265" customWidth="1"/>
    <col min="7955" max="7955" width="7.625" style="265" customWidth="1"/>
    <col min="7956" max="8195" width="9" style="265"/>
    <col min="8196" max="8196" width="6.625" style="265" customWidth="1"/>
    <col min="8197" max="8197" width="5.625" style="265" customWidth="1"/>
    <col min="8198" max="8198" width="12.25" style="265" customWidth="1"/>
    <col min="8199" max="8210" width="6.625" style="265" customWidth="1"/>
    <col min="8211" max="8211" width="7.625" style="265" customWidth="1"/>
    <col min="8212" max="8451" width="9" style="265"/>
    <col min="8452" max="8452" width="6.625" style="265" customWidth="1"/>
    <col min="8453" max="8453" width="5.625" style="265" customWidth="1"/>
    <col min="8454" max="8454" width="12.25" style="265" customWidth="1"/>
    <col min="8455" max="8466" width="6.625" style="265" customWidth="1"/>
    <col min="8467" max="8467" width="7.625" style="265" customWidth="1"/>
    <col min="8468" max="8707" width="9" style="265"/>
    <col min="8708" max="8708" width="6.625" style="265" customWidth="1"/>
    <col min="8709" max="8709" width="5.625" style="265" customWidth="1"/>
    <col min="8710" max="8710" width="12.25" style="265" customWidth="1"/>
    <col min="8711" max="8722" width="6.625" style="265" customWidth="1"/>
    <col min="8723" max="8723" width="7.625" style="265" customWidth="1"/>
    <col min="8724" max="8963" width="9" style="265"/>
    <col min="8964" max="8964" width="6.625" style="265" customWidth="1"/>
    <col min="8965" max="8965" width="5.625" style="265" customWidth="1"/>
    <col min="8966" max="8966" width="12.25" style="265" customWidth="1"/>
    <col min="8967" max="8978" width="6.625" style="265" customWidth="1"/>
    <col min="8979" max="8979" width="7.625" style="265" customWidth="1"/>
    <col min="8980" max="9219" width="9" style="265"/>
    <col min="9220" max="9220" width="6.625" style="265" customWidth="1"/>
    <col min="9221" max="9221" width="5.625" style="265" customWidth="1"/>
    <col min="9222" max="9222" width="12.25" style="265" customWidth="1"/>
    <col min="9223" max="9234" width="6.625" style="265" customWidth="1"/>
    <col min="9235" max="9235" width="7.625" style="265" customWidth="1"/>
    <col min="9236" max="9475" width="9" style="265"/>
    <col min="9476" max="9476" width="6.625" style="265" customWidth="1"/>
    <col min="9477" max="9477" width="5.625" style="265" customWidth="1"/>
    <col min="9478" max="9478" width="12.25" style="265" customWidth="1"/>
    <col min="9479" max="9490" width="6.625" style="265" customWidth="1"/>
    <col min="9491" max="9491" width="7.625" style="265" customWidth="1"/>
    <col min="9492" max="9731" width="9" style="265"/>
    <col min="9732" max="9732" width="6.625" style="265" customWidth="1"/>
    <col min="9733" max="9733" width="5.625" style="265" customWidth="1"/>
    <col min="9734" max="9734" width="12.25" style="265" customWidth="1"/>
    <col min="9735" max="9746" width="6.625" style="265" customWidth="1"/>
    <col min="9747" max="9747" width="7.625" style="265" customWidth="1"/>
    <col min="9748" max="9987" width="9" style="265"/>
    <col min="9988" max="9988" width="6.625" style="265" customWidth="1"/>
    <col min="9989" max="9989" width="5.625" style="265" customWidth="1"/>
    <col min="9990" max="9990" width="12.25" style="265" customWidth="1"/>
    <col min="9991" max="10002" width="6.625" style="265" customWidth="1"/>
    <col min="10003" max="10003" width="7.625" style="265" customWidth="1"/>
    <col min="10004" max="10243" width="9" style="265"/>
    <col min="10244" max="10244" width="6.625" style="265" customWidth="1"/>
    <col min="10245" max="10245" width="5.625" style="265" customWidth="1"/>
    <col min="10246" max="10246" width="12.25" style="265" customWidth="1"/>
    <col min="10247" max="10258" width="6.625" style="265" customWidth="1"/>
    <col min="10259" max="10259" width="7.625" style="265" customWidth="1"/>
    <col min="10260" max="10499" width="9" style="265"/>
    <col min="10500" max="10500" width="6.625" style="265" customWidth="1"/>
    <col min="10501" max="10501" width="5.625" style="265" customWidth="1"/>
    <col min="10502" max="10502" width="12.25" style="265" customWidth="1"/>
    <col min="10503" max="10514" width="6.625" style="265" customWidth="1"/>
    <col min="10515" max="10515" width="7.625" style="265" customWidth="1"/>
    <col min="10516" max="10755" width="9" style="265"/>
    <col min="10756" max="10756" width="6.625" style="265" customWidth="1"/>
    <col min="10757" max="10757" width="5.625" style="265" customWidth="1"/>
    <col min="10758" max="10758" width="12.25" style="265" customWidth="1"/>
    <col min="10759" max="10770" width="6.625" style="265" customWidth="1"/>
    <col min="10771" max="10771" width="7.625" style="265" customWidth="1"/>
    <col min="10772" max="11011" width="9" style="265"/>
    <col min="11012" max="11012" width="6.625" style="265" customWidth="1"/>
    <col min="11013" max="11013" width="5.625" style="265" customWidth="1"/>
    <col min="11014" max="11014" width="12.25" style="265" customWidth="1"/>
    <col min="11015" max="11026" width="6.625" style="265" customWidth="1"/>
    <col min="11027" max="11027" width="7.625" style="265" customWidth="1"/>
    <col min="11028" max="11267" width="9" style="265"/>
    <col min="11268" max="11268" width="6.625" style="265" customWidth="1"/>
    <col min="11269" max="11269" width="5.625" style="265" customWidth="1"/>
    <col min="11270" max="11270" width="12.25" style="265" customWidth="1"/>
    <col min="11271" max="11282" width="6.625" style="265" customWidth="1"/>
    <col min="11283" max="11283" width="7.625" style="265" customWidth="1"/>
    <col min="11284" max="11523" width="9" style="265"/>
    <col min="11524" max="11524" width="6.625" style="265" customWidth="1"/>
    <col min="11525" max="11525" width="5.625" style="265" customWidth="1"/>
    <col min="11526" max="11526" width="12.25" style="265" customWidth="1"/>
    <col min="11527" max="11538" width="6.625" style="265" customWidth="1"/>
    <col min="11539" max="11539" width="7.625" style="265" customWidth="1"/>
    <col min="11540" max="11779" width="9" style="265"/>
    <col min="11780" max="11780" width="6.625" style="265" customWidth="1"/>
    <col min="11781" max="11781" width="5.625" style="265" customWidth="1"/>
    <col min="11782" max="11782" width="12.25" style="265" customWidth="1"/>
    <col min="11783" max="11794" width="6.625" style="265" customWidth="1"/>
    <col min="11795" max="11795" width="7.625" style="265" customWidth="1"/>
    <col min="11796" max="12035" width="9" style="265"/>
    <col min="12036" max="12036" width="6.625" style="265" customWidth="1"/>
    <col min="12037" max="12037" width="5.625" style="265" customWidth="1"/>
    <col min="12038" max="12038" width="12.25" style="265" customWidth="1"/>
    <col min="12039" max="12050" width="6.625" style="265" customWidth="1"/>
    <col min="12051" max="12051" width="7.625" style="265" customWidth="1"/>
    <col min="12052" max="12291" width="9" style="265"/>
    <col min="12292" max="12292" width="6.625" style="265" customWidth="1"/>
    <col min="12293" max="12293" width="5.625" style="265" customWidth="1"/>
    <col min="12294" max="12294" width="12.25" style="265" customWidth="1"/>
    <col min="12295" max="12306" width="6.625" style="265" customWidth="1"/>
    <col min="12307" max="12307" width="7.625" style="265" customWidth="1"/>
    <col min="12308" max="12547" width="9" style="265"/>
    <col min="12548" max="12548" width="6.625" style="265" customWidth="1"/>
    <col min="12549" max="12549" width="5.625" style="265" customWidth="1"/>
    <col min="12550" max="12550" width="12.25" style="265" customWidth="1"/>
    <col min="12551" max="12562" width="6.625" style="265" customWidth="1"/>
    <col min="12563" max="12563" width="7.625" style="265" customWidth="1"/>
    <col min="12564" max="12803" width="9" style="265"/>
    <col min="12804" max="12804" width="6.625" style="265" customWidth="1"/>
    <col min="12805" max="12805" width="5.625" style="265" customWidth="1"/>
    <col min="12806" max="12806" width="12.25" style="265" customWidth="1"/>
    <col min="12807" max="12818" width="6.625" style="265" customWidth="1"/>
    <col min="12819" max="12819" width="7.625" style="265" customWidth="1"/>
    <col min="12820" max="13059" width="9" style="265"/>
    <col min="13060" max="13060" width="6.625" style="265" customWidth="1"/>
    <col min="13061" max="13061" width="5.625" style="265" customWidth="1"/>
    <col min="13062" max="13062" width="12.25" style="265" customWidth="1"/>
    <col min="13063" max="13074" width="6.625" style="265" customWidth="1"/>
    <col min="13075" max="13075" width="7.625" style="265" customWidth="1"/>
    <col min="13076" max="13315" width="9" style="265"/>
    <col min="13316" max="13316" width="6.625" style="265" customWidth="1"/>
    <col min="13317" max="13317" width="5.625" style="265" customWidth="1"/>
    <col min="13318" max="13318" width="12.25" style="265" customWidth="1"/>
    <col min="13319" max="13330" width="6.625" style="265" customWidth="1"/>
    <col min="13331" max="13331" width="7.625" style="265" customWidth="1"/>
    <col min="13332" max="13571" width="9" style="265"/>
    <col min="13572" max="13572" width="6.625" style="265" customWidth="1"/>
    <col min="13573" max="13573" width="5.625" style="265" customWidth="1"/>
    <col min="13574" max="13574" width="12.25" style="265" customWidth="1"/>
    <col min="13575" max="13586" width="6.625" style="265" customWidth="1"/>
    <col min="13587" max="13587" width="7.625" style="265" customWidth="1"/>
    <col min="13588" max="13827" width="9" style="265"/>
    <col min="13828" max="13828" width="6.625" style="265" customWidth="1"/>
    <col min="13829" max="13829" width="5.625" style="265" customWidth="1"/>
    <col min="13830" max="13830" width="12.25" style="265" customWidth="1"/>
    <col min="13831" max="13842" width="6.625" style="265" customWidth="1"/>
    <col min="13843" max="13843" width="7.625" style="265" customWidth="1"/>
    <col min="13844" max="14083" width="9" style="265"/>
    <col min="14084" max="14084" width="6.625" style="265" customWidth="1"/>
    <col min="14085" max="14085" width="5.625" style="265" customWidth="1"/>
    <col min="14086" max="14086" width="12.25" style="265" customWidth="1"/>
    <col min="14087" max="14098" width="6.625" style="265" customWidth="1"/>
    <col min="14099" max="14099" width="7.625" style="265" customWidth="1"/>
    <col min="14100" max="14339" width="9" style="265"/>
    <col min="14340" max="14340" width="6.625" style="265" customWidth="1"/>
    <col min="14341" max="14341" width="5.625" style="265" customWidth="1"/>
    <col min="14342" max="14342" width="12.25" style="265" customWidth="1"/>
    <col min="14343" max="14354" width="6.625" style="265" customWidth="1"/>
    <col min="14355" max="14355" width="7.625" style="265" customWidth="1"/>
    <col min="14356" max="14595" width="9" style="265"/>
    <col min="14596" max="14596" width="6.625" style="265" customWidth="1"/>
    <col min="14597" max="14597" width="5.625" style="265" customWidth="1"/>
    <col min="14598" max="14598" width="12.25" style="265" customWidth="1"/>
    <col min="14599" max="14610" width="6.625" style="265" customWidth="1"/>
    <col min="14611" max="14611" width="7.625" style="265" customWidth="1"/>
    <col min="14612" max="14851" width="9" style="265"/>
    <col min="14852" max="14852" width="6.625" style="265" customWidth="1"/>
    <col min="14853" max="14853" width="5.625" style="265" customWidth="1"/>
    <col min="14854" max="14854" width="12.25" style="265" customWidth="1"/>
    <col min="14855" max="14866" width="6.625" style="265" customWidth="1"/>
    <col min="14867" max="14867" width="7.625" style="265" customWidth="1"/>
    <col min="14868" max="15107" width="9" style="265"/>
    <col min="15108" max="15108" width="6.625" style="265" customWidth="1"/>
    <col min="15109" max="15109" width="5.625" style="265" customWidth="1"/>
    <col min="15110" max="15110" width="12.25" style="265" customWidth="1"/>
    <col min="15111" max="15122" width="6.625" style="265" customWidth="1"/>
    <col min="15123" max="15123" width="7.625" style="265" customWidth="1"/>
    <col min="15124" max="15363" width="9" style="265"/>
    <col min="15364" max="15364" width="6.625" style="265" customWidth="1"/>
    <col min="15365" max="15365" width="5.625" style="265" customWidth="1"/>
    <col min="15366" max="15366" width="12.25" style="265" customWidth="1"/>
    <col min="15367" max="15378" width="6.625" style="265" customWidth="1"/>
    <col min="15379" max="15379" width="7.625" style="265" customWidth="1"/>
    <col min="15380" max="15619" width="9" style="265"/>
    <col min="15620" max="15620" width="6.625" style="265" customWidth="1"/>
    <col min="15621" max="15621" width="5.625" style="265" customWidth="1"/>
    <col min="15622" max="15622" width="12.25" style="265" customWidth="1"/>
    <col min="15623" max="15634" width="6.625" style="265" customWidth="1"/>
    <col min="15635" max="15635" width="7.625" style="265" customWidth="1"/>
    <col min="15636" max="15875" width="9" style="265"/>
    <col min="15876" max="15876" width="6.625" style="265" customWidth="1"/>
    <col min="15877" max="15877" width="5.625" style="265" customWidth="1"/>
    <col min="15878" max="15878" width="12.25" style="265" customWidth="1"/>
    <col min="15879" max="15890" width="6.625" style="265" customWidth="1"/>
    <col min="15891" max="15891" width="7.625" style="265" customWidth="1"/>
    <col min="15892" max="16131" width="9" style="265"/>
    <col min="16132" max="16132" width="6.625" style="265" customWidth="1"/>
    <col min="16133" max="16133" width="5.625" style="265" customWidth="1"/>
    <col min="16134" max="16134" width="12.25" style="265" customWidth="1"/>
    <col min="16135" max="16146" width="6.625" style="265" customWidth="1"/>
    <col min="16147" max="16147" width="7.625" style="265" customWidth="1"/>
    <col min="16148" max="16384" width="9" style="265"/>
  </cols>
  <sheetData>
    <row r="1" spans="1:26" ht="17.25" customHeight="1">
      <c r="A1" s="253" t="s">
        <v>302</v>
      </c>
      <c r="G1" s="268"/>
      <c r="H1" s="268"/>
      <c r="I1" s="268"/>
      <c r="J1" s="268"/>
      <c r="K1" s="268"/>
      <c r="L1" s="268"/>
      <c r="M1" s="268"/>
      <c r="N1" s="269"/>
      <c r="O1" s="254"/>
      <c r="P1" s="254"/>
      <c r="Q1" s="254"/>
      <c r="R1" s="254"/>
      <c r="S1" s="254"/>
    </row>
    <row r="2" spans="1:26" ht="17.25" customHeight="1">
      <c r="A2" s="270" t="s">
        <v>126</v>
      </c>
      <c r="G2" s="268"/>
      <c r="H2" s="268"/>
      <c r="I2" s="268"/>
      <c r="J2" s="268"/>
      <c r="K2" s="268"/>
      <c r="L2" s="268"/>
      <c r="M2" s="268"/>
      <c r="N2" s="269"/>
      <c r="O2" s="254"/>
      <c r="P2" s="254"/>
      <c r="Q2" s="254"/>
      <c r="R2" s="254"/>
      <c r="S2" s="254"/>
    </row>
    <row r="3" spans="1:26" ht="17.25" customHeight="1" thickBot="1">
      <c r="A3" s="270" t="s">
        <v>152</v>
      </c>
      <c r="G3" s="268"/>
      <c r="H3" s="268"/>
      <c r="I3" s="268"/>
      <c r="J3" s="268"/>
      <c r="K3" s="268"/>
      <c r="L3" s="268"/>
      <c r="M3" s="268"/>
      <c r="N3" s="269"/>
      <c r="O3" s="254"/>
      <c r="P3" s="254"/>
      <c r="Q3" s="254"/>
      <c r="R3" s="254"/>
      <c r="S3" s="254"/>
    </row>
    <row r="4" spans="1:26" ht="15" customHeight="1" thickBot="1">
      <c r="A4" s="616" t="s">
        <v>30</v>
      </c>
      <c r="B4" s="607"/>
      <c r="C4" s="607"/>
      <c r="D4" s="617" t="s">
        <v>153</v>
      </c>
      <c r="E4" s="618"/>
      <c r="F4" s="618"/>
      <c r="G4" s="618"/>
      <c r="H4" s="619"/>
      <c r="O4" s="254"/>
      <c r="P4" s="254"/>
      <c r="Q4" s="254"/>
      <c r="R4" s="254"/>
      <c r="S4" s="254"/>
    </row>
    <row r="5" spans="1:26" ht="15" thickBot="1">
      <c r="A5" s="616" t="s">
        <v>125</v>
      </c>
      <c r="B5" s="607"/>
      <c r="C5" s="636"/>
      <c r="D5" s="632" t="str">
        <f>'【記載例】調書1-1'!AJ2&amp;" "&amp;'【記載例】調書1-1'!AQ2</f>
        <v>2850199999 生活介護　○○苑</v>
      </c>
      <c r="E5" s="633"/>
      <c r="F5" s="633"/>
      <c r="G5" s="633"/>
      <c r="H5" s="633"/>
      <c r="I5" s="634"/>
      <c r="J5" s="634"/>
      <c r="K5" s="634"/>
      <c r="L5" s="634"/>
      <c r="M5" s="635"/>
      <c r="P5" s="271"/>
      <c r="Q5" s="271"/>
      <c r="R5" s="271"/>
      <c r="S5" s="271"/>
    </row>
    <row r="6" spans="1:26" s="255" customFormat="1" ht="18" thickBot="1">
      <c r="A6" s="637" t="s">
        <v>121</v>
      </c>
      <c r="B6" s="638"/>
      <c r="C6" s="638"/>
      <c r="D6" s="617">
        <v>20</v>
      </c>
      <c r="E6" s="618"/>
      <c r="F6" s="618"/>
      <c r="G6" s="618"/>
      <c r="H6" s="619"/>
      <c r="J6" s="256"/>
      <c r="K6" s="256"/>
      <c r="L6" s="256"/>
      <c r="M6" s="256"/>
      <c r="N6" s="256"/>
      <c r="O6" s="257"/>
      <c r="P6" s="257"/>
      <c r="Q6" s="257"/>
      <c r="R6" s="257"/>
      <c r="S6" s="257"/>
    </row>
    <row r="7" spans="1:26" s="258" customFormat="1" ht="18" thickBot="1">
      <c r="A7" s="616" t="s">
        <v>122</v>
      </c>
      <c r="B7" s="607"/>
      <c r="C7" s="636"/>
      <c r="D7" s="602">
        <f>IFERROR(ROUNDUP(S44/P46,2),"-")</f>
        <v>9.35</v>
      </c>
      <c r="E7" s="603"/>
      <c r="F7" s="604"/>
      <c r="G7" s="605" t="s">
        <v>141</v>
      </c>
      <c r="H7" s="606"/>
      <c r="I7" s="607"/>
      <c r="J7" s="608">
        <f>IFERROR(ROUNDUP($D$7/LEFT($R$49,1),2),"-")</f>
        <v>1.87</v>
      </c>
      <c r="K7" s="609"/>
      <c r="L7" s="610"/>
      <c r="M7" s="611" t="s">
        <v>343</v>
      </c>
      <c r="N7" s="612"/>
      <c r="O7" s="612"/>
      <c r="P7" s="612"/>
      <c r="Q7" s="612"/>
      <c r="R7" s="613" t="s">
        <v>344</v>
      </c>
      <c r="S7" s="614"/>
      <c r="T7" s="615"/>
      <c r="U7" s="601"/>
      <c r="V7" s="601"/>
      <c r="W7" s="601"/>
      <c r="X7" s="601"/>
    </row>
    <row r="8" spans="1:26" s="258" customFormat="1" ht="17.25">
      <c r="A8" s="255" t="s">
        <v>143</v>
      </c>
      <c r="B8" s="260"/>
      <c r="C8" s="260"/>
      <c r="D8" s="260"/>
      <c r="E8" s="260"/>
      <c r="F8" s="261"/>
      <c r="G8" s="261"/>
      <c r="H8" s="261"/>
      <c r="J8" s="256"/>
      <c r="K8" s="256"/>
      <c r="L8" s="256"/>
      <c r="M8" s="256"/>
      <c r="N8" s="256"/>
      <c r="O8" s="259"/>
      <c r="P8" s="271"/>
      <c r="Q8" s="271"/>
      <c r="R8" s="271"/>
      <c r="S8" s="271"/>
    </row>
    <row r="9" spans="1:26" ht="13.5" customHeight="1">
      <c r="P9" s="271"/>
      <c r="Q9" s="271"/>
      <c r="R9" s="271"/>
      <c r="S9" s="271"/>
    </row>
    <row r="10" spans="1:26" s="275" customFormat="1" ht="22.5" customHeight="1">
      <c r="A10" s="272"/>
      <c r="B10" s="455"/>
      <c r="C10" s="456"/>
      <c r="D10" s="587" t="s">
        <v>123</v>
      </c>
      <c r="E10" s="588"/>
      <c r="F10" s="588"/>
      <c r="G10" s="588"/>
      <c r="H10" s="588"/>
      <c r="I10" s="588"/>
      <c r="J10" s="588"/>
      <c r="K10" s="588"/>
      <c r="L10" s="588"/>
      <c r="M10" s="588"/>
      <c r="N10" s="588"/>
      <c r="O10" s="588"/>
      <c r="P10" s="589"/>
      <c r="Q10" s="590" t="s">
        <v>327</v>
      </c>
      <c r="R10" s="590" t="s">
        <v>328</v>
      </c>
      <c r="S10" s="592" t="s">
        <v>334</v>
      </c>
      <c r="T10" s="586" t="s">
        <v>335</v>
      </c>
    </row>
    <row r="11" spans="1:26" s="264" customFormat="1" ht="29.25" customHeight="1">
      <c r="A11" s="262" t="s">
        <v>331</v>
      </c>
      <c r="B11" s="262" t="s">
        <v>330</v>
      </c>
      <c r="C11" s="262" t="s">
        <v>83</v>
      </c>
      <c r="D11" s="290">
        <f>DATE(TEXT('【記載例】調書1-1'!$D$3,"yyyy")-IF(TEXT('【記載例】調書1-1'!$D$3,"mm")&lt;"04",2,1),4,1)</f>
        <v>45017</v>
      </c>
      <c r="E11" s="290">
        <f>DATE(TEXT('【記載例】調書1-1'!$D$3,"yyyy")-IF(TEXT('【記載例】調書1-1'!$D$3,"mm")&lt;"04",2,1),5,1)</f>
        <v>45047</v>
      </c>
      <c r="F11" s="290">
        <f>DATE(TEXT('【記載例】調書1-1'!$D$3,"yyyy")-IF(TEXT('【記載例】調書1-1'!$D$3,"mm")&lt;"04",2,1),6,1)</f>
        <v>45078</v>
      </c>
      <c r="G11" s="290">
        <f>DATE(TEXT('【記載例】調書1-1'!$D$3,"yyyy")-IF(TEXT('【記載例】調書1-1'!$D$3,"mm")&lt;"04",2,1),7,1)</f>
        <v>45108</v>
      </c>
      <c r="H11" s="290">
        <f>DATE(TEXT('【記載例】調書1-1'!$D$3,"yyyy")-IF(TEXT('【記載例】調書1-1'!$D$3,"mm")&lt;"04",2,1),8,1)</f>
        <v>45139</v>
      </c>
      <c r="I11" s="290">
        <f>DATE(TEXT('【記載例】調書1-1'!$D$3,"yyyy")-IF(TEXT('【記載例】調書1-1'!$D$3,"mm")&lt;"04",2,1),9,1)</f>
        <v>45170</v>
      </c>
      <c r="J11" s="290">
        <f>DATE(TEXT('【記載例】調書1-1'!$D$3,"yyyy")-IF(TEXT('【記載例】調書1-1'!$D$3,"mm")&lt;"04",2,1),10,1)</f>
        <v>45200</v>
      </c>
      <c r="K11" s="290">
        <f>DATE(TEXT('【記載例】調書1-1'!$D$3,"yyyy")-IF(TEXT('【記載例】調書1-1'!$D$3,"mm")&lt;"04",2,1),11,1)</f>
        <v>45231</v>
      </c>
      <c r="L11" s="290">
        <f>DATE(TEXT('【記載例】調書1-1'!$D$3,"yyyy")-IF(TEXT('【記載例】調書1-1'!$D$3,"mm")&lt;"04",2,1),12,1)</f>
        <v>45261</v>
      </c>
      <c r="M11" s="290">
        <f>DATE(TEXT('【記載例】調書1-1'!$D$3,"yyyy")-IF(TEXT('【記載例】調書1-1'!$D$3,"mm")&lt;"04",2,1),13,1)</f>
        <v>45292</v>
      </c>
      <c r="N11" s="290">
        <f>DATE(TEXT('【記載例】調書1-1'!$D$3,"yyyy")-IF(TEXT('【記載例】調書1-1'!$D$3,"mm")&lt;"04",2,1),14,1)</f>
        <v>45323</v>
      </c>
      <c r="O11" s="290">
        <f>DATE(TEXT('【記載例】調書1-1'!$D$3,"yyyy")-IF(TEXT('【記載例】調書1-1'!$D$3,"mm")&lt;"04",2,1),15,1)</f>
        <v>45352</v>
      </c>
      <c r="P11" s="263" t="s">
        <v>329</v>
      </c>
      <c r="Q11" s="591"/>
      <c r="R11" s="591"/>
      <c r="S11" s="593"/>
      <c r="T11" s="586"/>
    </row>
    <row r="12" spans="1:26" s="275" customFormat="1" ht="17.25" customHeight="1">
      <c r="A12" s="276">
        <v>1</v>
      </c>
      <c r="B12" s="277">
        <v>1234567890</v>
      </c>
      <c r="C12" s="278" t="s">
        <v>339</v>
      </c>
      <c r="D12" s="279">
        <v>22</v>
      </c>
      <c r="E12" s="279">
        <v>21</v>
      </c>
      <c r="F12" s="279">
        <v>22</v>
      </c>
      <c r="G12" s="279">
        <v>21</v>
      </c>
      <c r="H12" s="279">
        <v>19</v>
      </c>
      <c r="I12" s="279">
        <v>19</v>
      </c>
      <c r="J12" s="279">
        <v>16</v>
      </c>
      <c r="K12" s="279">
        <v>22</v>
      </c>
      <c r="L12" s="279">
        <v>19</v>
      </c>
      <c r="M12" s="279">
        <v>20</v>
      </c>
      <c r="N12" s="279">
        <v>20</v>
      </c>
      <c r="O12" s="279">
        <v>22</v>
      </c>
      <c r="P12" s="280">
        <f t="shared" ref="P12:P41" si="0">SUM(D12:O12)</f>
        <v>243</v>
      </c>
      <c r="Q12" s="459" t="s">
        <v>338</v>
      </c>
      <c r="R12" s="452">
        <f>IF(Q12="","",IF(Q12="5h未満",0.5,IF(Q12="5h以上7h未満",0.75,1)))</f>
        <v>1</v>
      </c>
      <c r="S12" s="453">
        <f>IFERROR(P12*R12,"-")</f>
        <v>243</v>
      </c>
      <c r="T12" s="457">
        <f>IFERROR(S12*RIGHT(C12,1),"-")</f>
        <v>1458</v>
      </c>
      <c r="Z12" s="451"/>
    </row>
    <row r="13" spans="1:26" s="275" customFormat="1" ht="17.25" customHeight="1">
      <c r="A13" s="276">
        <v>2</v>
      </c>
      <c r="B13" s="277">
        <v>1234567891</v>
      </c>
      <c r="C13" s="278" t="s">
        <v>340</v>
      </c>
      <c r="D13" s="279"/>
      <c r="E13" s="279"/>
      <c r="F13" s="279">
        <v>2</v>
      </c>
      <c r="G13" s="279">
        <v>2</v>
      </c>
      <c r="H13" s="279">
        <v>5</v>
      </c>
      <c r="I13" s="279">
        <v>3</v>
      </c>
      <c r="J13" s="279">
        <v>4</v>
      </c>
      <c r="K13" s="279">
        <v>2</v>
      </c>
      <c r="L13" s="279">
        <v>3</v>
      </c>
      <c r="M13" s="279">
        <v>3</v>
      </c>
      <c r="N13" s="279">
        <v>4</v>
      </c>
      <c r="O13" s="279">
        <v>5</v>
      </c>
      <c r="P13" s="280">
        <f t="shared" si="0"/>
        <v>33</v>
      </c>
      <c r="Q13" s="459" t="s">
        <v>336</v>
      </c>
      <c r="R13" s="452">
        <f t="shared" ref="R13:R41" si="1">IF(Q13="","",IF(Q13="5h未満",0.5,IF(Q13="5h以上7h未満",0.75,1)))</f>
        <v>0.75</v>
      </c>
      <c r="S13" s="453">
        <f t="shared" ref="S13:S41" si="2">IFERROR(P13*R13,"-")</f>
        <v>24.75</v>
      </c>
      <c r="T13" s="453">
        <f t="shared" ref="T13:T41" si="3">IFERROR(S13*RIGHT(C13,1),"-")</f>
        <v>74.25</v>
      </c>
      <c r="Z13" s="451"/>
    </row>
    <row r="14" spans="1:26" s="275" customFormat="1" ht="17.25" customHeight="1">
      <c r="A14" s="276">
        <v>3</v>
      </c>
      <c r="B14" s="277">
        <v>1234567892</v>
      </c>
      <c r="C14" s="278" t="s">
        <v>84</v>
      </c>
      <c r="D14" s="279">
        <v>20</v>
      </c>
      <c r="E14" s="279">
        <v>18</v>
      </c>
      <c r="F14" s="279">
        <v>21</v>
      </c>
      <c r="G14" s="279">
        <v>20</v>
      </c>
      <c r="H14" s="279">
        <v>17</v>
      </c>
      <c r="I14" s="279">
        <v>20</v>
      </c>
      <c r="J14" s="279"/>
      <c r="K14" s="279"/>
      <c r="L14" s="279"/>
      <c r="M14" s="279"/>
      <c r="N14" s="279"/>
      <c r="O14" s="279"/>
      <c r="P14" s="280">
        <f t="shared" si="0"/>
        <v>116</v>
      </c>
      <c r="Q14" s="459" t="s">
        <v>336</v>
      </c>
      <c r="R14" s="452">
        <f t="shared" si="1"/>
        <v>0.75</v>
      </c>
      <c r="S14" s="453">
        <f t="shared" si="2"/>
        <v>87</v>
      </c>
      <c r="T14" s="453">
        <f t="shared" si="3"/>
        <v>348</v>
      </c>
      <c r="Z14" s="451"/>
    </row>
    <row r="15" spans="1:26" s="275" customFormat="1" ht="17.25" customHeight="1">
      <c r="A15" s="276">
        <v>4</v>
      </c>
      <c r="B15" s="277">
        <v>1234567893</v>
      </c>
      <c r="C15" s="278" t="s">
        <v>340</v>
      </c>
      <c r="D15" s="279"/>
      <c r="E15" s="279"/>
      <c r="F15" s="279"/>
      <c r="G15" s="279"/>
      <c r="H15" s="279"/>
      <c r="I15" s="279">
        <v>4</v>
      </c>
      <c r="J15" s="279">
        <v>5</v>
      </c>
      <c r="K15" s="279">
        <v>4</v>
      </c>
      <c r="L15" s="279">
        <v>4</v>
      </c>
      <c r="M15" s="279">
        <v>4</v>
      </c>
      <c r="N15" s="279">
        <v>4</v>
      </c>
      <c r="O15" s="279">
        <v>3</v>
      </c>
      <c r="P15" s="280">
        <f t="shared" si="0"/>
        <v>28</v>
      </c>
      <c r="Q15" s="459" t="s">
        <v>336</v>
      </c>
      <c r="R15" s="452">
        <f t="shared" si="1"/>
        <v>0.75</v>
      </c>
      <c r="S15" s="453">
        <f t="shared" si="2"/>
        <v>21</v>
      </c>
      <c r="T15" s="453">
        <f t="shared" si="3"/>
        <v>63</v>
      </c>
      <c r="Z15" s="451"/>
    </row>
    <row r="16" spans="1:26" s="275" customFormat="1" ht="17.25" customHeight="1">
      <c r="A16" s="276">
        <v>5</v>
      </c>
      <c r="B16" s="277">
        <v>3638669739</v>
      </c>
      <c r="C16" s="278" t="s">
        <v>339</v>
      </c>
      <c r="D16" s="279">
        <v>9</v>
      </c>
      <c r="E16" s="279">
        <v>6</v>
      </c>
      <c r="F16" s="279">
        <v>9</v>
      </c>
      <c r="G16" s="279">
        <v>6</v>
      </c>
      <c r="H16" s="279">
        <v>15</v>
      </c>
      <c r="I16" s="279">
        <v>22</v>
      </c>
      <c r="J16" s="279">
        <v>21</v>
      </c>
      <c r="K16" s="279">
        <v>2</v>
      </c>
      <c r="L16" s="279"/>
      <c r="M16" s="279"/>
      <c r="N16" s="279"/>
      <c r="O16" s="279"/>
      <c r="P16" s="280">
        <f t="shared" si="0"/>
        <v>90</v>
      </c>
      <c r="Q16" s="459" t="s">
        <v>338</v>
      </c>
      <c r="R16" s="452">
        <f t="shared" si="1"/>
        <v>1</v>
      </c>
      <c r="S16" s="453">
        <f t="shared" si="2"/>
        <v>90</v>
      </c>
      <c r="T16" s="453">
        <f t="shared" si="3"/>
        <v>540</v>
      </c>
      <c r="Z16" s="451"/>
    </row>
    <row r="17" spans="1:26" s="275" customFormat="1" ht="17.25" customHeight="1">
      <c r="A17" s="276">
        <v>6</v>
      </c>
      <c r="B17" s="277">
        <v>3611418285</v>
      </c>
      <c r="C17" s="278" t="s">
        <v>84</v>
      </c>
      <c r="D17" s="279"/>
      <c r="E17" s="279"/>
      <c r="F17" s="279">
        <v>6</v>
      </c>
      <c r="G17" s="279"/>
      <c r="H17" s="279"/>
      <c r="I17" s="279"/>
      <c r="J17" s="279"/>
      <c r="K17" s="279"/>
      <c r="L17" s="279"/>
      <c r="M17" s="279"/>
      <c r="N17" s="279"/>
      <c r="O17" s="279"/>
      <c r="P17" s="280">
        <f t="shared" si="0"/>
        <v>6</v>
      </c>
      <c r="Q17" s="459" t="s">
        <v>336</v>
      </c>
      <c r="R17" s="452">
        <f t="shared" si="1"/>
        <v>0.75</v>
      </c>
      <c r="S17" s="453">
        <f t="shared" si="2"/>
        <v>4.5</v>
      </c>
      <c r="T17" s="453">
        <f t="shared" si="3"/>
        <v>18</v>
      </c>
      <c r="Z17" s="451"/>
    </row>
    <row r="18" spans="1:26" s="275" customFormat="1" ht="17.25" customHeight="1">
      <c r="A18" s="276">
        <v>7</v>
      </c>
      <c r="B18" s="277">
        <v>3008187071</v>
      </c>
      <c r="C18" s="278" t="s">
        <v>340</v>
      </c>
      <c r="D18" s="279">
        <v>8</v>
      </c>
      <c r="E18" s="279">
        <v>20</v>
      </c>
      <c r="F18" s="279">
        <v>22</v>
      </c>
      <c r="G18" s="279">
        <v>22</v>
      </c>
      <c r="H18" s="279">
        <v>22</v>
      </c>
      <c r="I18" s="279">
        <v>22</v>
      </c>
      <c r="J18" s="279">
        <v>21</v>
      </c>
      <c r="K18" s="279">
        <v>20</v>
      </c>
      <c r="L18" s="279">
        <v>18</v>
      </c>
      <c r="M18" s="279">
        <v>20</v>
      </c>
      <c r="N18" s="279">
        <v>17</v>
      </c>
      <c r="O18" s="279">
        <v>23</v>
      </c>
      <c r="P18" s="280">
        <f t="shared" si="0"/>
        <v>235</v>
      </c>
      <c r="Q18" s="459" t="s">
        <v>336</v>
      </c>
      <c r="R18" s="452">
        <f t="shared" si="1"/>
        <v>0.75</v>
      </c>
      <c r="S18" s="453">
        <f t="shared" si="2"/>
        <v>176.25</v>
      </c>
      <c r="T18" s="453">
        <f t="shared" si="3"/>
        <v>528.75</v>
      </c>
      <c r="Z18" s="451"/>
    </row>
    <row r="19" spans="1:26" s="275" customFormat="1" ht="17.25" customHeight="1">
      <c r="A19" s="276">
        <v>8</v>
      </c>
      <c r="B19" s="277">
        <v>9546992536</v>
      </c>
      <c r="C19" s="278" t="s">
        <v>84</v>
      </c>
      <c r="D19" s="279">
        <v>8</v>
      </c>
      <c r="E19" s="279">
        <v>9</v>
      </c>
      <c r="F19" s="279">
        <v>11</v>
      </c>
      <c r="G19" s="279">
        <v>11</v>
      </c>
      <c r="H19" s="279">
        <v>10</v>
      </c>
      <c r="I19" s="279">
        <v>10</v>
      </c>
      <c r="J19" s="279">
        <v>10</v>
      </c>
      <c r="K19" s="279">
        <v>4</v>
      </c>
      <c r="L19" s="279">
        <v>5</v>
      </c>
      <c r="M19" s="279">
        <v>9</v>
      </c>
      <c r="N19" s="279">
        <v>9</v>
      </c>
      <c r="O19" s="279">
        <v>10</v>
      </c>
      <c r="P19" s="280">
        <f t="shared" si="0"/>
        <v>106</v>
      </c>
      <c r="Q19" s="459" t="s">
        <v>336</v>
      </c>
      <c r="R19" s="452">
        <f t="shared" si="1"/>
        <v>0.75</v>
      </c>
      <c r="S19" s="453">
        <f t="shared" si="2"/>
        <v>79.5</v>
      </c>
      <c r="T19" s="453">
        <f t="shared" si="3"/>
        <v>318</v>
      </c>
      <c r="Z19" s="451"/>
    </row>
    <row r="20" spans="1:26" s="275" customFormat="1" ht="17.25" customHeight="1">
      <c r="A20" s="276">
        <v>9</v>
      </c>
      <c r="B20" s="277">
        <v>7132517973</v>
      </c>
      <c r="C20" s="278" t="s">
        <v>130</v>
      </c>
      <c r="D20" s="279">
        <v>19</v>
      </c>
      <c r="E20" s="279">
        <v>18</v>
      </c>
      <c r="F20" s="279">
        <v>19</v>
      </c>
      <c r="G20" s="279">
        <v>17</v>
      </c>
      <c r="H20" s="279">
        <v>18</v>
      </c>
      <c r="I20" s="279"/>
      <c r="J20" s="279"/>
      <c r="K20" s="279"/>
      <c r="L20" s="279"/>
      <c r="M20" s="279"/>
      <c r="N20" s="279"/>
      <c r="O20" s="279"/>
      <c r="P20" s="280">
        <f t="shared" si="0"/>
        <v>91</v>
      </c>
      <c r="Q20" s="459" t="s">
        <v>338</v>
      </c>
      <c r="R20" s="452">
        <f t="shared" si="1"/>
        <v>1</v>
      </c>
      <c r="S20" s="453">
        <f t="shared" si="2"/>
        <v>91</v>
      </c>
      <c r="T20" s="453">
        <f t="shared" si="3"/>
        <v>455</v>
      </c>
    </row>
    <row r="21" spans="1:26" s="275" customFormat="1" ht="17.25" customHeight="1">
      <c r="A21" s="276">
        <v>10</v>
      </c>
      <c r="B21" s="277">
        <v>7132517973</v>
      </c>
      <c r="C21" s="278" t="s">
        <v>130</v>
      </c>
      <c r="D21" s="279"/>
      <c r="E21" s="279"/>
      <c r="F21" s="279"/>
      <c r="G21" s="279"/>
      <c r="H21" s="279"/>
      <c r="I21" s="279">
        <v>19</v>
      </c>
      <c r="J21" s="279">
        <v>22</v>
      </c>
      <c r="K21" s="279">
        <v>22</v>
      </c>
      <c r="L21" s="279">
        <v>20</v>
      </c>
      <c r="M21" s="279">
        <v>19</v>
      </c>
      <c r="N21" s="279">
        <v>16</v>
      </c>
      <c r="O21" s="279">
        <v>22</v>
      </c>
      <c r="P21" s="280">
        <f t="shared" si="0"/>
        <v>140</v>
      </c>
      <c r="Q21" s="459" t="s">
        <v>336</v>
      </c>
      <c r="R21" s="452">
        <f t="shared" si="1"/>
        <v>0.75</v>
      </c>
      <c r="S21" s="453">
        <f t="shared" si="2"/>
        <v>105</v>
      </c>
      <c r="T21" s="453">
        <f t="shared" si="3"/>
        <v>525</v>
      </c>
    </row>
    <row r="22" spans="1:26" s="275" customFormat="1" ht="17.25" customHeight="1">
      <c r="A22" s="276">
        <v>11</v>
      </c>
      <c r="B22" s="277">
        <v>3463847418</v>
      </c>
      <c r="C22" s="278" t="s">
        <v>84</v>
      </c>
      <c r="D22" s="279">
        <v>22</v>
      </c>
      <c r="E22" s="279">
        <v>21</v>
      </c>
      <c r="F22" s="279">
        <v>21</v>
      </c>
      <c r="G22" s="279">
        <v>22</v>
      </c>
      <c r="H22" s="279">
        <v>21</v>
      </c>
      <c r="I22" s="279">
        <v>21</v>
      </c>
      <c r="J22" s="279">
        <v>21</v>
      </c>
      <c r="K22" s="279">
        <v>22</v>
      </c>
      <c r="L22" s="279">
        <v>19</v>
      </c>
      <c r="M22" s="279">
        <v>20</v>
      </c>
      <c r="N22" s="279">
        <v>20</v>
      </c>
      <c r="O22" s="279">
        <v>21</v>
      </c>
      <c r="P22" s="280">
        <f t="shared" si="0"/>
        <v>251</v>
      </c>
      <c r="Q22" s="459" t="s">
        <v>338</v>
      </c>
      <c r="R22" s="452">
        <f t="shared" si="1"/>
        <v>1</v>
      </c>
      <c r="S22" s="453">
        <f t="shared" si="2"/>
        <v>251</v>
      </c>
      <c r="T22" s="453">
        <f t="shared" si="3"/>
        <v>1004</v>
      </c>
    </row>
    <row r="23" spans="1:26" s="275" customFormat="1" ht="17.25" customHeight="1">
      <c r="A23" s="276">
        <v>12</v>
      </c>
      <c r="B23" s="277">
        <v>9463286583</v>
      </c>
      <c r="C23" s="278" t="s">
        <v>130</v>
      </c>
      <c r="D23" s="279">
        <v>18</v>
      </c>
      <c r="E23" s="279">
        <v>19</v>
      </c>
      <c r="F23" s="279">
        <v>17</v>
      </c>
      <c r="G23" s="279">
        <v>16</v>
      </c>
      <c r="H23" s="279">
        <v>17</v>
      </c>
      <c r="I23" s="279">
        <v>14</v>
      </c>
      <c r="J23" s="279">
        <v>18</v>
      </c>
      <c r="K23" s="279">
        <v>17</v>
      </c>
      <c r="L23" s="279">
        <v>15</v>
      </c>
      <c r="M23" s="279">
        <v>20</v>
      </c>
      <c r="N23" s="279">
        <v>19</v>
      </c>
      <c r="O23" s="279">
        <v>18</v>
      </c>
      <c r="P23" s="280">
        <f t="shared" si="0"/>
        <v>208</v>
      </c>
      <c r="Q23" s="459" t="s">
        <v>338</v>
      </c>
      <c r="R23" s="452">
        <f t="shared" si="1"/>
        <v>1</v>
      </c>
      <c r="S23" s="453">
        <f t="shared" si="2"/>
        <v>208</v>
      </c>
      <c r="T23" s="453">
        <f t="shared" si="3"/>
        <v>1040</v>
      </c>
    </row>
    <row r="24" spans="1:26" s="275" customFormat="1" ht="17.25" customHeight="1">
      <c r="A24" s="276">
        <v>13</v>
      </c>
      <c r="B24" s="277">
        <v>1273311068</v>
      </c>
      <c r="C24" s="278" t="s">
        <v>84</v>
      </c>
      <c r="D24" s="279"/>
      <c r="E24" s="279"/>
      <c r="F24" s="279"/>
      <c r="G24" s="279"/>
      <c r="H24" s="279"/>
      <c r="I24" s="279"/>
      <c r="J24" s="279"/>
      <c r="K24" s="279"/>
      <c r="L24" s="279">
        <v>3</v>
      </c>
      <c r="M24" s="279">
        <v>4</v>
      </c>
      <c r="N24" s="279">
        <v>4</v>
      </c>
      <c r="O24" s="279">
        <v>9</v>
      </c>
      <c r="P24" s="280">
        <f t="shared" si="0"/>
        <v>20</v>
      </c>
      <c r="Q24" s="459" t="s">
        <v>337</v>
      </c>
      <c r="R24" s="452">
        <f t="shared" si="1"/>
        <v>0.5</v>
      </c>
      <c r="S24" s="453">
        <f t="shared" si="2"/>
        <v>10</v>
      </c>
      <c r="T24" s="453">
        <f t="shared" si="3"/>
        <v>40</v>
      </c>
    </row>
    <row r="25" spans="1:26" s="275" customFormat="1" ht="17.25" customHeight="1">
      <c r="A25" s="276">
        <v>14</v>
      </c>
      <c r="B25" s="277">
        <v>4134872626</v>
      </c>
      <c r="C25" s="278" t="s">
        <v>339</v>
      </c>
      <c r="D25" s="279">
        <v>4</v>
      </c>
      <c r="E25" s="279">
        <v>5</v>
      </c>
      <c r="F25" s="279">
        <v>4</v>
      </c>
      <c r="G25" s="279">
        <v>4</v>
      </c>
      <c r="H25" s="279">
        <v>5</v>
      </c>
      <c r="I25" s="279">
        <v>4</v>
      </c>
      <c r="J25" s="279">
        <v>4</v>
      </c>
      <c r="K25" s="279">
        <v>5</v>
      </c>
      <c r="L25" s="279">
        <v>4</v>
      </c>
      <c r="M25" s="279">
        <v>4</v>
      </c>
      <c r="N25" s="279">
        <v>1</v>
      </c>
      <c r="O25" s="279">
        <v>4</v>
      </c>
      <c r="P25" s="280">
        <f t="shared" si="0"/>
        <v>48</v>
      </c>
      <c r="Q25" s="459" t="s">
        <v>338</v>
      </c>
      <c r="R25" s="452">
        <f t="shared" si="1"/>
        <v>1</v>
      </c>
      <c r="S25" s="453">
        <f t="shared" si="2"/>
        <v>48</v>
      </c>
      <c r="T25" s="453">
        <f t="shared" si="3"/>
        <v>288</v>
      </c>
    </row>
    <row r="26" spans="1:26" s="275" customFormat="1" ht="17.25" customHeight="1">
      <c r="A26" s="276">
        <v>15</v>
      </c>
      <c r="B26" s="277">
        <v>2479342588</v>
      </c>
      <c r="C26" s="278" t="s">
        <v>339</v>
      </c>
      <c r="D26" s="279">
        <v>4</v>
      </c>
      <c r="E26" s="279">
        <v>4</v>
      </c>
      <c r="F26" s="279">
        <v>4</v>
      </c>
      <c r="G26" s="279">
        <v>3</v>
      </c>
      <c r="H26" s="279">
        <v>5</v>
      </c>
      <c r="I26" s="279">
        <v>4</v>
      </c>
      <c r="J26" s="279">
        <v>5</v>
      </c>
      <c r="K26" s="279">
        <v>5</v>
      </c>
      <c r="L26" s="279">
        <v>4</v>
      </c>
      <c r="M26" s="279">
        <v>2</v>
      </c>
      <c r="N26" s="279">
        <v>3</v>
      </c>
      <c r="O26" s="279">
        <v>5</v>
      </c>
      <c r="P26" s="280">
        <f t="shared" si="0"/>
        <v>48</v>
      </c>
      <c r="Q26" s="459" t="s">
        <v>338</v>
      </c>
      <c r="R26" s="452">
        <f t="shared" si="1"/>
        <v>1</v>
      </c>
      <c r="S26" s="453">
        <f t="shared" si="2"/>
        <v>48</v>
      </c>
      <c r="T26" s="453">
        <f t="shared" si="3"/>
        <v>288</v>
      </c>
    </row>
    <row r="27" spans="1:26" s="275" customFormat="1" ht="17.25" customHeight="1">
      <c r="A27" s="276">
        <v>16</v>
      </c>
      <c r="B27" s="277">
        <v>2398190510</v>
      </c>
      <c r="C27" s="278" t="s">
        <v>340</v>
      </c>
      <c r="D27" s="279">
        <v>3</v>
      </c>
      <c r="E27" s="279">
        <v>1</v>
      </c>
      <c r="F27" s="279">
        <v>4</v>
      </c>
      <c r="G27" s="279">
        <v>3</v>
      </c>
      <c r="H27" s="279">
        <v>1</v>
      </c>
      <c r="I27" s="279">
        <v>2</v>
      </c>
      <c r="J27" s="279">
        <v>2</v>
      </c>
      <c r="K27" s="279">
        <v>2</v>
      </c>
      <c r="L27" s="279">
        <v>3</v>
      </c>
      <c r="M27" s="279">
        <v>2</v>
      </c>
      <c r="N27" s="279">
        <v>2</v>
      </c>
      <c r="O27" s="279">
        <v>2</v>
      </c>
      <c r="P27" s="280">
        <f t="shared" si="0"/>
        <v>27</v>
      </c>
      <c r="Q27" s="459" t="s">
        <v>336</v>
      </c>
      <c r="R27" s="452">
        <f t="shared" si="1"/>
        <v>0.75</v>
      </c>
      <c r="S27" s="453">
        <f t="shared" si="2"/>
        <v>20.25</v>
      </c>
      <c r="T27" s="453">
        <f t="shared" si="3"/>
        <v>60.75</v>
      </c>
    </row>
    <row r="28" spans="1:26" s="275" customFormat="1" ht="17.25" customHeight="1">
      <c r="A28" s="276">
        <v>17</v>
      </c>
      <c r="B28" s="277">
        <v>4867890399</v>
      </c>
      <c r="C28" s="278" t="s">
        <v>84</v>
      </c>
      <c r="D28" s="279">
        <v>19</v>
      </c>
      <c r="E28" s="279">
        <v>21</v>
      </c>
      <c r="F28" s="279">
        <v>22</v>
      </c>
      <c r="G28" s="279">
        <v>22</v>
      </c>
      <c r="H28" s="279">
        <v>22</v>
      </c>
      <c r="I28" s="279">
        <v>20</v>
      </c>
      <c r="J28" s="279">
        <v>21</v>
      </c>
      <c r="K28" s="279">
        <v>22</v>
      </c>
      <c r="L28" s="279">
        <v>20</v>
      </c>
      <c r="M28" s="279">
        <v>20</v>
      </c>
      <c r="N28" s="279">
        <v>18</v>
      </c>
      <c r="O28" s="279">
        <v>22</v>
      </c>
      <c r="P28" s="280">
        <f t="shared" si="0"/>
        <v>249</v>
      </c>
      <c r="Q28" s="459" t="s">
        <v>337</v>
      </c>
      <c r="R28" s="452">
        <f t="shared" si="1"/>
        <v>0.5</v>
      </c>
      <c r="S28" s="453">
        <f t="shared" si="2"/>
        <v>124.5</v>
      </c>
      <c r="T28" s="453">
        <f t="shared" si="3"/>
        <v>498</v>
      </c>
    </row>
    <row r="29" spans="1:26" s="275" customFormat="1" ht="17.25" customHeight="1">
      <c r="A29" s="276">
        <v>18</v>
      </c>
      <c r="B29" s="277">
        <v>6391619901</v>
      </c>
      <c r="C29" s="278" t="s">
        <v>84</v>
      </c>
      <c r="D29" s="279">
        <v>10</v>
      </c>
      <c r="E29" s="279">
        <v>6</v>
      </c>
      <c r="F29" s="279">
        <v>8</v>
      </c>
      <c r="G29" s="279">
        <v>4</v>
      </c>
      <c r="H29" s="279">
        <v>4</v>
      </c>
      <c r="I29" s="279">
        <v>6</v>
      </c>
      <c r="J29" s="279">
        <v>8</v>
      </c>
      <c r="K29" s="279">
        <v>10</v>
      </c>
      <c r="L29" s="279">
        <v>15</v>
      </c>
      <c r="M29" s="279">
        <v>14</v>
      </c>
      <c r="N29" s="279">
        <v>18</v>
      </c>
      <c r="O29" s="279">
        <v>17</v>
      </c>
      <c r="P29" s="280">
        <f t="shared" ref="P29:P32" si="4">SUM(D29:O29)</f>
        <v>120</v>
      </c>
      <c r="Q29" s="459" t="s">
        <v>336</v>
      </c>
      <c r="R29" s="452">
        <f t="shared" si="1"/>
        <v>0.75</v>
      </c>
      <c r="S29" s="453">
        <f t="shared" si="2"/>
        <v>90</v>
      </c>
      <c r="T29" s="453">
        <f t="shared" si="3"/>
        <v>360</v>
      </c>
    </row>
    <row r="30" spans="1:26" s="275" customFormat="1" ht="17.25" customHeight="1">
      <c r="A30" s="276">
        <v>19</v>
      </c>
      <c r="B30" s="277">
        <v>1247035919</v>
      </c>
      <c r="C30" s="278" t="s">
        <v>84</v>
      </c>
      <c r="D30" s="279"/>
      <c r="E30" s="279"/>
      <c r="F30" s="279"/>
      <c r="G30" s="279"/>
      <c r="H30" s="279"/>
      <c r="I30" s="279"/>
      <c r="J30" s="279"/>
      <c r="K30" s="279">
        <v>18</v>
      </c>
      <c r="L30" s="279">
        <v>13</v>
      </c>
      <c r="M30" s="279">
        <v>2</v>
      </c>
      <c r="N30" s="279">
        <v>6</v>
      </c>
      <c r="O30" s="279">
        <v>9</v>
      </c>
      <c r="P30" s="280">
        <f t="shared" si="4"/>
        <v>48</v>
      </c>
      <c r="Q30" s="459" t="s">
        <v>337</v>
      </c>
      <c r="R30" s="452">
        <f t="shared" si="1"/>
        <v>0.5</v>
      </c>
      <c r="S30" s="453">
        <f t="shared" si="2"/>
        <v>24</v>
      </c>
      <c r="T30" s="453">
        <f t="shared" si="3"/>
        <v>96</v>
      </c>
    </row>
    <row r="31" spans="1:26" s="275" customFormat="1" ht="17.25" customHeight="1">
      <c r="A31" s="276">
        <v>20</v>
      </c>
      <c r="B31" s="277">
        <v>4751856534</v>
      </c>
      <c r="C31" s="278" t="s">
        <v>340</v>
      </c>
      <c r="D31" s="279">
        <v>9</v>
      </c>
      <c r="E31" s="279">
        <v>9</v>
      </c>
      <c r="F31" s="279">
        <v>8</v>
      </c>
      <c r="G31" s="279">
        <v>9</v>
      </c>
      <c r="H31" s="279">
        <v>9</v>
      </c>
      <c r="I31" s="279">
        <v>8</v>
      </c>
      <c r="J31" s="279">
        <v>9</v>
      </c>
      <c r="K31" s="279">
        <v>9</v>
      </c>
      <c r="L31" s="279">
        <v>8</v>
      </c>
      <c r="M31" s="279">
        <v>8</v>
      </c>
      <c r="N31" s="279">
        <v>8</v>
      </c>
      <c r="O31" s="279">
        <v>8</v>
      </c>
      <c r="P31" s="280">
        <f t="shared" si="4"/>
        <v>102</v>
      </c>
      <c r="Q31" s="459" t="s">
        <v>337</v>
      </c>
      <c r="R31" s="452">
        <f t="shared" si="1"/>
        <v>0.5</v>
      </c>
      <c r="S31" s="453">
        <f t="shared" si="2"/>
        <v>51</v>
      </c>
      <c r="T31" s="453">
        <f t="shared" si="3"/>
        <v>153</v>
      </c>
    </row>
    <row r="32" spans="1:26" s="275" customFormat="1" ht="17.25" customHeight="1">
      <c r="A32" s="276">
        <v>21</v>
      </c>
      <c r="B32" s="277">
        <v>8608772626</v>
      </c>
      <c r="C32" s="278" t="s">
        <v>130</v>
      </c>
      <c r="D32" s="279">
        <v>6</v>
      </c>
      <c r="E32" s="279">
        <v>11</v>
      </c>
      <c r="F32" s="279">
        <v>18</v>
      </c>
      <c r="G32" s="279">
        <v>17</v>
      </c>
      <c r="H32" s="279">
        <v>20</v>
      </c>
      <c r="I32" s="279">
        <v>21</v>
      </c>
      <c r="J32" s="279">
        <v>20</v>
      </c>
      <c r="K32" s="279">
        <v>19</v>
      </c>
      <c r="L32" s="279">
        <v>16</v>
      </c>
      <c r="M32" s="279">
        <v>19</v>
      </c>
      <c r="N32" s="279">
        <v>19</v>
      </c>
      <c r="O32" s="279">
        <v>19</v>
      </c>
      <c r="P32" s="280">
        <f t="shared" si="4"/>
        <v>205</v>
      </c>
      <c r="Q32" s="459" t="s">
        <v>338</v>
      </c>
      <c r="R32" s="452">
        <f t="shared" si="1"/>
        <v>1</v>
      </c>
      <c r="S32" s="453">
        <f t="shared" si="2"/>
        <v>205</v>
      </c>
      <c r="T32" s="453">
        <f t="shared" si="3"/>
        <v>1025</v>
      </c>
    </row>
    <row r="33" spans="1:20" s="275" customFormat="1" ht="17.25" customHeight="1">
      <c r="A33" s="276">
        <v>22</v>
      </c>
      <c r="B33" s="277">
        <v>4377577734</v>
      </c>
      <c r="C33" s="278" t="s">
        <v>339</v>
      </c>
      <c r="D33" s="279">
        <v>14</v>
      </c>
      <c r="E33" s="279">
        <v>14</v>
      </c>
      <c r="F33" s="279">
        <v>14</v>
      </c>
      <c r="G33" s="279">
        <v>14</v>
      </c>
      <c r="H33" s="279">
        <v>16</v>
      </c>
      <c r="I33" s="279">
        <v>4</v>
      </c>
      <c r="J33" s="279"/>
      <c r="K33" s="279"/>
      <c r="L33" s="279"/>
      <c r="M33" s="279"/>
      <c r="N33" s="279"/>
      <c r="O33" s="279"/>
      <c r="P33" s="280">
        <f>SUM(D33:O33)</f>
        <v>76</v>
      </c>
      <c r="Q33" s="459" t="s">
        <v>338</v>
      </c>
      <c r="R33" s="452">
        <f t="shared" si="1"/>
        <v>1</v>
      </c>
      <c r="S33" s="453">
        <f t="shared" si="2"/>
        <v>76</v>
      </c>
      <c r="T33" s="453">
        <f t="shared" si="3"/>
        <v>456</v>
      </c>
    </row>
    <row r="34" spans="1:20" s="275" customFormat="1" ht="17.25" customHeight="1">
      <c r="A34" s="276">
        <v>23</v>
      </c>
      <c r="B34" s="277">
        <v>5934824806</v>
      </c>
      <c r="C34" s="278" t="s">
        <v>339</v>
      </c>
      <c r="D34" s="279">
        <v>22</v>
      </c>
      <c r="E34" s="279">
        <v>21</v>
      </c>
      <c r="F34" s="279">
        <v>22</v>
      </c>
      <c r="G34" s="279">
        <v>22</v>
      </c>
      <c r="H34" s="279">
        <v>22</v>
      </c>
      <c r="I34" s="279">
        <v>21</v>
      </c>
      <c r="J34" s="279">
        <v>20</v>
      </c>
      <c r="K34" s="279">
        <v>22</v>
      </c>
      <c r="L34" s="279">
        <v>20</v>
      </c>
      <c r="M34" s="279">
        <v>20</v>
      </c>
      <c r="N34" s="279">
        <v>20</v>
      </c>
      <c r="O34" s="279">
        <v>22</v>
      </c>
      <c r="P34" s="280">
        <f t="shared" si="0"/>
        <v>254</v>
      </c>
      <c r="Q34" s="459" t="s">
        <v>338</v>
      </c>
      <c r="R34" s="452">
        <f t="shared" si="1"/>
        <v>1</v>
      </c>
      <c r="S34" s="453">
        <f t="shared" si="2"/>
        <v>254</v>
      </c>
      <c r="T34" s="453">
        <f t="shared" si="3"/>
        <v>1524</v>
      </c>
    </row>
    <row r="35" spans="1:20" s="275" customFormat="1" ht="17.25" customHeight="1">
      <c r="A35" s="276">
        <v>24</v>
      </c>
      <c r="B35" s="277">
        <v>1814330663</v>
      </c>
      <c r="C35" s="278" t="s">
        <v>340</v>
      </c>
      <c r="D35" s="279">
        <v>5</v>
      </c>
      <c r="E35" s="279">
        <v>4</v>
      </c>
      <c r="F35" s="279">
        <v>4</v>
      </c>
      <c r="G35" s="279">
        <v>4</v>
      </c>
      <c r="H35" s="279">
        <v>4</v>
      </c>
      <c r="I35" s="279">
        <v>5</v>
      </c>
      <c r="J35" s="279">
        <v>4</v>
      </c>
      <c r="K35" s="279">
        <v>4</v>
      </c>
      <c r="L35" s="279">
        <v>4</v>
      </c>
      <c r="M35" s="279">
        <v>4</v>
      </c>
      <c r="N35" s="279">
        <v>4</v>
      </c>
      <c r="O35" s="279">
        <v>5</v>
      </c>
      <c r="P35" s="280">
        <f t="shared" si="0"/>
        <v>51</v>
      </c>
      <c r="Q35" s="459" t="s">
        <v>338</v>
      </c>
      <c r="R35" s="452">
        <f t="shared" si="1"/>
        <v>1</v>
      </c>
      <c r="S35" s="453">
        <f t="shared" si="2"/>
        <v>51</v>
      </c>
      <c r="T35" s="453">
        <f t="shared" si="3"/>
        <v>153</v>
      </c>
    </row>
    <row r="36" spans="1:20" s="275" customFormat="1" ht="17.25" customHeight="1">
      <c r="A36" s="276">
        <v>25</v>
      </c>
      <c r="B36" s="277">
        <v>8990975194</v>
      </c>
      <c r="C36" s="278" t="s">
        <v>340</v>
      </c>
      <c r="D36" s="279"/>
      <c r="E36" s="279"/>
      <c r="F36" s="279"/>
      <c r="G36" s="279"/>
      <c r="H36" s="279"/>
      <c r="I36" s="279"/>
      <c r="J36" s="279"/>
      <c r="K36" s="279"/>
      <c r="L36" s="279">
        <v>2</v>
      </c>
      <c r="M36" s="279">
        <v>3</v>
      </c>
      <c r="N36" s="279">
        <v>4</v>
      </c>
      <c r="O36" s="279">
        <v>4</v>
      </c>
      <c r="P36" s="280">
        <f t="shared" si="0"/>
        <v>13</v>
      </c>
      <c r="Q36" s="459" t="s">
        <v>336</v>
      </c>
      <c r="R36" s="452">
        <f t="shared" si="1"/>
        <v>0.75</v>
      </c>
      <c r="S36" s="453">
        <f t="shared" si="2"/>
        <v>9.75</v>
      </c>
      <c r="T36" s="453">
        <f t="shared" si="3"/>
        <v>29.25</v>
      </c>
    </row>
    <row r="37" spans="1:20" s="275" customFormat="1" ht="17.25" customHeight="1">
      <c r="A37" s="276">
        <v>26</v>
      </c>
      <c r="B37" s="277"/>
      <c r="C37" s="278"/>
      <c r="D37" s="279"/>
      <c r="E37" s="279"/>
      <c r="F37" s="279"/>
      <c r="G37" s="279"/>
      <c r="H37" s="279"/>
      <c r="I37" s="279"/>
      <c r="J37" s="279"/>
      <c r="K37" s="279"/>
      <c r="L37" s="279"/>
      <c r="M37" s="279"/>
      <c r="N37" s="279"/>
      <c r="O37" s="279"/>
      <c r="P37" s="280">
        <f t="shared" si="0"/>
        <v>0</v>
      </c>
      <c r="Q37" s="459"/>
      <c r="R37" s="452" t="str">
        <f t="shared" si="1"/>
        <v/>
      </c>
      <c r="S37" s="453" t="str">
        <f t="shared" si="2"/>
        <v>-</v>
      </c>
      <c r="T37" s="453" t="str">
        <f t="shared" si="3"/>
        <v>-</v>
      </c>
    </row>
    <row r="38" spans="1:20" s="275" customFormat="1" ht="17.25" customHeight="1">
      <c r="A38" s="276">
        <v>27</v>
      </c>
      <c r="B38" s="277"/>
      <c r="C38" s="278"/>
      <c r="D38" s="279"/>
      <c r="E38" s="279"/>
      <c r="F38" s="279"/>
      <c r="G38" s="279"/>
      <c r="H38" s="279"/>
      <c r="I38" s="279"/>
      <c r="J38" s="279"/>
      <c r="K38" s="279"/>
      <c r="L38" s="279"/>
      <c r="M38" s="279"/>
      <c r="N38" s="279"/>
      <c r="O38" s="279"/>
      <c r="P38" s="280">
        <f>SUM(D38:O38)</f>
        <v>0</v>
      </c>
      <c r="Q38" s="459"/>
      <c r="R38" s="452" t="str">
        <f t="shared" si="1"/>
        <v/>
      </c>
      <c r="S38" s="453" t="str">
        <f t="shared" si="2"/>
        <v>-</v>
      </c>
      <c r="T38" s="453" t="str">
        <f t="shared" si="3"/>
        <v>-</v>
      </c>
    </row>
    <row r="39" spans="1:20" s="275" customFormat="1" ht="17.25" customHeight="1">
      <c r="A39" s="276">
        <v>28</v>
      </c>
      <c r="B39" s="277"/>
      <c r="C39" s="278"/>
      <c r="D39" s="279"/>
      <c r="E39" s="279"/>
      <c r="F39" s="279"/>
      <c r="G39" s="279"/>
      <c r="H39" s="279"/>
      <c r="I39" s="279"/>
      <c r="J39" s="279"/>
      <c r="K39" s="279"/>
      <c r="L39" s="279"/>
      <c r="M39" s="279"/>
      <c r="N39" s="279"/>
      <c r="O39" s="279"/>
      <c r="P39" s="280">
        <f>SUM(D39:O39)</f>
        <v>0</v>
      </c>
      <c r="Q39" s="459"/>
      <c r="R39" s="452" t="str">
        <f t="shared" si="1"/>
        <v/>
      </c>
      <c r="S39" s="453" t="str">
        <f t="shared" si="2"/>
        <v>-</v>
      </c>
      <c r="T39" s="453" t="str">
        <f t="shared" si="3"/>
        <v>-</v>
      </c>
    </row>
    <row r="40" spans="1:20" s="275" customFormat="1" ht="17.25" customHeight="1">
      <c r="A40" s="276">
        <v>29</v>
      </c>
      <c r="B40" s="277"/>
      <c r="C40" s="278"/>
      <c r="D40" s="279"/>
      <c r="E40" s="279"/>
      <c r="F40" s="279"/>
      <c r="G40" s="279"/>
      <c r="H40" s="279"/>
      <c r="I40" s="279"/>
      <c r="J40" s="279"/>
      <c r="K40" s="279"/>
      <c r="L40" s="279"/>
      <c r="M40" s="279"/>
      <c r="N40" s="279"/>
      <c r="O40" s="279"/>
      <c r="P40" s="280">
        <f t="shared" si="0"/>
        <v>0</v>
      </c>
      <c r="Q40" s="459"/>
      <c r="R40" s="452" t="str">
        <f t="shared" si="1"/>
        <v/>
      </c>
      <c r="S40" s="453" t="str">
        <f t="shared" si="2"/>
        <v>-</v>
      </c>
      <c r="T40" s="453" t="str">
        <f t="shared" si="3"/>
        <v>-</v>
      </c>
    </row>
    <row r="41" spans="1:20" s="275" customFormat="1" ht="17.25" customHeight="1">
      <c r="A41" s="276">
        <v>30</v>
      </c>
      <c r="B41" s="277"/>
      <c r="C41" s="278"/>
      <c r="D41" s="279"/>
      <c r="E41" s="279"/>
      <c r="F41" s="279"/>
      <c r="G41" s="279"/>
      <c r="H41" s="279"/>
      <c r="I41" s="279"/>
      <c r="J41" s="279"/>
      <c r="K41" s="279"/>
      <c r="L41" s="279"/>
      <c r="M41" s="279"/>
      <c r="N41" s="279"/>
      <c r="O41" s="279"/>
      <c r="P41" s="280">
        <f t="shared" si="0"/>
        <v>0</v>
      </c>
      <c r="Q41" s="459"/>
      <c r="R41" s="452" t="str">
        <f t="shared" si="1"/>
        <v/>
      </c>
      <c r="S41" s="453" t="str">
        <f t="shared" si="2"/>
        <v>-</v>
      </c>
      <c r="T41" s="453" t="str">
        <f t="shared" si="3"/>
        <v>-</v>
      </c>
    </row>
    <row r="42" spans="1:20" s="275" customFormat="1">
      <c r="B42" s="281"/>
      <c r="C42" s="281"/>
      <c r="P42" s="282"/>
      <c r="Q42" s="282"/>
      <c r="R42" s="282"/>
      <c r="S42" s="282"/>
    </row>
    <row r="43" spans="1:20" s="275" customFormat="1" ht="14.25" thickBot="1">
      <c r="B43" s="281"/>
      <c r="C43" s="281"/>
      <c r="P43" s="283"/>
      <c r="Q43" s="283"/>
      <c r="R43" s="283"/>
      <c r="S43" s="283"/>
    </row>
    <row r="44" spans="1:20" s="275" customFormat="1" ht="18.75" customHeight="1" thickBot="1">
      <c r="A44" s="623" t="s">
        <v>11</v>
      </c>
      <c r="B44" s="624"/>
      <c r="C44" s="625"/>
      <c r="D44" s="465">
        <f t="shared" ref="D44:T44" si="5">SUM(D12:D41)</f>
        <v>222</v>
      </c>
      <c r="E44" s="465">
        <f t="shared" si="5"/>
        <v>228</v>
      </c>
      <c r="F44" s="465">
        <f t="shared" si="5"/>
        <v>258</v>
      </c>
      <c r="G44" s="465">
        <f t="shared" si="5"/>
        <v>239</v>
      </c>
      <c r="H44" s="465">
        <f t="shared" si="5"/>
        <v>252</v>
      </c>
      <c r="I44" s="465">
        <f t="shared" si="5"/>
        <v>249</v>
      </c>
      <c r="J44" s="465">
        <f t="shared" si="5"/>
        <v>231</v>
      </c>
      <c r="K44" s="465">
        <f t="shared" si="5"/>
        <v>231</v>
      </c>
      <c r="L44" s="465">
        <f t="shared" si="5"/>
        <v>215</v>
      </c>
      <c r="M44" s="465">
        <f t="shared" si="5"/>
        <v>217</v>
      </c>
      <c r="N44" s="465">
        <f t="shared" si="5"/>
        <v>216</v>
      </c>
      <c r="O44" s="465">
        <f t="shared" si="5"/>
        <v>250</v>
      </c>
      <c r="P44" s="466">
        <f t="shared" si="5"/>
        <v>2808</v>
      </c>
      <c r="Q44" s="466"/>
      <c r="R44" s="466"/>
      <c r="S44" s="467">
        <f>SUM(S12:S41)</f>
        <v>2392.5</v>
      </c>
      <c r="T44" s="468">
        <f t="shared" si="5"/>
        <v>11343</v>
      </c>
    </row>
    <row r="45" spans="1:20" s="275" customFormat="1" ht="7.5" customHeight="1">
      <c r="A45" s="461"/>
      <c r="B45" s="461"/>
      <c r="C45" s="461"/>
      <c r="D45" s="462"/>
      <c r="E45" s="462"/>
      <c r="F45" s="462"/>
      <c r="G45" s="462"/>
      <c r="H45" s="462"/>
      <c r="I45" s="462"/>
      <c r="J45" s="462"/>
      <c r="K45" s="462"/>
      <c r="L45" s="463"/>
      <c r="M45" s="463"/>
      <c r="N45" s="463"/>
      <c r="O45" s="463"/>
      <c r="P45" s="464"/>
      <c r="Q45" s="284"/>
      <c r="R45" s="284"/>
      <c r="S45" s="284"/>
      <c r="T45" s="284"/>
    </row>
    <row r="46" spans="1:20" s="275" customFormat="1" ht="18.75" customHeight="1">
      <c r="A46" s="620" t="s">
        <v>124</v>
      </c>
      <c r="B46" s="621"/>
      <c r="C46" s="622"/>
      <c r="D46" s="458">
        <v>22</v>
      </c>
      <c r="E46" s="458">
        <v>21</v>
      </c>
      <c r="F46" s="458">
        <v>22</v>
      </c>
      <c r="G46" s="458">
        <v>22</v>
      </c>
      <c r="H46" s="458">
        <v>21</v>
      </c>
      <c r="I46" s="458">
        <v>22</v>
      </c>
      <c r="J46" s="458">
        <v>22</v>
      </c>
      <c r="K46" s="458">
        <v>22</v>
      </c>
      <c r="L46" s="458">
        <v>22</v>
      </c>
      <c r="M46" s="458">
        <v>20</v>
      </c>
      <c r="N46" s="458">
        <v>19</v>
      </c>
      <c r="O46" s="458">
        <v>21</v>
      </c>
      <c r="P46" s="280">
        <f>SUM(D46:O46)</f>
        <v>256</v>
      </c>
      <c r="Q46" s="454"/>
      <c r="R46" s="454"/>
      <c r="S46" s="454"/>
      <c r="T46" s="282"/>
    </row>
    <row r="47" spans="1:20" s="275" customFormat="1">
      <c r="A47" s="285"/>
      <c r="B47" s="285"/>
      <c r="C47" s="285"/>
      <c r="D47" s="286"/>
      <c r="E47" s="286"/>
      <c r="F47" s="286"/>
      <c r="G47" s="286"/>
      <c r="H47" s="286"/>
      <c r="I47" s="286"/>
      <c r="J47" s="286"/>
      <c r="K47" s="286"/>
      <c r="L47" s="286"/>
      <c r="M47" s="286"/>
      <c r="N47" s="286"/>
      <c r="O47" s="286"/>
      <c r="P47" s="286"/>
      <c r="Q47" s="286"/>
      <c r="R47" s="286"/>
      <c r="S47" s="286"/>
    </row>
    <row r="48" spans="1:20" s="275" customFormat="1" ht="18.75" customHeight="1">
      <c r="A48" s="653" t="s">
        <v>132</v>
      </c>
      <c r="B48" s="654"/>
      <c r="C48" s="655"/>
      <c r="D48" s="287" t="s">
        <v>138</v>
      </c>
      <c r="E48" s="287" t="s">
        <v>140</v>
      </c>
      <c r="F48" s="287" t="s">
        <v>133</v>
      </c>
      <c r="G48" s="287" t="s">
        <v>134</v>
      </c>
      <c r="H48" s="287" t="s">
        <v>135</v>
      </c>
      <c r="I48" s="287" t="s">
        <v>136</v>
      </c>
      <c r="J48" s="642" t="s">
        <v>11</v>
      </c>
      <c r="K48" s="644"/>
      <c r="L48" s="659" t="s">
        <v>332</v>
      </c>
      <c r="M48" s="660"/>
      <c r="N48" s="660"/>
      <c r="O48" s="642" t="s">
        <v>348</v>
      </c>
      <c r="P48" s="643"/>
      <c r="Q48" s="643"/>
      <c r="R48" s="642" t="s">
        <v>333</v>
      </c>
      <c r="S48" s="643"/>
      <c r="T48" s="644"/>
    </row>
    <row r="49" spans="1:20" s="275" customFormat="1" ht="18.75" customHeight="1">
      <c r="A49" s="656"/>
      <c r="B49" s="657"/>
      <c r="C49" s="658"/>
      <c r="D49" s="287" t="s">
        <v>139</v>
      </c>
      <c r="E49" s="460">
        <f>SUMIF($C$12:$C$41,E$48,$T$12:$T$41)</f>
        <v>0</v>
      </c>
      <c r="F49" s="460">
        <f>SUMIF($C$12:$C$41,F$48,$T$12:$T$41)</f>
        <v>1062</v>
      </c>
      <c r="G49" s="460">
        <f>SUMIF($C$12:$C$41,G$48,$T$12:$T$41)</f>
        <v>2682</v>
      </c>
      <c r="H49" s="460">
        <f>SUMIF($C$12:$C$41,H$48,$T$12:$T$41)</f>
        <v>3045</v>
      </c>
      <c r="I49" s="460">
        <f>SUMIF($C$12:$C$41,I$48,$T$12:$T$41)</f>
        <v>4554</v>
      </c>
      <c r="J49" s="645">
        <f>SUM(E49:I49)</f>
        <v>11343</v>
      </c>
      <c r="K49" s="646"/>
      <c r="L49" s="645">
        <f>$S$44</f>
        <v>2392.5</v>
      </c>
      <c r="M49" s="647"/>
      <c r="N49" s="647"/>
      <c r="O49" s="648">
        <f>IF($J$49*$L$49=0,"-",ROUND($J$49/$L$49,2))</f>
        <v>4.74</v>
      </c>
      <c r="P49" s="649"/>
      <c r="Q49" s="649"/>
      <c r="R49" s="650" t="str">
        <f>IF(O49="-","-",IF(O49&lt;4,"６：１",IF(AND(O49&gt;=4,O49&lt;5),"５：１",IF(O49&gt;=5,"３：１",""))))</f>
        <v>５：１</v>
      </c>
      <c r="S49" s="651"/>
      <c r="T49" s="652"/>
    </row>
    <row r="50" spans="1:20" ht="13.5" customHeight="1">
      <c r="A50" s="265" t="s">
        <v>341</v>
      </c>
      <c r="B50" s="266"/>
      <c r="C50" s="266"/>
      <c r="D50" s="266"/>
      <c r="E50" s="266"/>
      <c r="F50" s="266"/>
      <c r="G50" s="266"/>
      <c r="H50" s="266"/>
      <c r="I50" s="266"/>
      <c r="J50" s="266"/>
      <c r="K50" s="266"/>
      <c r="L50" s="266"/>
      <c r="M50" s="266"/>
      <c r="N50" s="266"/>
      <c r="O50" s="266"/>
      <c r="P50" s="266"/>
      <c r="Q50" s="266"/>
      <c r="R50" s="266"/>
      <c r="S50" s="266"/>
    </row>
    <row r="51" spans="1:20">
      <c r="A51" s="265" t="s">
        <v>342</v>
      </c>
      <c r="B51" s="266"/>
      <c r="C51" s="266"/>
      <c r="D51" s="266"/>
      <c r="E51" s="266"/>
      <c r="F51" s="266"/>
      <c r="G51" s="266"/>
      <c r="H51" s="266"/>
      <c r="I51" s="266"/>
      <c r="J51" s="266"/>
      <c r="K51" s="266"/>
      <c r="L51" s="266"/>
      <c r="M51" s="266"/>
      <c r="N51" s="266"/>
      <c r="O51" s="266"/>
      <c r="P51" s="266"/>
      <c r="Q51" s="266"/>
      <c r="R51" s="266"/>
      <c r="S51" s="266"/>
    </row>
  </sheetData>
  <mergeCells count="29">
    <mergeCell ref="A4:C4"/>
    <mergeCell ref="D4:H4"/>
    <mergeCell ref="A5:C5"/>
    <mergeCell ref="D5:M5"/>
    <mergeCell ref="A6:C6"/>
    <mergeCell ref="D6:H6"/>
    <mergeCell ref="A7:C7"/>
    <mergeCell ref="D7:F7"/>
    <mergeCell ref="G7:I7"/>
    <mergeCell ref="J7:L7"/>
    <mergeCell ref="M7:Q7"/>
    <mergeCell ref="U7:X7"/>
    <mergeCell ref="D10:P10"/>
    <mergeCell ref="Q10:Q11"/>
    <mergeCell ref="R10:R11"/>
    <mergeCell ref="S10:S11"/>
    <mergeCell ref="T10:T11"/>
    <mergeCell ref="R7:T7"/>
    <mergeCell ref="A44:C44"/>
    <mergeCell ref="A46:C46"/>
    <mergeCell ref="A48:C49"/>
    <mergeCell ref="J48:K48"/>
    <mergeCell ref="L48:N48"/>
    <mergeCell ref="R48:T48"/>
    <mergeCell ref="J49:K49"/>
    <mergeCell ref="L49:N49"/>
    <mergeCell ref="O49:Q49"/>
    <mergeCell ref="R49:T49"/>
    <mergeCell ref="O48:Q48"/>
  </mergeCells>
  <phoneticPr fontId="6"/>
  <dataValidations count="4">
    <dataValidation type="list" allowBlank="1" showInputMessage="1" showErrorMessage="1" sqref="R7:T7">
      <formula1>"3月の実績,聞き取りによる見込み,その他"</formula1>
    </dataValidation>
    <dataValidation type="list" allowBlank="1" showInputMessage="1" showErrorMessage="1" sqref="Q12:Q41">
      <formula1>"5h未満,5h以上7h未満,7h以上"</formula1>
    </dataValidation>
    <dataValidation type="list" allowBlank="1" showInputMessage="1" showErrorMessage="1" sqref="C12:C41">
      <formula1>",区分２,区分３,区分４,区分５,区分６"</formula1>
    </dataValidation>
    <dataValidation type="whole" operator="lessThanOrEqual" allowBlank="1" showInputMessage="1" showErrorMessage="1" errorTitle="利用日数の入力に誤りがあります。" error="当該月の日数より大きい数値は入力できません。" sqref="WMC48:WMC49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N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N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N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N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N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N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N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N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N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N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N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N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N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N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N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WVY48:WVY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formula1>29</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90" zoomScaleNormal="100" zoomScaleSheetLayoutView="90" workbookViewId="0">
      <selection activeCell="AP10" sqref="AP10:AR10"/>
    </sheetView>
  </sheetViews>
  <sheetFormatPr defaultColWidth="9"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7" t="s">
        <v>274</v>
      </c>
      <c r="B1" s="147"/>
      <c r="C1" s="147" t="str">
        <f>IF(DAY('調書1-1'!D2)&lt;=15,"(2か月前)　従業者の勤務の体制及び勤務形態一覧表","(前月)　従業者の勤務の体制及び勤務形態一覧表")</f>
        <v>(2か月前)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A2" s="726" t="str">
        <f>IFERROR("（"&amp;TEXT(DATE(TEXT('調書1-1'!$J$5,"yyyy"),TEXT('調書1-1'!$J$5,"mm"),1),"gggee年mm月")&amp;"分）","エラー！調書1-1のセル「D2」(運営指導日)入力！")</f>
        <v>エラー！調書1-1のセル「D2」(運営指導日)入力！</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c r="AN2" s="726"/>
      <c r="AO2" s="726"/>
      <c r="AP2" s="726"/>
      <c r="AQ2" s="726"/>
      <c r="AR2" s="726"/>
      <c r="AS2" s="726"/>
    </row>
    <row r="3" spans="1:59" s="8" customFormat="1" ht="18.75" customHeight="1" thickBot="1">
      <c r="A3" s="664" t="s">
        <v>30</v>
      </c>
      <c r="B3" s="665"/>
      <c r="C3" s="665"/>
      <c r="D3" s="665"/>
      <c r="E3" s="670"/>
      <c r="F3" s="671"/>
      <c r="G3" s="671"/>
      <c r="H3" s="671"/>
      <c r="I3" s="671"/>
      <c r="J3" s="671"/>
      <c r="K3" s="671"/>
      <c r="L3" s="671"/>
      <c r="M3" s="671"/>
      <c r="N3" s="671"/>
      <c r="O3" s="671"/>
      <c r="P3" s="664" t="s">
        <v>87</v>
      </c>
      <c r="Q3" s="665"/>
      <c r="R3" s="665"/>
      <c r="S3" s="665"/>
      <c r="T3" s="665"/>
      <c r="U3" s="665"/>
      <c r="V3" s="665"/>
      <c r="W3" s="665"/>
      <c r="X3" s="665"/>
      <c r="Y3" s="666"/>
      <c r="Z3" s="732" t="str">
        <f>'調書1-1'!$AJ$1&amp;"　"&amp;'調書1-1'!$AQ$1</f>
        <v>　</v>
      </c>
      <c r="AA3" s="733"/>
      <c r="AB3" s="733"/>
      <c r="AC3" s="733"/>
      <c r="AD3" s="733"/>
      <c r="AE3" s="733"/>
      <c r="AF3" s="733"/>
      <c r="AG3" s="733"/>
      <c r="AH3" s="733"/>
      <c r="AI3" s="733"/>
      <c r="AJ3" s="733"/>
      <c r="AK3" s="733"/>
      <c r="AL3" s="733"/>
      <c r="AM3" s="733"/>
      <c r="AN3" s="733"/>
      <c r="AO3" s="733"/>
      <c r="AP3" s="733"/>
      <c r="AQ3" s="733"/>
      <c r="AR3" s="733"/>
      <c r="AS3" s="734"/>
    </row>
    <row r="4" spans="1:59" s="8" customFormat="1" ht="18.75" customHeight="1" thickBot="1">
      <c r="A4" s="684"/>
      <c r="B4" s="685"/>
      <c r="C4" s="685"/>
      <c r="D4" s="685"/>
      <c r="E4" s="676" t="s">
        <v>29</v>
      </c>
      <c r="F4" s="668"/>
      <c r="G4" s="668"/>
      <c r="H4" s="668"/>
      <c r="I4" s="668"/>
      <c r="J4" s="668"/>
      <c r="K4" s="668"/>
      <c r="L4" s="668"/>
      <c r="M4" s="668"/>
      <c r="N4" s="668"/>
      <c r="O4" s="668"/>
      <c r="P4" s="668"/>
      <c r="Q4" s="668"/>
      <c r="R4" s="668"/>
      <c r="S4" s="668"/>
      <c r="T4" s="668"/>
      <c r="U4" s="668"/>
      <c r="V4" s="668"/>
      <c r="W4" s="668"/>
      <c r="X4" s="668"/>
      <c r="Y4" s="668"/>
      <c r="Z4" s="668"/>
      <c r="AA4" s="669"/>
      <c r="AB4" s="670" t="s">
        <v>23</v>
      </c>
      <c r="AC4" s="671"/>
      <c r="AD4" s="671"/>
      <c r="AE4" s="671"/>
      <c r="AF4" s="671"/>
      <c r="AG4" s="671"/>
      <c r="AH4" s="671"/>
      <c r="AI4" s="671"/>
      <c r="AJ4" s="671"/>
      <c r="AK4" s="671"/>
      <c r="AL4" s="671"/>
      <c r="AM4" s="671"/>
      <c r="AN4" s="671"/>
      <c r="AO4" s="671"/>
      <c r="AP4" s="671"/>
      <c r="AQ4" s="671"/>
      <c r="AR4" s="671"/>
      <c r="AS4" s="672"/>
    </row>
    <row r="5" spans="1:59" s="8" customFormat="1" ht="18.75" customHeight="1" thickBot="1">
      <c r="A5" s="664" t="s">
        <v>28</v>
      </c>
      <c r="B5" s="665"/>
      <c r="C5" s="665"/>
      <c r="D5" s="57" t="s">
        <v>23</v>
      </c>
      <c r="E5" s="667" t="s">
        <v>27</v>
      </c>
      <c r="F5" s="668"/>
      <c r="G5" s="668"/>
      <c r="H5" s="668"/>
      <c r="I5" s="668"/>
      <c r="J5" s="668"/>
      <c r="K5" s="668"/>
      <c r="L5" s="669"/>
      <c r="M5" s="723" t="s">
        <v>23</v>
      </c>
      <c r="N5" s="724"/>
      <c r="O5" s="724"/>
      <c r="P5" s="724"/>
      <c r="Q5" s="724"/>
      <c r="R5" s="724"/>
      <c r="S5" s="724"/>
      <c r="T5" s="724"/>
      <c r="U5" s="724"/>
      <c r="V5" s="725"/>
      <c r="W5" s="667" t="s">
        <v>26</v>
      </c>
      <c r="X5" s="668"/>
      <c r="Y5" s="668"/>
      <c r="Z5" s="668"/>
      <c r="AA5" s="668"/>
      <c r="AB5" s="668"/>
      <c r="AC5" s="668"/>
      <c r="AD5" s="668"/>
      <c r="AE5" s="669"/>
      <c r="AF5" s="673" t="s">
        <v>23</v>
      </c>
      <c r="AG5" s="674"/>
      <c r="AH5" s="674"/>
      <c r="AI5" s="674"/>
      <c r="AJ5" s="674"/>
      <c r="AK5" s="674"/>
      <c r="AL5" s="674"/>
      <c r="AM5" s="674"/>
      <c r="AN5" s="674"/>
      <c r="AO5" s="674"/>
      <c r="AP5" s="674"/>
      <c r="AQ5" s="674"/>
      <c r="AR5" s="674"/>
      <c r="AS5" s="675"/>
    </row>
    <row r="6" spans="1:59" s="8" customFormat="1" ht="18.75" customHeight="1" thickBot="1">
      <c r="A6" s="664" t="s">
        <v>25</v>
      </c>
      <c r="B6" s="665"/>
      <c r="C6" s="665"/>
      <c r="D6" s="665"/>
      <c r="E6" s="665"/>
      <c r="F6" s="665"/>
      <c r="G6" s="665"/>
      <c r="H6" s="665"/>
      <c r="I6" s="665"/>
      <c r="J6" s="665"/>
      <c r="K6" s="665"/>
      <c r="L6" s="666"/>
      <c r="M6" s="723" t="s">
        <v>23</v>
      </c>
      <c r="N6" s="724"/>
      <c r="O6" s="724"/>
      <c r="P6" s="724"/>
      <c r="Q6" s="724"/>
      <c r="R6" s="724"/>
      <c r="S6" s="724"/>
      <c r="T6" s="724"/>
      <c r="U6" s="724"/>
      <c r="V6" s="725"/>
      <c r="W6" s="667" t="s">
        <v>24</v>
      </c>
      <c r="X6" s="668"/>
      <c r="Y6" s="668"/>
      <c r="Z6" s="668"/>
      <c r="AA6" s="668"/>
      <c r="AB6" s="668"/>
      <c r="AC6" s="668"/>
      <c r="AD6" s="668"/>
      <c r="AE6" s="669"/>
      <c r="AF6" s="729" t="s">
        <v>23</v>
      </c>
      <c r="AG6" s="730"/>
      <c r="AH6" s="730"/>
      <c r="AI6" s="730"/>
      <c r="AJ6" s="730"/>
      <c r="AK6" s="730"/>
      <c r="AL6" s="730"/>
      <c r="AM6" s="730"/>
      <c r="AN6" s="730"/>
      <c r="AO6" s="730"/>
      <c r="AP6" s="730"/>
      <c r="AQ6" s="730"/>
      <c r="AR6" s="730"/>
      <c r="AS6" s="731"/>
    </row>
    <row r="7" spans="1:59" s="8" customFormat="1" ht="18.75" customHeight="1">
      <c r="A7" s="738" t="s">
        <v>22</v>
      </c>
      <c r="B7" s="677" t="s">
        <v>21</v>
      </c>
      <c r="C7" s="707" t="s">
        <v>20</v>
      </c>
      <c r="D7" s="678" t="s">
        <v>19</v>
      </c>
      <c r="E7" s="677" t="s">
        <v>18</v>
      </c>
      <c r="F7" s="678"/>
      <c r="G7" s="678"/>
      <c r="H7" s="678"/>
      <c r="I7" s="678"/>
      <c r="J7" s="678"/>
      <c r="K7" s="679"/>
      <c r="L7" s="677" t="s">
        <v>17</v>
      </c>
      <c r="M7" s="678"/>
      <c r="N7" s="678"/>
      <c r="O7" s="678"/>
      <c r="P7" s="678"/>
      <c r="Q7" s="678"/>
      <c r="R7" s="679"/>
      <c r="S7" s="677" t="s">
        <v>16</v>
      </c>
      <c r="T7" s="678"/>
      <c r="U7" s="678"/>
      <c r="V7" s="678"/>
      <c r="W7" s="678"/>
      <c r="X7" s="678"/>
      <c r="Y7" s="679"/>
      <c r="Z7" s="680" t="s">
        <v>15</v>
      </c>
      <c r="AA7" s="678"/>
      <c r="AB7" s="678"/>
      <c r="AC7" s="678"/>
      <c r="AD7" s="678"/>
      <c r="AE7" s="678"/>
      <c r="AF7" s="681"/>
      <c r="AG7" s="735"/>
      <c r="AH7" s="736"/>
      <c r="AI7" s="737"/>
      <c r="AJ7" s="710" t="s">
        <v>11</v>
      </c>
      <c r="AK7" s="707"/>
      <c r="AL7" s="707"/>
      <c r="AM7" s="707" t="s">
        <v>14</v>
      </c>
      <c r="AN7" s="707"/>
      <c r="AO7" s="707"/>
      <c r="AP7" s="707" t="s">
        <v>13</v>
      </c>
      <c r="AQ7" s="707"/>
      <c r="AR7" s="707"/>
      <c r="AS7" s="682" t="s">
        <v>12</v>
      </c>
    </row>
    <row r="8" spans="1:59" s="8" customFormat="1" ht="18.75" customHeight="1">
      <c r="A8" s="739"/>
      <c r="B8" s="741"/>
      <c r="C8" s="708"/>
      <c r="D8" s="709"/>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711"/>
      <c r="AK8" s="708"/>
      <c r="AL8" s="708"/>
      <c r="AM8" s="708"/>
      <c r="AN8" s="708"/>
      <c r="AO8" s="708"/>
      <c r="AP8" s="708"/>
      <c r="AQ8" s="708"/>
      <c r="AR8" s="708"/>
      <c r="AS8" s="683"/>
    </row>
    <row r="9" spans="1:59" s="8" customFormat="1" ht="18.75" customHeight="1">
      <c r="A9" s="739"/>
      <c r="B9" s="741"/>
      <c r="C9" s="708"/>
      <c r="D9" s="709"/>
      <c r="E9" s="476" t="e">
        <f>IF(DAY(EOMONTH('調書1-1'!$J$5,0))&lt;E$8,"-",DATE(YEAR('調書1-1'!$J$5),MONTH('調書1-1'!$J$5),E$8))</f>
        <v>#NUM!</v>
      </c>
      <c r="F9" s="477" t="e">
        <f>IF(DAY(EOMONTH('調書1-1'!$J$5,0))&lt;F$8,"-",DATE(YEAR('調書1-1'!$J$5),MONTH('調書1-1'!$J$5),F$8))</f>
        <v>#NUM!</v>
      </c>
      <c r="G9" s="478" t="e">
        <f>IF(DAY(EOMONTH('調書1-1'!$J$5,0))&lt;G$8,"-",DATE(YEAR('調書1-1'!$J$5),MONTH('調書1-1'!$J$5),G$8))</f>
        <v>#NUM!</v>
      </c>
      <c r="H9" s="477" t="e">
        <f>IF(DAY(EOMONTH('調書1-1'!$J$5,0))&lt;H$8,"-",DATE(YEAR('調書1-1'!$J$5),MONTH('調書1-1'!$J$5),H$8))</f>
        <v>#NUM!</v>
      </c>
      <c r="I9" s="477" t="e">
        <f>IF(DAY(EOMONTH('調書1-1'!$J$5,0))&lt;I$8,"-",DATE(YEAR('調書1-1'!$J$5),MONTH('調書1-1'!$J$5),I$8))</f>
        <v>#NUM!</v>
      </c>
      <c r="J9" s="477" t="e">
        <f>IF(DAY(EOMONTH('調書1-1'!$J$5,0))&lt;J$8,"-",DATE(YEAR('調書1-1'!$J$5),MONTH('調書1-1'!$J$5),J$8))</f>
        <v>#NUM!</v>
      </c>
      <c r="K9" s="477" t="e">
        <f>IF(DAY(EOMONTH('調書1-1'!$J$5,0))&lt;K$8,"-",DATE(YEAR('調書1-1'!$J$5),MONTH('調書1-1'!$J$5),K$8))</f>
        <v>#NUM!</v>
      </c>
      <c r="L9" s="476" t="e">
        <f>IF(DAY(EOMONTH('調書1-1'!$J$5,0))&lt;L$8,"-",DATE(YEAR('調書1-1'!$J$5),MONTH('調書1-1'!$J$5),L$8))</f>
        <v>#NUM!</v>
      </c>
      <c r="M9" s="477" t="e">
        <f>IF(DAY(EOMONTH('調書1-1'!$J$5,0))&lt;M$8,"-",DATE(YEAR('調書1-1'!$J$5),MONTH('調書1-1'!$J$5),M$8))</f>
        <v>#NUM!</v>
      </c>
      <c r="N9" s="478" t="e">
        <f>IF(DAY(EOMONTH('調書1-1'!$J$5,0))&lt;N$8,"-",DATE(YEAR('調書1-1'!$J$5),MONTH('調書1-1'!$J$5),N$8))</f>
        <v>#NUM!</v>
      </c>
      <c r="O9" s="477" t="e">
        <f>IF(DAY(EOMONTH('調書1-1'!$J$5,0))&lt;O$8,"-",DATE(YEAR('調書1-1'!$J$5),MONTH('調書1-1'!$J$5),O$8))</f>
        <v>#NUM!</v>
      </c>
      <c r="P9" s="477" t="e">
        <f>IF(DAY(EOMONTH('調書1-1'!$J$5,0))&lt;P$8,"-",DATE(YEAR('調書1-1'!$J$5),MONTH('調書1-1'!$J$5),P$8))</f>
        <v>#NUM!</v>
      </c>
      <c r="Q9" s="477" t="e">
        <f>IF(DAY(EOMONTH('調書1-1'!$J$5,0))&lt;Q$8,"-",DATE(YEAR('調書1-1'!$J$5),MONTH('調書1-1'!$J$5),Q$8))</f>
        <v>#NUM!</v>
      </c>
      <c r="R9" s="477" t="e">
        <f>IF(DAY(EOMONTH('調書1-1'!$J$5,0))&lt;R$8,"-",DATE(YEAR('調書1-1'!$J$5),MONTH('調書1-1'!$J$5),R$8))</f>
        <v>#NUM!</v>
      </c>
      <c r="S9" s="476" t="e">
        <f>IF(DAY(EOMONTH('調書1-1'!$J$5,0))&lt;S$8,"-",DATE(YEAR('調書1-1'!$J$5),MONTH('調書1-1'!$J$5),S$8))</f>
        <v>#NUM!</v>
      </c>
      <c r="T9" s="477" t="e">
        <f>IF(DAY(EOMONTH('調書1-1'!$J$5,0))&lt;T$8,"-",DATE(YEAR('調書1-1'!$J$5),MONTH('調書1-1'!$J$5),T$8))</f>
        <v>#NUM!</v>
      </c>
      <c r="U9" s="478" t="e">
        <f>IF(DAY(EOMONTH('調書1-1'!$J$5,0))&lt;U$8,"-",DATE(YEAR('調書1-1'!$J$5),MONTH('調書1-1'!$J$5),U$8))</f>
        <v>#NUM!</v>
      </c>
      <c r="V9" s="477" t="e">
        <f>IF(DAY(EOMONTH('調書1-1'!$J$5,0))&lt;V$8,"-",DATE(YEAR('調書1-1'!$J$5),MONTH('調書1-1'!$J$5),V$8))</f>
        <v>#NUM!</v>
      </c>
      <c r="W9" s="477" t="e">
        <f>IF(DAY(EOMONTH('調書1-1'!$J$5,0))&lt;W$8,"-",DATE(YEAR('調書1-1'!$J$5),MONTH('調書1-1'!$J$5),W$8))</f>
        <v>#NUM!</v>
      </c>
      <c r="X9" s="477" t="e">
        <f>IF(DAY(EOMONTH('調書1-1'!$J$5,0))&lt;X$8,"-",DATE(YEAR('調書1-1'!$J$5),MONTH('調書1-1'!$J$5),X$8))</f>
        <v>#NUM!</v>
      </c>
      <c r="Y9" s="477" t="e">
        <f>IF(DAY(EOMONTH('調書1-1'!$J$5,0))&lt;Y$8,"-",DATE(YEAR('調書1-1'!$J$5),MONTH('調書1-1'!$J$5),Y$8))</f>
        <v>#NUM!</v>
      </c>
      <c r="Z9" s="476" t="e">
        <f>IF(DAY(EOMONTH('調書1-1'!$J$5,0))&lt;Z$8,"-",DATE(YEAR('調書1-1'!$J$5),MONTH('調書1-1'!$J$5),Z$8))</f>
        <v>#NUM!</v>
      </c>
      <c r="AA9" s="477" t="e">
        <f>IF(DAY(EOMONTH('調書1-1'!$J$5,0))&lt;AA$8,"-",DATE(YEAR('調書1-1'!$J$5),MONTH('調書1-1'!$J$5),AA$8))</f>
        <v>#NUM!</v>
      </c>
      <c r="AB9" s="478" t="e">
        <f>IF(DAY(EOMONTH('調書1-1'!$J$5,0))&lt;AB$8,"-",DATE(YEAR('調書1-1'!$J$5),MONTH('調書1-1'!$J$5),AB$8))</f>
        <v>#NUM!</v>
      </c>
      <c r="AC9" s="477" t="e">
        <f>IF(DAY(EOMONTH('調書1-1'!$J$5,0))&lt;AC$8,"-",DATE(YEAR('調書1-1'!$J$5),MONTH('調書1-1'!$J$5),AC$8))</f>
        <v>#NUM!</v>
      </c>
      <c r="AD9" s="477" t="e">
        <f>IF(DAY(EOMONTH('調書1-1'!$J$5,0))&lt;AD$8,"-",DATE(YEAR('調書1-1'!$J$5),MONTH('調書1-1'!$J$5),AD$8))</f>
        <v>#NUM!</v>
      </c>
      <c r="AE9" s="477" t="e">
        <f>IF(DAY(EOMONTH('調書1-1'!$J$5,0))&lt;AE$8,"-",DATE(YEAR('調書1-1'!$J$5),MONTH('調書1-1'!$J$5),AE$8))</f>
        <v>#NUM!</v>
      </c>
      <c r="AF9" s="477" t="e">
        <f>IF(DAY(EOMONTH('調書1-1'!$J$5,0))&lt;AF$8,"-",DATE(YEAR('調書1-1'!$J$5),MONTH('調書1-1'!$J$5),AF$8))</f>
        <v>#NUM!</v>
      </c>
      <c r="AG9" s="479" t="e">
        <f>IF(DAY(EOMONTH('調書1-1'!$J$5,0))&lt;AG$8,"-",DATE(YEAR('調書1-1'!$J$5),MONTH('調書1-1'!$J$5),AG$8))</f>
        <v>#NUM!</v>
      </c>
      <c r="AH9" s="480" t="e">
        <f>IF(DAY(EOMONTH('調書1-1'!$J$5,0))&lt;AH$8,"-",DATE(YEAR('調書1-1'!$J$5),MONTH('調書1-1'!$J$5),AH$8))</f>
        <v>#NUM!</v>
      </c>
      <c r="AI9" s="481" t="e">
        <f>IF(DAY(EOMONTH('調書1-1'!$J$5,0))&lt;AI$8,"-",DATE(YEAR('調書1-1'!$J$5),MONTH('調書1-1'!$J$5),AI$8))</f>
        <v>#NUM!</v>
      </c>
      <c r="AJ9" s="711"/>
      <c r="AK9" s="708"/>
      <c r="AL9" s="708"/>
      <c r="AM9" s="708"/>
      <c r="AN9" s="708"/>
      <c r="AO9" s="708"/>
      <c r="AP9" s="708"/>
      <c r="AQ9" s="708"/>
      <c r="AR9" s="708"/>
      <c r="AS9" s="683"/>
      <c r="AU9" s="66"/>
    </row>
    <row r="10" spans="1:59" s="8" customFormat="1" ht="17.25" customHeight="1">
      <c r="A10" s="739"/>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661">
        <f t="shared" ref="AJ10:AJ19" si="0">SUM(E10:AF10)</f>
        <v>0</v>
      </c>
      <c r="AK10" s="661"/>
      <c r="AL10" s="662"/>
      <c r="AM10" s="663">
        <f t="shared" ref="AM10:AM19" si="1">ROUNDDOWN(AJ10/4,1)</f>
        <v>0</v>
      </c>
      <c r="AN10" s="661"/>
      <c r="AO10" s="662"/>
      <c r="AP10" s="663">
        <f>IFERROR(IF(AJ10/4/$AD$21&gt;1,1,ROUNDDOWN(AJ10/4/$AD$21,1)),0)</f>
        <v>0</v>
      </c>
      <c r="AQ10" s="661"/>
      <c r="AR10" s="662"/>
      <c r="AS10" s="24"/>
      <c r="AU10" s="14" t="str">
        <f>IF($AD$21=0,"",IF(AP10&gt;1,"常勤換算後の人数を1.0にしてください",""))</f>
        <v/>
      </c>
    </row>
    <row r="11" spans="1:59" s="8" customFormat="1" ht="17.25" customHeight="1">
      <c r="A11" s="739"/>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661">
        <f t="shared" si="0"/>
        <v>0</v>
      </c>
      <c r="AK11" s="661"/>
      <c r="AL11" s="662"/>
      <c r="AM11" s="663">
        <f t="shared" si="1"/>
        <v>0</v>
      </c>
      <c r="AN11" s="661"/>
      <c r="AO11" s="662"/>
      <c r="AP11" s="663">
        <f t="shared" ref="AP11:AP19" si="2">IFERROR(IF(AJ11/4/$AD$21&gt;1,1,ROUNDDOWN(AJ11/4/$AD$21,1)),0)</f>
        <v>0</v>
      </c>
      <c r="AQ11" s="661"/>
      <c r="AR11" s="662"/>
      <c r="AS11" s="24"/>
      <c r="AU11" s="14" t="str">
        <f>IF($AD$21=0,"",IF(AP11&gt;1,"常勤換算後の人数を1.0にしてください",""))</f>
        <v/>
      </c>
    </row>
    <row r="12" spans="1:59" s="8" customFormat="1" ht="17.25" customHeight="1">
      <c r="A12" s="739"/>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661">
        <f t="shared" si="0"/>
        <v>0</v>
      </c>
      <c r="AK12" s="661"/>
      <c r="AL12" s="662"/>
      <c r="AM12" s="663">
        <f t="shared" si="1"/>
        <v>0</v>
      </c>
      <c r="AN12" s="661"/>
      <c r="AO12" s="662"/>
      <c r="AP12" s="663">
        <f t="shared" si="2"/>
        <v>0</v>
      </c>
      <c r="AQ12" s="661"/>
      <c r="AR12" s="662"/>
      <c r="AS12" s="24"/>
      <c r="AU12" s="14" t="str">
        <f>IF($AD$21=0,"",IF(AP12&gt;1,"常勤換算後の人数を1.0にしてください",""))</f>
        <v/>
      </c>
    </row>
    <row r="13" spans="1:59" s="8" customFormat="1" ht="17.25" customHeight="1">
      <c r="A13" s="739"/>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661">
        <f t="shared" si="0"/>
        <v>0</v>
      </c>
      <c r="AK13" s="661"/>
      <c r="AL13" s="662"/>
      <c r="AM13" s="663">
        <f t="shared" si="1"/>
        <v>0</v>
      </c>
      <c r="AN13" s="661"/>
      <c r="AO13" s="662"/>
      <c r="AP13" s="663">
        <f t="shared" si="2"/>
        <v>0</v>
      </c>
      <c r="AQ13" s="661"/>
      <c r="AR13" s="662"/>
      <c r="AS13" s="24"/>
      <c r="AU13" s="14" t="str">
        <f>IF($AD$21=0,"",IF(AP13&gt;1,"常勤換算後の人数を1.0にしてください",""))</f>
        <v/>
      </c>
    </row>
    <row r="14" spans="1:59" s="8" customFormat="1" ht="17.25" customHeight="1">
      <c r="A14" s="739"/>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661">
        <f t="shared" ref="AJ14:AJ16" si="3">SUM(E14:AF14)</f>
        <v>0</v>
      </c>
      <c r="AK14" s="661"/>
      <c r="AL14" s="662"/>
      <c r="AM14" s="663">
        <f t="shared" ref="AM14:AM16" si="4">ROUNDDOWN(AJ14/4,1)</f>
        <v>0</v>
      </c>
      <c r="AN14" s="661"/>
      <c r="AO14" s="662"/>
      <c r="AP14" s="663">
        <f t="shared" si="2"/>
        <v>0</v>
      </c>
      <c r="AQ14" s="661"/>
      <c r="AR14" s="662"/>
      <c r="AS14" s="24"/>
      <c r="AU14" s="14"/>
    </row>
    <row r="15" spans="1:59" s="8" customFormat="1" ht="17.25" customHeight="1">
      <c r="A15" s="739"/>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661">
        <f t="shared" si="3"/>
        <v>0</v>
      </c>
      <c r="AK15" s="661"/>
      <c r="AL15" s="662"/>
      <c r="AM15" s="663">
        <f t="shared" si="4"/>
        <v>0</v>
      </c>
      <c r="AN15" s="661"/>
      <c r="AO15" s="662"/>
      <c r="AP15" s="663">
        <f t="shared" si="2"/>
        <v>0</v>
      </c>
      <c r="AQ15" s="661"/>
      <c r="AR15" s="662"/>
      <c r="AS15" s="24"/>
      <c r="AU15" s="14"/>
    </row>
    <row r="16" spans="1:59" s="8" customFormat="1" ht="17.25" customHeight="1">
      <c r="A16" s="739"/>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661">
        <f t="shared" si="3"/>
        <v>0</v>
      </c>
      <c r="AK16" s="661"/>
      <c r="AL16" s="662"/>
      <c r="AM16" s="663">
        <f t="shared" si="4"/>
        <v>0</v>
      </c>
      <c r="AN16" s="661"/>
      <c r="AO16" s="662"/>
      <c r="AP16" s="663">
        <f t="shared" si="2"/>
        <v>0</v>
      </c>
      <c r="AQ16" s="661"/>
      <c r="AR16" s="662"/>
      <c r="AS16" s="24"/>
      <c r="AU16" s="14"/>
    </row>
    <row r="17" spans="1:60" s="8" customFormat="1" ht="17.25" customHeight="1">
      <c r="A17" s="739"/>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661">
        <f t="shared" si="0"/>
        <v>0</v>
      </c>
      <c r="AK17" s="661"/>
      <c r="AL17" s="662"/>
      <c r="AM17" s="663">
        <f t="shared" si="1"/>
        <v>0</v>
      </c>
      <c r="AN17" s="661"/>
      <c r="AO17" s="662"/>
      <c r="AP17" s="663">
        <f t="shared" si="2"/>
        <v>0</v>
      </c>
      <c r="AQ17" s="661"/>
      <c r="AR17" s="662"/>
      <c r="AS17" s="24"/>
      <c r="AU17" s="14" t="str">
        <f>IF($AD$21=0,"",IF(AP17&gt;1,"常勤換算後の人数を1.0にしてください",""))</f>
        <v/>
      </c>
    </row>
    <row r="18" spans="1:60" s="8" customFormat="1" ht="17.25" customHeight="1">
      <c r="A18" s="739"/>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661">
        <f t="shared" si="0"/>
        <v>0</v>
      </c>
      <c r="AK18" s="661"/>
      <c r="AL18" s="662"/>
      <c r="AM18" s="663">
        <f t="shared" si="1"/>
        <v>0</v>
      </c>
      <c r="AN18" s="661"/>
      <c r="AO18" s="662"/>
      <c r="AP18" s="663">
        <f t="shared" si="2"/>
        <v>0</v>
      </c>
      <c r="AQ18" s="661"/>
      <c r="AR18" s="662"/>
      <c r="AS18" s="24"/>
      <c r="AU18" s="14" t="str">
        <f>IF($AD$21=0,"",IF(AP18&gt;1,"常勤換算後の人数を1.0にしてください",""))</f>
        <v/>
      </c>
    </row>
    <row r="19" spans="1:60" s="8" customFormat="1" ht="17.25" customHeight="1" thickBot="1">
      <c r="A19" s="739"/>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661">
        <f t="shared" si="0"/>
        <v>0</v>
      </c>
      <c r="AK19" s="661"/>
      <c r="AL19" s="662"/>
      <c r="AM19" s="663">
        <f t="shared" si="1"/>
        <v>0</v>
      </c>
      <c r="AN19" s="661"/>
      <c r="AO19" s="662"/>
      <c r="AP19" s="689">
        <f t="shared" si="2"/>
        <v>0</v>
      </c>
      <c r="AQ19" s="690"/>
      <c r="AR19" s="691"/>
      <c r="AS19" s="15"/>
      <c r="AU19" s="14" t="str">
        <f>IF($AD$21=0,"",IF(AP19&gt;1,"常勤換算後の人数を1.0にしてください",""))</f>
        <v/>
      </c>
    </row>
    <row r="20" spans="1:60" s="8" customFormat="1" ht="17.25" customHeight="1" thickBot="1">
      <c r="A20" s="739"/>
      <c r="B20" s="742" t="s">
        <v>11</v>
      </c>
      <c r="C20" s="743"/>
      <c r="D20" s="743"/>
      <c r="E20" s="60" t="str">
        <f t="shared" ref="E20:AF20" si="5">IF(SUM(E10:E19)=0,"",SUM(E10:E19))</f>
        <v/>
      </c>
      <c r="F20" s="57" t="str">
        <f t="shared" si="5"/>
        <v/>
      </c>
      <c r="G20" s="57" t="str">
        <f t="shared" si="5"/>
        <v/>
      </c>
      <c r="H20" s="57" t="str">
        <f t="shared" si="5"/>
        <v/>
      </c>
      <c r="I20" s="57" t="str">
        <f t="shared" si="5"/>
        <v/>
      </c>
      <c r="J20" s="57" t="str">
        <f t="shared" si="5"/>
        <v/>
      </c>
      <c r="K20" s="59" t="str">
        <f t="shared" si="5"/>
        <v/>
      </c>
      <c r="L20" s="58" t="str">
        <f t="shared" si="5"/>
        <v/>
      </c>
      <c r="M20" s="57" t="str">
        <f t="shared" si="5"/>
        <v/>
      </c>
      <c r="N20" s="57" t="str">
        <f t="shared" si="5"/>
        <v/>
      </c>
      <c r="O20" s="57" t="str">
        <f t="shared" si="5"/>
        <v/>
      </c>
      <c r="P20" s="57" t="str">
        <f t="shared" si="5"/>
        <v/>
      </c>
      <c r="Q20" s="57" t="str">
        <f t="shared" si="5"/>
        <v/>
      </c>
      <c r="R20" s="59" t="str">
        <f t="shared" si="5"/>
        <v/>
      </c>
      <c r="S20" s="58" t="str">
        <f t="shared" si="5"/>
        <v/>
      </c>
      <c r="T20" s="57" t="str">
        <f t="shared" si="5"/>
        <v/>
      </c>
      <c r="U20" s="57" t="str">
        <f t="shared" si="5"/>
        <v/>
      </c>
      <c r="V20" s="57" t="str">
        <f t="shared" si="5"/>
        <v/>
      </c>
      <c r="W20" s="57" t="str">
        <f t="shared" si="5"/>
        <v/>
      </c>
      <c r="X20" s="57" t="str">
        <f t="shared" si="5"/>
        <v/>
      </c>
      <c r="Y20" s="59" t="str">
        <f t="shared" si="5"/>
        <v/>
      </c>
      <c r="Z20" s="58" t="str">
        <f t="shared" si="5"/>
        <v/>
      </c>
      <c r="AA20" s="57" t="str">
        <f t="shared" si="5"/>
        <v/>
      </c>
      <c r="AB20" s="57" t="str">
        <f t="shared" si="5"/>
        <v/>
      </c>
      <c r="AC20" s="57" t="str">
        <f t="shared" si="5"/>
        <v/>
      </c>
      <c r="AD20" s="42" t="str">
        <f t="shared" si="5"/>
        <v/>
      </c>
      <c r="AE20" s="42" t="str">
        <f t="shared" si="5"/>
        <v/>
      </c>
      <c r="AF20" s="56" t="str">
        <f t="shared" si="5"/>
        <v/>
      </c>
      <c r="AG20" s="55"/>
      <c r="AH20" s="155"/>
      <c r="AI20" s="54"/>
      <c r="AJ20" s="695">
        <f>SUM(AJ10:AL19)</f>
        <v>0</v>
      </c>
      <c r="AK20" s="695"/>
      <c r="AL20" s="696"/>
      <c r="AM20" s="697">
        <f>SUM(AM10:AO19)</f>
        <v>0</v>
      </c>
      <c r="AN20" s="695"/>
      <c r="AO20" s="696"/>
      <c r="AP20" s="697">
        <f>SUM(AP10:AR19)</f>
        <v>0</v>
      </c>
      <c r="AQ20" s="695"/>
      <c r="AR20" s="696"/>
      <c r="AS20" s="48"/>
      <c r="AU20" s="44"/>
    </row>
    <row r="21" spans="1:60" s="8" customFormat="1" ht="17.25" customHeight="1" thickBot="1">
      <c r="A21" s="739"/>
      <c r="B21" s="718" t="s">
        <v>273</v>
      </c>
      <c r="C21" s="719"/>
      <c r="D21" s="719"/>
      <c r="E21" s="719"/>
      <c r="F21" s="719"/>
      <c r="G21" s="719"/>
      <c r="H21" s="719"/>
      <c r="I21" s="719"/>
      <c r="J21" s="719"/>
      <c r="K21" s="719"/>
      <c r="L21" s="719"/>
      <c r="M21" s="719"/>
      <c r="N21" s="719"/>
      <c r="O21" s="719"/>
      <c r="P21" s="719"/>
      <c r="Q21" s="719"/>
      <c r="R21" s="719"/>
      <c r="S21" s="719"/>
      <c r="T21" s="719"/>
      <c r="U21" s="719"/>
      <c r="V21" s="719"/>
      <c r="W21" s="719"/>
      <c r="X21" s="719"/>
      <c r="Y21" s="719"/>
      <c r="Z21" s="719"/>
      <c r="AA21" s="719"/>
      <c r="AB21" s="719"/>
      <c r="AC21" s="719"/>
      <c r="AD21" s="722"/>
      <c r="AE21" s="671"/>
      <c r="AF21" s="671"/>
      <c r="AG21" s="671"/>
      <c r="AH21" s="671"/>
      <c r="AI21" s="672"/>
      <c r="AJ21" s="692" t="s">
        <v>276</v>
      </c>
      <c r="AK21" s="693"/>
      <c r="AL21" s="693"/>
      <c r="AM21" s="693"/>
      <c r="AN21" s="693"/>
      <c r="AO21" s="693"/>
      <c r="AP21" s="693"/>
      <c r="AQ21" s="693"/>
      <c r="AR21" s="694"/>
      <c r="AS21" s="48"/>
      <c r="AU21" s="44"/>
    </row>
    <row r="22" spans="1:60" s="8" customFormat="1" ht="17.25" customHeight="1" thickBot="1">
      <c r="A22" s="740"/>
      <c r="B22" s="720" t="s">
        <v>9</v>
      </c>
      <c r="C22" s="721"/>
      <c r="D22" s="721"/>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685"/>
      <c r="AK22" s="685"/>
      <c r="AL22" s="698"/>
      <c r="AM22" s="699"/>
      <c r="AN22" s="685"/>
      <c r="AO22" s="698"/>
      <c r="AP22" s="699"/>
      <c r="AQ22" s="685"/>
      <c r="AR22" s="698"/>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6"/>
      <c r="AK23" s="10"/>
      <c r="AL23" s="10"/>
      <c r="AM23" s="10"/>
      <c r="AN23" s="10"/>
      <c r="AO23" s="10"/>
      <c r="AP23" s="10"/>
      <c r="AQ23" s="10"/>
      <c r="AR23" s="10"/>
      <c r="AS23" s="45"/>
      <c r="AU23" s="44"/>
    </row>
    <row r="24" spans="1:60" s="8" customFormat="1" ht="17.25" customHeight="1">
      <c r="A24" s="712"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706">
        <f>SUM(E24:AF24)</f>
        <v>0</v>
      </c>
      <c r="AK24" s="701"/>
      <c r="AL24" s="702"/>
      <c r="AM24" s="715">
        <f>ROUNDDOWN(AJ24/4,1)</f>
        <v>0</v>
      </c>
      <c r="AN24" s="716"/>
      <c r="AO24" s="717"/>
      <c r="AP24" s="700">
        <f t="shared" ref="AP24:AP27" si="6">IFERROR(IF(AJ24/4/$AD$21&gt;1,1,ROUNDDOWN(AJ24/4/$AD$21,1)),0)</f>
        <v>0</v>
      </c>
      <c r="AQ24" s="701"/>
      <c r="AR24" s="702"/>
      <c r="AS24" s="33"/>
      <c r="AU24" s="14" t="str">
        <f>IF($AD$21=0,"",IF(AP24&gt;1,"常勤換算後の人数を1.0にしてください",""))</f>
        <v/>
      </c>
    </row>
    <row r="25" spans="1:60" s="8" customFormat="1" ht="17.25" customHeight="1">
      <c r="A25" s="713"/>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703">
        <f>SUM(E25:AF25)</f>
        <v>0</v>
      </c>
      <c r="AK25" s="703"/>
      <c r="AL25" s="704"/>
      <c r="AM25" s="705">
        <f>ROUNDDOWN(AJ25/4,1)</f>
        <v>0</v>
      </c>
      <c r="AN25" s="703"/>
      <c r="AO25" s="704"/>
      <c r="AP25" s="705">
        <f t="shared" si="6"/>
        <v>0</v>
      </c>
      <c r="AQ25" s="703"/>
      <c r="AR25" s="704"/>
      <c r="AS25" s="24"/>
      <c r="AU25" s="14" t="str">
        <f>IF($AD$21=0,"",IF(AP25&gt;1,"常勤換算後の人数を1.0にしてください",""))</f>
        <v/>
      </c>
    </row>
    <row r="26" spans="1:60" s="8" customFormat="1" ht="17.25" customHeight="1">
      <c r="A26" s="713"/>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703">
        <f>SUM(E26:AF26)</f>
        <v>0</v>
      </c>
      <c r="AK26" s="703"/>
      <c r="AL26" s="704"/>
      <c r="AM26" s="705">
        <f>ROUNDDOWN(AJ26/4,1)</f>
        <v>0</v>
      </c>
      <c r="AN26" s="703"/>
      <c r="AO26" s="704"/>
      <c r="AP26" s="705">
        <f t="shared" si="6"/>
        <v>0</v>
      </c>
      <c r="AQ26" s="703"/>
      <c r="AR26" s="704"/>
      <c r="AS26" s="24"/>
      <c r="AU26" s="14" t="str">
        <f>IF($AD$21=0,"",IF(AP26&gt;1,"常勤換算後の人数を1.0にしてください",""))</f>
        <v/>
      </c>
    </row>
    <row r="27" spans="1:60" s="8" customFormat="1" ht="17.25" customHeight="1" thickBot="1">
      <c r="A27" s="714"/>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687">
        <f>SUM(E27:AF27)</f>
        <v>0</v>
      </c>
      <c r="AK27" s="687"/>
      <c r="AL27" s="688"/>
      <c r="AM27" s="686">
        <f>ROUNDDOWN(AJ27/4,1)</f>
        <v>0</v>
      </c>
      <c r="AN27" s="687"/>
      <c r="AO27" s="688"/>
      <c r="AP27" s="686">
        <f t="shared" si="6"/>
        <v>0</v>
      </c>
      <c r="AQ27" s="687"/>
      <c r="AR27" s="688"/>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9"/>
      <c r="BC28" s="9"/>
      <c r="BD28" s="9"/>
      <c r="BE28" s="9"/>
      <c r="BF28" s="9"/>
      <c r="BG28" s="9"/>
    </row>
    <row r="29" spans="1:60" s="4" customFormat="1" ht="27.75" customHeight="1">
      <c r="A29" s="727" t="s">
        <v>7</v>
      </c>
      <c r="B29" s="727"/>
      <c r="C29" s="727"/>
      <c r="D29" s="727"/>
      <c r="E29" s="727"/>
      <c r="F29" s="727"/>
      <c r="G29" s="727"/>
      <c r="H29" s="727"/>
      <c r="I29" s="727"/>
      <c r="J29" s="727"/>
      <c r="K29" s="727"/>
      <c r="L29" s="727"/>
      <c r="M29" s="727"/>
      <c r="N29" s="727"/>
      <c r="O29" s="727"/>
      <c r="P29" s="727"/>
      <c r="Q29" s="727"/>
      <c r="R29" s="727"/>
      <c r="S29" s="727"/>
      <c r="T29" s="727"/>
      <c r="U29" s="727"/>
      <c r="V29" s="727"/>
      <c r="W29" s="727"/>
      <c r="X29" s="727"/>
      <c r="Y29" s="727"/>
      <c r="Z29" s="727"/>
      <c r="AA29" s="727"/>
      <c r="AB29" s="727"/>
      <c r="AC29" s="727"/>
      <c r="AD29" s="727"/>
      <c r="AE29" s="727"/>
      <c r="AF29" s="727"/>
      <c r="AG29" s="727"/>
      <c r="AH29" s="727"/>
      <c r="AI29" s="727"/>
      <c r="AJ29" s="727"/>
      <c r="AK29" s="727"/>
      <c r="AL29" s="727"/>
      <c r="AM29" s="727"/>
      <c r="AN29" s="727"/>
      <c r="AO29" s="727"/>
      <c r="AP29" s="727"/>
      <c r="AQ29" s="727"/>
      <c r="AR29" s="727"/>
      <c r="AS29" s="727"/>
      <c r="AT29" s="6"/>
      <c r="AU29" s="6"/>
      <c r="AV29" s="6"/>
      <c r="AW29" s="6"/>
      <c r="AX29" s="6"/>
      <c r="AY29" s="6"/>
      <c r="AZ29" s="6"/>
      <c r="BA29" s="6"/>
      <c r="BB29" s="6"/>
      <c r="BC29" s="6"/>
      <c r="BD29" s="6"/>
      <c r="BE29" s="6"/>
      <c r="BF29" s="6"/>
      <c r="BG29" s="6"/>
      <c r="BH29" s="5"/>
    </row>
    <row r="30" spans="1:60" s="4" customFormat="1" ht="25.5" customHeight="1">
      <c r="A30" s="727" t="s">
        <v>6</v>
      </c>
      <c r="B30" s="727"/>
      <c r="C30" s="727"/>
      <c r="D30" s="727"/>
      <c r="E30" s="727"/>
      <c r="F30" s="727"/>
      <c r="G30" s="727"/>
      <c r="H30" s="727"/>
      <c r="I30" s="727"/>
      <c r="J30" s="727"/>
      <c r="K30" s="727"/>
      <c r="L30" s="727"/>
      <c r="M30" s="727"/>
      <c r="N30" s="727"/>
      <c r="O30" s="727"/>
      <c r="P30" s="727"/>
      <c r="Q30" s="727"/>
      <c r="R30" s="727"/>
      <c r="S30" s="727"/>
      <c r="T30" s="727"/>
      <c r="U30" s="727"/>
      <c r="V30" s="727"/>
      <c r="W30" s="727"/>
      <c r="X30" s="727"/>
      <c r="Y30" s="727"/>
      <c r="Z30" s="727"/>
      <c r="AA30" s="727"/>
      <c r="AB30" s="727"/>
      <c r="AC30" s="727"/>
      <c r="AD30" s="727"/>
      <c r="AE30" s="727"/>
      <c r="AF30" s="727"/>
      <c r="AG30" s="727"/>
      <c r="AH30" s="727"/>
      <c r="AI30" s="727"/>
      <c r="AJ30" s="727"/>
      <c r="AK30" s="727"/>
      <c r="AL30" s="727"/>
      <c r="AM30" s="727"/>
      <c r="AN30" s="727"/>
      <c r="AO30" s="727"/>
      <c r="AP30" s="727"/>
      <c r="AQ30" s="727"/>
      <c r="AR30" s="727"/>
      <c r="AS30" s="727"/>
      <c r="AT30" s="6"/>
      <c r="AU30" s="6"/>
      <c r="AV30" s="6"/>
      <c r="AW30" s="6"/>
      <c r="AX30" s="6"/>
      <c r="AY30" s="6"/>
      <c r="AZ30" s="6"/>
      <c r="BA30" s="6"/>
      <c r="BB30" s="6"/>
      <c r="BC30" s="6"/>
      <c r="BD30" s="6"/>
      <c r="BE30" s="6"/>
      <c r="BF30" s="6"/>
      <c r="BG30" s="6"/>
      <c r="BH30" s="5"/>
    </row>
    <row r="31" spans="1:60" s="4" customFormat="1" ht="14.25">
      <c r="A31" s="728" t="s">
        <v>5</v>
      </c>
      <c r="B31" s="728"/>
      <c r="C31" s="728"/>
      <c r="D31" s="728"/>
      <c r="E31" s="728"/>
      <c r="F31" s="728"/>
      <c r="G31" s="728"/>
      <c r="H31" s="728"/>
      <c r="I31" s="728"/>
      <c r="J31" s="728"/>
      <c r="K31" s="728"/>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28"/>
      <c r="AI31" s="728"/>
      <c r="AJ31" s="728"/>
      <c r="AK31" s="728"/>
      <c r="AL31" s="728"/>
      <c r="AM31" s="728"/>
      <c r="AN31" s="728"/>
      <c r="AO31" s="728"/>
      <c r="AP31" s="728"/>
      <c r="AQ31" s="728"/>
      <c r="AR31" s="728"/>
      <c r="AS31" s="728"/>
      <c r="AT31" s="7"/>
      <c r="AU31" s="7"/>
      <c r="AV31" s="7"/>
      <c r="AW31" s="7"/>
      <c r="AX31" s="7"/>
      <c r="AY31" s="7"/>
      <c r="AZ31" s="7"/>
      <c r="BA31" s="7"/>
      <c r="BB31" s="7"/>
      <c r="BC31" s="7"/>
      <c r="BD31" s="7"/>
      <c r="BE31" s="7"/>
      <c r="BF31" s="7"/>
      <c r="BG31" s="7"/>
      <c r="BH31" s="7"/>
    </row>
    <row r="32" spans="1:60" s="4" customFormat="1" ht="28.5" customHeight="1">
      <c r="A32" s="727" t="s">
        <v>4</v>
      </c>
      <c r="B32" s="727"/>
      <c r="C32" s="727"/>
      <c r="D32" s="727"/>
      <c r="E32" s="727"/>
      <c r="F32" s="727"/>
      <c r="G32" s="727"/>
      <c r="H32" s="727"/>
      <c r="I32" s="727"/>
      <c r="J32" s="727"/>
      <c r="K32" s="727"/>
      <c r="L32" s="727"/>
      <c r="M32" s="727"/>
      <c r="N32" s="727"/>
      <c r="O32" s="727"/>
      <c r="P32" s="727"/>
      <c r="Q32" s="727"/>
      <c r="R32" s="727"/>
      <c r="S32" s="727"/>
      <c r="T32" s="727"/>
      <c r="U32" s="727"/>
      <c r="V32" s="727"/>
      <c r="W32" s="727"/>
      <c r="X32" s="727"/>
      <c r="Y32" s="727"/>
      <c r="Z32" s="727"/>
      <c r="AA32" s="727"/>
      <c r="AB32" s="727"/>
      <c r="AC32" s="727"/>
      <c r="AD32" s="727"/>
      <c r="AE32" s="727"/>
      <c r="AF32" s="727"/>
      <c r="AG32" s="727"/>
      <c r="AH32" s="727"/>
      <c r="AI32" s="727"/>
      <c r="AJ32" s="727"/>
      <c r="AK32" s="727"/>
      <c r="AL32" s="727"/>
      <c r="AM32" s="727"/>
      <c r="AN32" s="727"/>
      <c r="AO32" s="727"/>
      <c r="AP32" s="727"/>
      <c r="AQ32" s="727"/>
      <c r="AR32" s="727"/>
      <c r="AS32" s="727"/>
      <c r="AT32" s="6"/>
      <c r="AU32" s="6"/>
      <c r="AV32" s="6"/>
      <c r="AW32" s="6"/>
      <c r="AX32" s="6"/>
      <c r="AY32" s="6"/>
      <c r="AZ32" s="6"/>
      <c r="BA32" s="6"/>
      <c r="BB32" s="6"/>
      <c r="BC32" s="6"/>
      <c r="BD32" s="6"/>
      <c r="BE32" s="6"/>
      <c r="BF32" s="6"/>
      <c r="BG32" s="6"/>
      <c r="BH32" s="6"/>
    </row>
    <row r="33" spans="1:60" s="4" customFormat="1" ht="63.75" customHeight="1">
      <c r="A33" s="727" t="s">
        <v>3</v>
      </c>
      <c r="B33" s="727"/>
      <c r="C33" s="727"/>
      <c r="D33" s="727"/>
      <c r="E33" s="727"/>
      <c r="F33" s="727"/>
      <c r="G33" s="727"/>
      <c r="H33" s="727"/>
      <c r="I33" s="727"/>
      <c r="J33" s="727"/>
      <c r="K33" s="727"/>
      <c r="L33" s="727"/>
      <c r="M33" s="727"/>
      <c r="N33" s="727"/>
      <c r="O33" s="727"/>
      <c r="P33" s="727"/>
      <c r="Q33" s="727"/>
      <c r="R33" s="727"/>
      <c r="S33" s="727"/>
      <c r="T33" s="727"/>
      <c r="U33" s="727"/>
      <c r="V33" s="727"/>
      <c r="W33" s="727"/>
      <c r="X33" s="727"/>
      <c r="Y33" s="727"/>
      <c r="Z33" s="727"/>
      <c r="AA33" s="727"/>
      <c r="AB33" s="727"/>
      <c r="AC33" s="727"/>
      <c r="AD33" s="727"/>
      <c r="AE33" s="727"/>
      <c r="AF33" s="727"/>
      <c r="AG33" s="727"/>
      <c r="AH33" s="727"/>
      <c r="AI33" s="727"/>
      <c r="AJ33" s="727"/>
      <c r="AK33" s="727"/>
      <c r="AL33" s="727"/>
      <c r="AM33" s="727"/>
      <c r="AN33" s="727"/>
      <c r="AO33" s="727"/>
      <c r="AP33" s="727"/>
      <c r="AQ33" s="727"/>
      <c r="AR33" s="727"/>
      <c r="AS33" s="727"/>
      <c r="AT33" s="6"/>
      <c r="AU33" s="6"/>
      <c r="AV33" s="6"/>
      <c r="AW33" s="6"/>
      <c r="AX33" s="6"/>
      <c r="AY33" s="6"/>
      <c r="AZ33" s="6"/>
      <c r="BA33" s="6"/>
      <c r="BB33" s="6"/>
      <c r="BC33" s="6"/>
      <c r="BD33" s="6"/>
      <c r="BE33" s="6"/>
      <c r="BF33" s="6"/>
      <c r="BG33" s="6"/>
      <c r="BH33" s="6"/>
    </row>
    <row r="34" spans="1:60" s="4" customFormat="1" ht="30" customHeight="1">
      <c r="A34" s="727" t="s">
        <v>2</v>
      </c>
      <c r="B34" s="727"/>
      <c r="C34" s="727"/>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727"/>
      <c r="AB34" s="727"/>
      <c r="AC34" s="727"/>
      <c r="AD34" s="727"/>
      <c r="AE34" s="727"/>
      <c r="AF34" s="727"/>
      <c r="AG34" s="727"/>
      <c r="AH34" s="727"/>
      <c r="AI34" s="727"/>
      <c r="AJ34" s="727"/>
      <c r="AK34" s="727"/>
      <c r="AL34" s="727"/>
      <c r="AM34" s="727"/>
      <c r="AN34" s="727"/>
      <c r="AO34" s="727"/>
      <c r="AP34" s="727"/>
      <c r="AQ34" s="727"/>
      <c r="AR34" s="727"/>
      <c r="AS34" s="727"/>
      <c r="AT34" s="6"/>
      <c r="AU34" s="6"/>
      <c r="AV34" s="6"/>
      <c r="AW34" s="6"/>
      <c r="AX34" s="6"/>
      <c r="AY34" s="6"/>
      <c r="AZ34" s="6"/>
      <c r="BA34" s="6"/>
      <c r="BB34" s="6"/>
      <c r="BC34" s="6"/>
      <c r="BD34" s="6"/>
      <c r="BE34" s="6"/>
      <c r="BF34" s="6"/>
      <c r="BG34" s="6"/>
      <c r="BH34" s="6"/>
    </row>
    <row r="35" spans="1:60" s="4" customFormat="1" ht="14.25">
      <c r="A35" s="727" t="s">
        <v>1</v>
      </c>
      <c r="B35" s="727"/>
      <c r="C35" s="727"/>
      <c r="D35" s="727"/>
      <c r="E35" s="727"/>
      <c r="F35" s="727"/>
      <c r="G35" s="727"/>
      <c r="H35" s="727"/>
      <c r="I35" s="727"/>
      <c r="J35" s="727"/>
      <c r="K35" s="727"/>
      <c r="L35" s="727"/>
      <c r="M35" s="727"/>
      <c r="N35" s="727"/>
      <c r="O35" s="727"/>
      <c r="P35" s="727"/>
      <c r="Q35" s="727"/>
      <c r="R35" s="727"/>
      <c r="S35" s="727"/>
      <c r="T35" s="727"/>
      <c r="U35" s="727"/>
      <c r="V35" s="727"/>
      <c r="W35" s="727"/>
      <c r="X35" s="727"/>
      <c r="Y35" s="727"/>
      <c r="Z35" s="727"/>
      <c r="AA35" s="727"/>
      <c r="AB35" s="727"/>
      <c r="AC35" s="727"/>
      <c r="AD35" s="727"/>
      <c r="AE35" s="727"/>
      <c r="AF35" s="727"/>
      <c r="AG35" s="727"/>
      <c r="AH35" s="727"/>
      <c r="AI35" s="727"/>
      <c r="AJ35" s="727"/>
      <c r="AK35" s="727"/>
      <c r="AL35" s="727"/>
      <c r="AM35" s="727"/>
      <c r="AN35" s="727"/>
      <c r="AO35" s="727"/>
      <c r="AP35" s="727"/>
      <c r="AQ35" s="727"/>
      <c r="AR35" s="727"/>
      <c r="AS35" s="727"/>
      <c r="AT35" s="6"/>
      <c r="AU35" s="6"/>
      <c r="AV35" s="6"/>
      <c r="AW35" s="6"/>
      <c r="AX35" s="6"/>
      <c r="AY35" s="6"/>
      <c r="AZ35" s="6"/>
      <c r="BA35" s="6"/>
      <c r="BB35" s="6"/>
      <c r="BC35" s="6"/>
      <c r="BD35" s="6"/>
      <c r="BE35" s="6"/>
      <c r="BF35" s="6"/>
      <c r="BG35" s="6"/>
      <c r="BH35" s="6"/>
    </row>
    <row r="36" spans="1:60" s="4" customFormat="1" ht="14.25">
      <c r="A36" s="727" t="s">
        <v>0</v>
      </c>
      <c r="B36" s="727"/>
      <c r="C36" s="727"/>
      <c r="D36" s="727"/>
      <c r="E36" s="727"/>
      <c r="F36" s="727"/>
      <c r="G36" s="727"/>
      <c r="H36" s="727"/>
      <c r="I36" s="727"/>
      <c r="J36" s="727"/>
      <c r="K36" s="727"/>
      <c r="L36" s="727"/>
      <c r="M36" s="727"/>
      <c r="N36" s="727"/>
      <c r="O36" s="727"/>
      <c r="P36" s="727"/>
      <c r="Q36" s="727"/>
      <c r="R36" s="727"/>
      <c r="S36" s="727"/>
      <c r="T36" s="727"/>
      <c r="U36" s="727"/>
      <c r="V36" s="727"/>
      <c r="W36" s="727"/>
      <c r="X36" s="727"/>
      <c r="Y36" s="727"/>
      <c r="Z36" s="727"/>
      <c r="AA36" s="727"/>
      <c r="AB36" s="727"/>
      <c r="AC36" s="727"/>
      <c r="AD36" s="727"/>
      <c r="AE36" s="727"/>
      <c r="AF36" s="727"/>
      <c r="AG36" s="727"/>
      <c r="AH36" s="727"/>
      <c r="AI36" s="727"/>
      <c r="AJ36" s="727"/>
      <c r="AK36" s="727"/>
      <c r="AL36" s="727"/>
      <c r="AM36" s="727"/>
      <c r="AN36" s="727"/>
      <c r="AO36" s="727"/>
      <c r="AP36" s="727"/>
      <c r="AQ36" s="727"/>
      <c r="AR36" s="727"/>
      <c r="AS36" s="727"/>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2:AS2"/>
    <mergeCell ref="A33:AS33"/>
    <mergeCell ref="A34:AS34"/>
    <mergeCell ref="A35:AS35"/>
    <mergeCell ref="A36:AS36"/>
    <mergeCell ref="A29:AS29"/>
    <mergeCell ref="A30:AS30"/>
    <mergeCell ref="A31:AS31"/>
    <mergeCell ref="A32:AS32"/>
    <mergeCell ref="AF6:AS6"/>
    <mergeCell ref="Z3:AS3"/>
    <mergeCell ref="M5:V5"/>
    <mergeCell ref="AG7:AI7"/>
    <mergeCell ref="A7:A22"/>
    <mergeCell ref="B7:B9"/>
    <mergeCell ref="B20:D20"/>
    <mergeCell ref="AP20:AR20"/>
    <mergeCell ref="A6:L6"/>
    <mergeCell ref="M6:V6"/>
    <mergeCell ref="W6:AE6"/>
    <mergeCell ref="AM12:AO12"/>
    <mergeCell ref="AP10:AR10"/>
    <mergeCell ref="AP12:AR12"/>
    <mergeCell ref="AP11:AR11"/>
    <mergeCell ref="AP17:AR17"/>
    <mergeCell ref="AJ15:AL15"/>
    <mergeCell ref="AM15:AO15"/>
    <mergeCell ref="AP15:AR15"/>
    <mergeCell ref="AJ16:AL16"/>
    <mergeCell ref="AM16:AO16"/>
    <mergeCell ref="AP16:AR16"/>
    <mergeCell ref="AM17:AO17"/>
    <mergeCell ref="A24:A27"/>
    <mergeCell ref="AM24:AO24"/>
    <mergeCell ref="AJ27:AL27"/>
    <mergeCell ref="AM27:AO27"/>
    <mergeCell ref="B21:AC21"/>
    <mergeCell ref="B22:D22"/>
    <mergeCell ref="AD21:AI21"/>
    <mergeCell ref="AP26:AR26"/>
    <mergeCell ref="AJ25:AL25"/>
    <mergeCell ref="C7:C9"/>
    <mergeCell ref="D7:D9"/>
    <mergeCell ref="AJ11:AL11"/>
    <mergeCell ref="AM11:AO11"/>
    <mergeCell ref="AM13:AO13"/>
    <mergeCell ref="L7:R7"/>
    <mergeCell ref="AJ7:AL9"/>
    <mergeCell ref="AM7:AO9"/>
    <mergeCell ref="AP7:AR9"/>
    <mergeCell ref="AJ18:AL18"/>
    <mergeCell ref="AM18:AO18"/>
    <mergeCell ref="AP18:AR18"/>
    <mergeCell ref="AJ13:AL13"/>
    <mergeCell ref="AJ17:AL17"/>
    <mergeCell ref="AP27:AR27"/>
    <mergeCell ref="AJ19:AL19"/>
    <mergeCell ref="AM19:AO19"/>
    <mergeCell ref="AP19:AR19"/>
    <mergeCell ref="AJ21:AR21"/>
    <mergeCell ref="AJ20:AL20"/>
    <mergeCell ref="AM20:AO20"/>
    <mergeCell ref="AJ22:AL22"/>
    <mergeCell ref="AM22:AO22"/>
    <mergeCell ref="AP22:AR22"/>
    <mergeCell ref="AP24:AR24"/>
    <mergeCell ref="AJ26:AL26"/>
    <mergeCell ref="AM26:AO26"/>
    <mergeCell ref="AM25:AO25"/>
    <mergeCell ref="AP25:AR25"/>
    <mergeCell ref="AJ24:AL24"/>
    <mergeCell ref="A5:C5"/>
    <mergeCell ref="E5:L5"/>
    <mergeCell ref="A4:D4"/>
    <mergeCell ref="A3:D3"/>
    <mergeCell ref="E3:O3"/>
    <mergeCell ref="AJ14:AL14"/>
    <mergeCell ref="AM14:AO14"/>
    <mergeCell ref="P3:Y3"/>
    <mergeCell ref="AP14:AR14"/>
    <mergeCell ref="AP13:AR13"/>
    <mergeCell ref="W5:AE5"/>
    <mergeCell ref="AB4:AS4"/>
    <mergeCell ref="AF5:AS5"/>
    <mergeCell ref="E4:AA4"/>
    <mergeCell ref="E7:K7"/>
    <mergeCell ref="AJ10:AL10"/>
    <mergeCell ref="AM10:AO10"/>
    <mergeCell ref="S7:Y7"/>
    <mergeCell ref="Z7:AF7"/>
    <mergeCell ref="AJ12:AL12"/>
    <mergeCell ref="AS7:AS9"/>
  </mergeCells>
  <phoneticPr fontId="3"/>
  <conditionalFormatting sqref="A2:AS2">
    <cfRule type="containsText" dxfId="10" priority="1" operator="containsText" text="エラー">
      <formula>NOT(ISERROR(SEARCH("エラー",A2)))</formula>
    </cfRule>
  </conditionalFormatting>
  <dataValidations disablePrompts="1" count="1">
    <dataValidation type="list" allowBlank="1" showInputMessage="1" showErrorMessage="1" sqref="E3:O3">
      <formula1>"生活介護"</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90" zoomScaleNormal="100" zoomScaleSheetLayoutView="90" workbookViewId="0">
      <selection activeCell="AP14" sqref="AP14:AR14"/>
    </sheetView>
  </sheetViews>
  <sheetFormatPr defaultColWidth="9"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2.37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7" t="s">
        <v>275</v>
      </c>
      <c r="B1" s="147"/>
      <c r="C1" s="147" t="str">
        <f>IF(DAY('調書1-1'!D2)&lt;=15,"(3か月前)　従業者の勤務の体制及び勤務形態一覧表","(前々月)　従業者の勤務の体制及び勤務形態一覧表")</f>
        <v>(3か月前)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A2" s="726" t="str">
        <f>IFERROR("（"&amp;TEXT(DATE(TEXT('調書1-1'!$J$5,"yyyy"),TEXT('調書1-1'!$J$5,"mm")-1,1),"gggee年mm月")&amp;"分）","エラー！調書1-1のセル「D2」(運営指導日)入力！")</f>
        <v>エラー！調書1-1のセル「D2」(運営指導日)入力！</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c r="AN2" s="726"/>
      <c r="AO2" s="726"/>
      <c r="AP2" s="726"/>
      <c r="AQ2" s="726"/>
      <c r="AR2" s="726"/>
      <c r="AS2" s="726"/>
    </row>
    <row r="3" spans="1:59" s="8" customFormat="1" ht="18.75" customHeight="1" thickBot="1">
      <c r="A3" s="664" t="s">
        <v>30</v>
      </c>
      <c r="B3" s="665"/>
      <c r="C3" s="665"/>
      <c r="D3" s="665"/>
      <c r="E3" s="670"/>
      <c r="F3" s="671"/>
      <c r="G3" s="671"/>
      <c r="H3" s="671"/>
      <c r="I3" s="671"/>
      <c r="J3" s="671"/>
      <c r="K3" s="671"/>
      <c r="L3" s="671"/>
      <c r="M3" s="671"/>
      <c r="N3" s="671"/>
      <c r="O3" s="671"/>
      <c r="P3" s="664" t="s">
        <v>87</v>
      </c>
      <c r="Q3" s="665"/>
      <c r="R3" s="665"/>
      <c r="S3" s="665"/>
      <c r="T3" s="665"/>
      <c r="U3" s="665"/>
      <c r="V3" s="665"/>
      <c r="W3" s="665"/>
      <c r="X3" s="665"/>
      <c r="Y3" s="666"/>
      <c r="Z3" s="732" t="str">
        <f>'調書1-1'!$AJ$1&amp;"　"&amp;'調書1-1'!$AQ$1</f>
        <v>　</v>
      </c>
      <c r="AA3" s="733"/>
      <c r="AB3" s="733"/>
      <c r="AC3" s="733"/>
      <c r="AD3" s="733"/>
      <c r="AE3" s="733"/>
      <c r="AF3" s="733"/>
      <c r="AG3" s="733"/>
      <c r="AH3" s="733"/>
      <c r="AI3" s="733"/>
      <c r="AJ3" s="733"/>
      <c r="AK3" s="733"/>
      <c r="AL3" s="733"/>
      <c r="AM3" s="733"/>
      <c r="AN3" s="733"/>
      <c r="AO3" s="733"/>
      <c r="AP3" s="733"/>
      <c r="AQ3" s="733"/>
      <c r="AR3" s="733"/>
      <c r="AS3" s="734"/>
    </row>
    <row r="4" spans="1:59" s="8" customFormat="1" ht="18.75" customHeight="1" thickBot="1">
      <c r="A4" s="684"/>
      <c r="B4" s="685"/>
      <c r="C4" s="685"/>
      <c r="D4" s="685"/>
      <c r="E4" s="676" t="s">
        <v>29</v>
      </c>
      <c r="F4" s="668"/>
      <c r="G4" s="668"/>
      <c r="H4" s="668"/>
      <c r="I4" s="668"/>
      <c r="J4" s="668"/>
      <c r="K4" s="668"/>
      <c r="L4" s="668"/>
      <c r="M4" s="668"/>
      <c r="N4" s="668"/>
      <c r="O4" s="668"/>
      <c r="P4" s="668"/>
      <c r="Q4" s="668"/>
      <c r="R4" s="668"/>
      <c r="S4" s="668"/>
      <c r="T4" s="668"/>
      <c r="U4" s="668"/>
      <c r="V4" s="668"/>
      <c r="W4" s="668"/>
      <c r="X4" s="668"/>
      <c r="Y4" s="668"/>
      <c r="Z4" s="668"/>
      <c r="AA4" s="669"/>
      <c r="AB4" s="670" t="s">
        <v>23</v>
      </c>
      <c r="AC4" s="671"/>
      <c r="AD4" s="671"/>
      <c r="AE4" s="671"/>
      <c r="AF4" s="671"/>
      <c r="AG4" s="671"/>
      <c r="AH4" s="671"/>
      <c r="AI4" s="671"/>
      <c r="AJ4" s="671"/>
      <c r="AK4" s="671"/>
      <c r="AL4" s="671"/>
      <c r="AM4" s="671"/>
      <c r="AN4" s="671"/>
      <c r="AO4" s="671"/>
      <c r="AP4" s="671"/>
      <c r="AQ4" s="671"/>
      <c r="AR4" s="671"/>
      <c r="AS4" s="672"/>
    </row>
    <row r="5" spans="1:59" s="8" customFormat="1" ht="18.75" customHeight="1" thickBot="1">
      <c r="A5" s="664" t="s">
        <v>28</v>
      </c>
      <c r="B5" s="665"/>
      <c r="C5" s="665"/>
      <c r="D5" s="57" t="s">
        <v>23</v>
      </c>
      <c r="E5" s="667" t="s">
        <v>27</v>
      </c>
      <c r="F5" s="668"/>
      <c r="G5" s="668"/>
      <c r="H5" s="668"/>
      <c r="I5" s="668"/>
      <c r="J5" s="668"/>
      <c r="K5" s="668"/>
      <c r="L5" s="669"/>
      <c r="M5" s="723" t="s">
        <v>23</v>
      </c>
      <c r="N5" s="724"/>
      <c r="O5" s="724"/>
      <c r="P5" s="724"/>
      <c r="Q5" s="724"/>
      <c r="R5" s="724"/>
      <c r="S5" s="724"/>
      <c r="T5" s="724"/>
      <c r="U5" s="724"/>
      <c r="V5" s="725"/>
      <c r="W5" s="667" t="s">
        <v>26</v>
      </c>
      <c r="X5" s="668"/>
      <c r="Y5" s="668"/>
      <c r="Z5" s="668"/>
      <c r="AA5" s="668"/>
      <c r="AB5" s="668"/>
      <c r="AC5" s="668"/>
      <c r="AD5" s="668"/>
      <c r="AE5" s="669"/>
      <c r="AF5" s="673" t="s">
        <v>23</v>
      </c>
      <c r="AG5" s="674"/>
      <c r="AH5" s="674"/>
      <c r="AI5" s="674"/>
      <c r="AJ5" s="674"/>
      <c r="AK5" s="674"/>
      <c r="AL5" s="674"/>
      <c r="AM5" s="674"/>
      <c r="AN5" s="674"/>
      <c r="AO5" s="674"/>
      <c r="AP5" s="674"/>
      <c r="AQ5" s="674"/>
      <c r="AR5" s="674"/>
      <c r="AS5" s="675"/>
    </row>
    <row r="6" spans="1:59" s="8" customFormat="1" ht="18.75" customHeight="1" thickBot="1">
      <c r="A6" s="664" t="s">
        <v>25</v>
      </c>
      <c r="B6" s="665"/>
      <c r="C6" s="665"/>
      <c r="D6" s="665"/>
      <c r="E6" s="665"/>
      <c r="F6" s="665"/>
      <c r="G6" s="665"/>
      <c r="H6" s="665"/>
      <c r="I6" s="665"/>
      <c r="J6" s="665"/>
      <c r="K6" s="665"/>
      <c r="L6" s="666"/>
      <c r="M6" s="723" t="s">
        <v>23</v>
      </c>
      <c r="N6" s="724"/>
      <c r="O6" s="724"/>
      <c r="P6" s="724"/>
      <c r="Q6" s="724"/>
      <c r="R6" s="724"/>
      <c r="S6" s="724"/>
      <c r="T6" s="724"/>
      <c r="U6" s="724"/>
      <c r="V6" s="725"/>
      <c r="W6" s="667" t="s">
        <v>24</v>
      </c>
      <c r="X6" s="668"/>
      <c r="Y6" s="668"/>
      <c r="Z6" s="668"/>
      <c r="AA6" s="668"/>
      <c r="AB6" s="668"/>
      <c r="AC6" s="668"/>
      <c r="AD6" s="668"/>
      <c r="AE6" s="669"/>
      <c r="AF6" s="729" t="s">
        <v>23</v>
      </c>
      <c r="AG6" s="730"/>
      <c r="AH6" s="730"/>
      <c r="AI6" s="730"/>
      <c r="AJ6" s="730"/>
      <c r="AK6" s="730"/>
      <c r="AL6" s="730"/>
      <c r="AM6" s="730"/>
      <c r="AN6" s="730"/>
      <c r="AO6" s="730"/>
      <c r="AP6" s="730"/>
      <c r="AQ6" s="730"/>
      <c r="AR6" s="730"/>
      <c r="AS6" s="731"/>
    </row>
    <row r="7" spans="1:59" s="8" customFormat="1" ht="18.75" customHeight="1">
      <c r="A7" s="738" t="s">
        <v>22</v>
      </c>
      <c r="B7" s="677" t="s">
        <v>21</v>
      </c>
      <c r="C7" s="707" t="s">
        <v>20</v>
      </c>
      <c r="D7" s="678" t="s">
        <v>19</v>
      </c>
      <c r="E7" s="677" t="s">
        <v>18</v>
      </c>
      <c r="F7" s="678"/>
      <c r="G7" s="678"/>
      <c r="H7" s="678"/>
      <c r="I7" s="678"/>
      <c r="J7" s="678"/>
      <c r="K7" s="679"/>
      <c r="L7" s="677" t="s">
        <v>17</v>
      </c>
      <c r="M7" s="678"/>
      <c r="N7" s="678"/>
      <c r="O7" s="678"/>
      <c r="P7" s="678"/>
      <c r="Q7" s="678"/>
      <c r="R7" s="679"/>
      <c r="S7" s="677" t="s">
        <v>16</v>
      </c>
      <c r="T7" s="678"/>
      <c r="U7" s="678"/>
      <c r="V7" s="678"/>
      <c r="W7" s="678"/>
      <c r="X7" s="678"/>
      <c r="Y7" s="679"/>
      <c r="Z7" s="680" t="s">
        <v>15</v>
      </c>
      <c r="AA7" s="678"/>
      <c r="AB7" s="678"/>
      <c r="AC7" s="678"/>
      <c r="AD7" s="678"/>
      <c r="AE7" s="678"/>
      <c r="AF7" s="681"/>
      <c r="AG7" s="735"/>
      <c r="AH7" s="736"/>
      <c r="AI7" s="737"/>
      <c r="AJ7" s="710" t="s">
        <v>11</v>
      </c>
      <c r="AK7" s="707"/>
      <c r="AL7" s="707"/>
      <c r="AM7" s="707" t="s">
        <v>14</v>
      </c>
      <c r="AN7" s="707"/>
      <c r="AO7" s="707"/>
      <c r="AP7" s="707" t="s">
        <v>13</v>
      </c>
      <c r="AQ7" s="707"/>
      <c r="AR7" s="707"/>
      <c r="AS7" s="682" t="s">
        <v>12</v>
      </c>
    </row>
    <row r="8" spans="1:59" s="8" customFormat="1" ht="18.75" customHeight="1">
      <c r="A8" s="739"/>
      <c r="B8" s="741"/>
      <c r="C8" s="708"/>
      <c r="D8" s="709"/>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711"/>
      <c r="AK8" s="708"/>
      <c r="AL8" s="708"/>
      <c r="AM8" s="708"/>
      <c r="AN8" s="708"/>
      <c r="AO8" s="708"/>
      <c r="AP8" s="708"/>
      <c r="AQ8" s="708"/>
      <c r="AR8" s="708"/>
      <c r="AS8" s="683"/>
    </row>
    <row r="9" spans="1:59" s="8" customFormat="1" ht="18.75" customHeight="1">
      <c r="A9" s="739"/>
      <c r="B9" s="741"/>
      <c r="C9" s="708"/>
      <c r="D9" s="709"/>
      <c r="E9" s="476" t="e">
        <f>IF(DAY(EOMONTH('調書1-1'!$J$5,-1))&lt;E$8,"-",DATE(YEAR('調書1-1'!$J$5),MONTH('調書1-1'!$J$5)-1,E$8))</f>
        <v>#NUM!</v>
      </c>
      <c r="F9" s="477" t="e">
        <f>IF(DAY(EOMONTH('調書1-1'!$J$5,-1))&lt;F$8,"-",DATE(YEAR('調書1-1'!$J$5),MONTH('調書1-1'!$J$5)-1,F$8))</f>
        <v>#NUM!</v>
      </c>
      <c r="G9" s="478" t="e">
        <f>IF(DAY(EOMONTH('調書1-1'!$J$5,-1))&lt;G$8,"-",DATE(YEAR('調書1-1'!$J$5),MONTH('調書1-1'!$J$5)-1,G$8))</f>
        <v>#NUM!</v>
      </c>
      <c r="H9" s="477" t="e">
        <f>IF(DAY(EOMONTH('調書1-1'!$J$5,-1))&lt;H$8,"-",DATE(YEAR('調書1-1'!$J$5),MONTH('調書1-1'!$J$5)-1,H$8))</f>
        <v>#NUM!</v>
      </c>
      <c r="I9" s="477" t="e">
        <f>IF(DAY(EOMONTH('調書1-1'!$J$5,-1))&lt;I$8,"-",DATE(YEAR('調書1-1'!$J$5),MONTH('調書1-1'!$J$5)-1,I$8))</f>
        <v>#NUM!</v>
      </c>
      <c r="J9" s="477" t="e">
        <f>IF(DAY(EOMONTH('調書1-1'!$J$5,-1))&lt;J$8,"-",DATE(YEAR('調書1-1'!$J$5),MONTH('調書1-1'!$J$5)-1,J$8))</f>
        <v>#NUM!</v>
      </c>
      <c r="K9" s="477" t="e">
        <f>IF(DAY(EOMONTH('調書1-1'!$J$5,-1))&lt;K$8,"-",DATE(YEAR('調書1-1'!$J$5),MONTH('調書1-1'!$J$5)-1,K$8))</f>
        <v>#NUM!</v>
      </c>
      <c r="L9" s="476" t="e">
        <f>IF(DAY(EOMONTH('調書1-1'!$J$5,-1))&lt;L$8,"-",DATE(YEAR('調書1-1'!$J$5),MONTH('調書1-1'!$J$5)-1,L$8))</f>
        <v>#NUM!</v>
      </c>
      <c r="M9" s="477" t="e">
        <f>IF(DAY(EOMONTH('調書1-1'!$J$5,-1))&lt;M$8,"-",DATE(YEAR('調書1-1'!$J$5),MONTH('調書1-1'!$J$5)-1,M$8))</f>
        <v>#NUM!</v>
      </c>
      <c r="N9" s="478" t="e">
        <f>IF(DAY(EOMONTH('調書1-1'!$J$5,-1))&lt;N$8,"-",DATE(YEAR('調書1-1'!$J$5),MONTH('調書1-1'!$J$5)-1,N$8))</f>
        <v>#NUM!</v>
      </c>
      <c r="O9" s="477" t="e">
        <f>IF(DAY(EOMONTH('調書1-1'!$J$5,-1))&lt;O$8,"-",DATE(YEAR('調書1-1'!$J$5),MONTH('調書1-1'!$J$5)-1,O$8))</f>
        <v>#NUM!</v>
      </c>
      <c r="P9" s="477" t="e">
        <f>IF(DAY(EOMONTH('調書1-1'!$J$5,-1))&lt;P$8,"-",DATE(YEAR('調書1-1'!$J$5),MONTH('調書1-1'!$J$5)-1,P$8))</f>
        <v>#NUM!</v>
      </c>
      <c r="Q9" s="477" t="e">
        <f>IF(DAY(EOMONTH('調書1-1'!$J$5,-1))&lt;Q$8,"-",DATE(YEAR('調書1-1'!$J$5),MONTH('調書1-1'!$J$5)-1,Q$8))</f>
        <v>#NUM!</v>
      </c>
      <c r="R9" s="477" t="e">
        <f>IF(DAY(EOMONTH('調書1-1'!$J$5,-1))&lt;R$8,"-",DATE(YEAR('調書1-1'!$J$5),MONTH('調書1-1'!$J$5)-1,R$8))</f>
        <v>#NUM!</v>
      </c>
      <c r="S9" s="476" t="e">
        <f>IF(DAY(EOMONTH('調書1-1'!$J$5,-1))&lt;S$8,"-",DATE(YEAR('調書1-1'!$J$5),MONTH('調書1-1'!$J$5)-1,S$8))</f>
        <v>#NUM!</v>
      </c>
      <c r="T9" s="477" t="e">
        <f>IF(DAY(EOMONTH('調書1-1'!$J$5,-1))&lt;T$8,"-",DATE(YEAR('調書1-1'!$J$5),MONTH('調書1-1'!$J$5)-1,T$8))</f>
        <v>#NUM!</v>
      </c>
      <c r="U9" s="478" t="e">
        <f>IF(DAY(EOMONTH('調書1-1'!$J$5,-1))&lt;U$8,"-",DATE(YEAR('調書1-1'!$J$5),MONTH('調書1-1'!$J$5)-1,U$8))</f>
        <v>#NUM!</v>
      </c>
      <c r="V9" s="477" t="e">
        <f>IF(DAY(EOMONTH('調書1-1'!$J$5,-1))&lt;V$8,"-",DATE(YEAR('調書1-1'!$J$5),MONTH('調書1-1'!$J$5)-1,V$8))</f>
        <v>#NUM!</v>
      </c>
      <c r="W9" s="477" t="e">
        <f>IF(DAY(EOMONTH('調書1-1'!$J$5,-1))&lt;W$8,"-",DATE(YEAR('調書1-1'!$J$5),MONTH('調書1-1'!$J$5)-1,W$8))</f>
        <v>#NUM!</v>
      </c>
      <c r="X9" s="477" t="e">
        <f>IF(DAY(EOMONTH('調書1-1'!$J$5,-1))&lt;X$8,"-",DATE(YEAR('調書1-1'!$J$5),MONTH('調書1-1'!$J$5)-1,X$8))</f>
        <v>#NUM!</v>
      </c>
      <c r="Y9" s="477" t="e">
        <f>IF(DAY(EOMONTH('調書1-1'!$J$5,-1))&lt;Y$8,"-",DATE(YEAR('調書1-1'!$J$5),MONTH('調書1-1'!$J$5)-1,Y$8))</f>
        <v>#NUM!</v>
      </c>
      <c r="Z9" s="476" t="e">
        <f>IF(DAY(EOMONTH('調書1-1'!$J$5,-1))&lt;Z$8,"-",DATE(YEAR('調書1-1'!$J$5),MONTH('調書1-1'!$J$5)-1,Z$8))</f>
        <v>#NUM!</v>
      </c>
      <c r="AA9" s="477" t="e">
        <f>IF(DAY(EOMONTH('調書1-1'!$J$5,-1))&lt;AA$8,"-",DATE(YEAR('調書1-1'!$J$5),MONTH('調書1-1'!$J$5)-1,AA$8))</f>
        <v>#NUM!</v>
      </c>
      <c r="AB9" s="478" t="e">
        <f>IF(DAY(EOMONTH('調書1-1'!$J$5,-1))&lt;AB$8,"-",DATE(YEAR('調書1-1'!$J$5),MONTH('調書1-1'!$J$5)-1,AB$8))</f>
        <v>#NUM!</v>
      </c>
      <c r="AC9" s="477" t="e">
        <f>IF(DAY(EOMONTH('調書1-1'!$J$5,-1))&lt;AC$8,"-",DATE(YEAR('調書1-1'!$J$5),MONTH('調書1-1'!$J$5)-1,AC$8))</f>
        <v>#NUM!</v>
      </c>
      <c r="AD9" s="477" t="e">
        <f>IF(DAY(EOMONTH('調書1-1'!$J$5,-1))&lt;AD$8,"-",DATE(YEAR('調書1-1'!$J$5),MONTH('調書1-1'!$J$5)-1,AD$8))</f>
        <v>#NUM!</v>
      </c>
      <c r="AE9" s="477" t="e">
        <f>IF(DAY(EOMONTH('調書1-1'!$J$5,-1))&lt;AE$8,"-",DATE(YEAR('調書1-1'!$J$5),MONTH('調書1-1'!$J$5)-1,AE$8))</f>
        <v>#NUM!</v>
      </c>
      <c r="AF9" s="477" t="e">
        <f>IF(DAY(EOMONTH('調書1-1'!$J$5,-1))&lt;AF$8,"-",DATE(YEAR('調書1-1'!$J$5),MONTH('調書1-1'!$J$5)-1,AF$8))</f>
        <v>#NUM!</v>
      </c>
      <c r="AG9" s="479" t="e">
        <f>IF(DAY(EOMONTH('調書1-1'!$J$5,-1))&lt;AG$8,"-",DATE(YEAR('調書1-1'!$J$5),MONTH('調書1-1'!$J$5)-1,AG$8))</f>
        <v>#NUM!</v>
      </c>
      <c r="AH9" s="480" t="e">
        <f>IF(DAY(EOMONTH('調書1-1'!$J$5,-1))&lt;AH$8,"-",DATE(YEAR('調書1-1'!$J$5),MONTH('調書1-1'!$J$5)-1,AH$8))</f>
        <v>#NUM!</v>
      </c>
      <c r="AI9" s="481" t="e">
        <f>IF(DAY(EOMONTH('調書1-1'!$J$5,-1))&lt;AI$8,"-",DATE(YEAR('調書1-1'!$J$5),MONTH('調書1-1'!$J$5)-1,AI$8))</f>
        <v>#NUM!</v>
      </c>
      <c r="AJ9" s="711"/>
      <c r="AK9" s="708"/>
      <c r="AL9" s="708"/>
      <c r="AM9" s="708"/>
      <c r="AN9" s="708"/>
      <c r="AO9" s="708"/>
      <c r="AP9" s="708"/>
      <c r="AQ9" s="708"/>
      <c r="AR9" s="708"/>
      <c r="AS9" s="683"/>
      <c r="AU9" s="66"/>
    </row>
    <row r="10" spans="1:59" s="8" customFormat="1" ht="17.25" customHeight="1">
      <c r="A10" s="739"/>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661">
        <f t="shared" ref="AJ10:AJ19" si="0">SUM(E10:AF10)</f>
        <v>0</v>
      </c>
      <c r="AK10" s="661"/>
      <c r="AL10" s="662"/>
      <c r="AM10" s="663">
        <f t="shared" ref="AM10:AM19" si="1">ROUNDDOWN(AJ10/4,1)</f>
        <v>0</v>
      </c>
      <c r="AN10" s="661"/>
      <c r="AO10" s="662"/>
      <c r="AP10" s="663">
        <f>IFERROR(IF(AJ10/4/$AD$21&gt;1,1,ROUNDDOWN(AJ10/4/$AD$21,1)),0)</f>
        <v>0</v>
      </c>
      <c r="AQ10" s="661"/>
      <c r="AR10" s="662"/>
      <c r="AS10" s="24"/>
      <c r="AU10" s="14"/>
    </row>
    <row r="11" spans="1:59" s="8" customFormat="1" ht="17.25" customHeight="1">
      <c r="A11" s="739"/>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661">
        <f t="shared" si="0"/>
        <v>0</v>
      </c>
      <c r="AK11" s="661"/>
      <c r="AL11" s="662"/>
      <c r="AM11" s="663">
        <f t="shared" si="1"/>
        <v>0</v>
      </c>
      <c r="AN11" s="661"/>
      <c r="AO11" s="662"/>
      <c r="AP11" s="663">
        <f t="shared" ref="AP11:AP19" si="2">IFERROR(IF(AJ11/4/$AD$21&gt;1,1,ROUNDDOWN(AJ11/4/$AD$21,1)),0)</f>
        <v>0</v>
      </c>
      <c r="AQ11" s="661"/>
      <c r="AR11" s="662"/>
      <c r="AS11" s="24"/>
      <c r="AU11" s="14"/>
    </row>
    <row r="12" spans="1:59" s="8" customFormat="1" ht="17.25" customHeight="1">
      <c r="A12" s="739"/>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661">
        <f t="shared" si="0"/>
        <v>0</v>
      </c>
      <c r="AK12" s="661"/>
      <c r="AL12" s="662"/>
      <c r="AM12" s="663">
        <f t="shared" si="1"/>
        <v>0</v>
      </c>
      <c r="AN12" s="661"/>
      <c r="AO12" s="662"/>
      <c r="AP12" s="663">
        <f t="shared" si="2"/>
        <v>0</v>
      </c>
      <c r="AQ12" s="661"/>
      <c r="AR12" s="662"/>
      <c r="AS12" s="24"/>
      <c r="AU12" s="14"/>
    </row>
    <row r="13" spans="1:59" s="8" customFormat="1" ht="17.25" customHeight="1">
      <c r="A13" s="739"/>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661">
        <f t="shared" si="0"/>
        <v>0</v>
      </c>
      <c r="AK13" s="661"/>
      <c r="AL13" s="662"/>
      <c r="AM13" s="663">
        <f t="shared" si="1"/>
        <v>0</v>
      </c>
      <c r="AN13" s="661"/>
      <c r="AO13" s="662"/>
      <c r="AP13" s="663">
        <f t="shared" si="2"/>
        <v>0</v>
      </c>
      <c r="AQ13" s="661"/>
      <c r="AR13" s="662"/>
      <c r="AS13" s="24"/>
      <c r="AU13" s="14"/>
    </row>
    <row r="14" spans="1:59" s="8" customFormat="1" ht="17.25" customHeight="1">
      <c r="A14" s="739"/>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661">
        <f t="shared" si="0"/>
        <v>0</v>
      </c>
      <c r="AK14" s="661"/>
      <c r="AL14" s="662"/>
      <c r="AM14" s="663">
        <f t="shared" si="1"/>
        <v>0</v>
      </c>
      <c r="AN14" s="661"/>
      <c r="AO14" s="662"/>
      <c r="AP14" s="663">
        <f t="shared" si="2"/>
        <v>0</v>
      </c>
      <c r="AQ14" s="661"/>
      <c r="AR14" s="662"/>
      <c r="AS14" s="24"/>
      <c r="AU14" s="14"/>
    </row>
    <row r="15" spans="1:59" s="8" customFormat="1" ht="17.25" customHeight="1">
      <c r="A15" s="739"/>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661">
        <f t="shared" si="0"/>
        <v>0</v>
      </c>
      <c r="AK15" s="661"/>
      <c r="AL15" s="662"/>
      <c r="AM15" s="663">
        <f t="shared" si="1"/>
        <v>0</v>
      </c>
      <c r="AN15" s="661"/>
      <c r="AO15" s="662"/>
      <c r="AP15" s="663">
        <f t="shared" si="2"/>
        <v>0</v>
      </c>
      <c r="AQ15" s="661"/>
      <c r="AR15" s="662"/>
      <c r="AS15" s="24"/>
      <c r="AU15" s="14"/>
    </row>
    <row r="16" spans="1:59" s="8" customFormat="1" ht="17.25" customHeight="1">
      <c r="A16" s="739"/>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661">
        <f t="shared" si="0"/>
        <v>0</v>
      </c>
      <c r="AK16" s="661"/>
      <c r="AL16" s="662"/>
      <c r="AM16" s="663">
        <f t="shared" si="1"/>
        <v>0</v>
      </c>
      <c r="AN16" s="661"/>
      <c r="AO16" s="662"/>
      <c r="AP16" s="663">
        <f t="shared" si="2"/>
        <v>0</v>
      </c>
      <c r="AQ16" s="661"/>
      <c r="AR16" s="662"/>
      <c r="AS16" s="24"/>
      <c r="AU16" s="14"/>
    </row>
    <row r="17" spans="1:60" s="8" customFormat="1" ht="17.25" customHeight="1">
      <c r="A17" s="739"/>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661">
        <f t="shared" si="0"/>
        <v>0</v>
      </c>
      <c r="AK17" s="661"/>
      <c r="AL17" s="662"/>
      <c r="AM17" s="663">
        <f t="shared" si="1"/>
        <v>0</v>
      </c>
      <c r="AN17" s="661"/>
      <c r="AO17" s="662"/>
      <c r="AP17" s="663">
        <f t="shared" si="2"/>
        <v>0</v>
      </c>
      <c r="AQ17" s="661"/>
      <c r="AR17" s="662"/>
      <c r="AS17" s="24"/>
      <c r="AU17" s="14"/>
    </row>
    <row r="18" spans="1:60" s="8" customFormat="1" ht="17.25" customHeight="1">
      <c r="A18" s="739"/>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661">
        <f t="shared" si="0"/>
        <v>0</v>
      </c>
      <c r="AK18" s="661"/>
      <c r="AL18" s="662"/>
      <c r="AM18" s="663">
        <f t="shared" si="1"/>
        <v>0</v>
      </c>
      <c r="AN18" s="661"/>
      <c r="AO18" s="662"/>
      <c r="AP18" s="663">
        <f t="shared" si="2"/>
        <v>0</v>
      </c>
      <c r="AQ18" s="661"/>
      <c r="AR18" s="662"/>
      <c r="AS18" s="24"/>
      <c r="AU18" s="14"/>
    </row>
    <row r="19" spans="1:60" s="8" customFormat="1" ht="17.25" customHeight="1" thickBot="1">
      <c r="A19" s="739"/>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661">
        <f t="shared" si="0"/>
        <v>0</v>
      </c>
      <c r="AK19" s="661"/>
      <c r="AL19" s="662"/>
      <c r="AM19" s="663">
        <f t="shared" si="1"/>
        <v>0</v>
      </c>
      <c r="AN19" s="661"/>
      <c r="AO19" s="662"/>
      <c r="AP19" s="689">
        <f t="shared" si="2"/>
        <v>0</v>
      </c>
      <c r="AQ19" s="690"/>
      <c r="AR19" s="691"/>
      <c r="AS19" s="15"/>
      <c r="AU19" s="14"/>
    </row>
    <row r="20" spans="1:60" s="8" customFormat="1" ht="17.25" customHeight="1" thickBot="1">
      <c r="A20" s="739"/>
      <c r="B20" s="742" t="s">
        <v>11</v>
      </c>
      <c r="C20" s="743"/>
      <c r="D20" s="743"/>
      <c r="E20" s="60" t="str">
        <f t="shared" ref="E20:AF20" si="3">IF(SUM(E10:E19)=0,"",SUM(E10:E19))</f>
        <v/>
      </c>
      <c r="F20" s="57" t="str">
        <f t="shared" si="3"/>
        <v/>
      </c>
      <c r="G20" s="57" t="str">
        <f t="shared" si="3"/>
        <v/>
      </c>
      <c r="H20" s="57" t="str">
        <f t="shared" si="3"/>
        <v/>
      </c>
      <c r="I20" s="57" t="str">
        <f t="shared" si="3"/>
        <v/>
      </c>
      <c r="J20" s="57" t="str">
        <f t="shared" si="3"/>
        <v/>
      </c>
      <c r="K20" s="59" t="str">
        <f t="shared" si="3"/>
        <v/>
      </c>
      <c r="L20" s="58" t="str">
        <f t="shared" si="3"/>
        <v/>
      </c>
      <c r="M20" s="57" t="str">
        <f t="shared" si="3"/>
        <v/>
      </c>
      <c r="N20" s="57" t="str">
        <f t="shared" si="3"/>
        <v/>
      </c>
      <c r="O20" s="57" t="str">
        <f t="shared" si="3"/>
        <v/>
      </c>
      <c r="P20" s="57" t="str">
        <f t="shared" si="3"/>
        <v/>
      </c>
      <c r="Q20" s="57" t="str">
        <f t="shared" si="3"/>
        <v/>
      </c>
      <c r="R20" s="59" t="str">
        <f t="shared" si="3"/>
        <v/>
      </c>
      <c r="S20" s="58" t="str">
        <f t="shared" si="3"/>
        <v/>
      </c>
      <c r="T20" s="57" t="str">
        <f t="shared" si="3"/>
        <v/>
      </c>
      <c r="U20" s="57" t="str">
        <f t="shared" si="3"/>
        <v/>
      </c>
      <c r="V20" s="57" t="str">
        <f t="shared" si="3"/>
        <v/>
      </c>
      <c r="W20" s="57" t="str">
        <f t="shared" si="3"/>
        <v/>
      </c>
      <c r="X20" s="57" t="str">
        <f t="shared" si="3"/>
        <v/>
      </c>
      <c r="Y20" s="59" t="str">
        <f t="shared" si="3"/>
        <v/>
      </c>
      <c r="Z20" s="58" t="str">
        <f t="shared" si="3"/>
        <v/>
      </c>
      <c r="AA20" s="57" t="str">
        <f t="shared" si="3"/>
        <v/>
      </c>
      <c r="AB20" s="57" t="str">
        <f t="shared" si="3"/>
        <v/>
      </c>
      <c r="AC20" s="57" t="str">
        <f t="shared" si="3"/>
        <v/>
      </c>
      <c r="AD20" s="42" t="str">
        <f t="shared" si="3"/>
        <v/>
      </c>
      <c r="AE20" s="42" t="str">
        <f t="shared" si="3"/>
        <v/>
      </c>
      <c r="AF20" s="56" t="str">
        <f t="shared" si="3"/>
        <v/>
      </c>
      <c r="AG20" s="55"/>
      <c r="AH20" s="155"/>
      <c r="AI20" s="54"/>
      <c r="AJ20" s="695">
        <f>SUM(AJ10:AL19)</f>
        <v>0</v>
      </c>
      <c r="AK20" s="695"/>
      <c r="AL20" s="696"/>
      <c r="AM20" s="697">
        <f>SUM(AM10:AO19)</f>
        <v>0</v>
      </c>
      <c r="AN20" s="695"/>
      <c r="AO20" s="696"/>
      <c r="AP20" s="697">
        <f>SUM(AP10:AR19)</f>
        <v>0</v>
      </c>
      <c r="AQ20" s="695"/>
      <c r="AR20" s="696"/>
      <c r="AS20" s="48"/>
      <c r="AU20" s="44"/>
    </row>
    <row r="21" spans="1:60" s="8" customFormat="1" ht="17.25" customHeight="1" thickBot="1">
      <c r="A21" s="739"/>
      <c r="B21" s="718" t="s">
        <v>273</v>
      </c>
      <c r="C21" s="719"/>
      <c r="D21" s="719"/>
      <c r="E21" s="719"/>
      <c r="F21" s="719"/>
      <c r="G21" s="719"/>
      <c r="H21" s="719"/>
      <c r="I21" s="719"/>
      <c r="J21" s="719"/>
      <c r="K21" s="719"/>
      <c r="L21" s="719"/>
      <c r="M21" s="719"/>
      <c r="N21" s="719"/>
      <c r="O21" s="719"/>
      <c r="P21" s="719"/>
      <c r="Q21" s="719"/>
      <c r="R21" s="719"/>
      <c r="S21" s="719"/>
      <c r="T21" s="719"/>
      <c r="U21" s="719"/>
      <c r="V21" s="719"/>
      <c r="W21" s="719"/>
      <c r="X21" s="719"/>
      <c r="Y21" s="719"/>
      <c r="Z21" s="719"/>
      <c r="AA21" s="719"/>
      <c r="AB21" s="719"/>
      <c r="AC21" s="719"/>
      <c r="AD21" s="722"/>
      <c r="AE21" s="671"/>
      <c r="AF21" s="671"/>
      <c r="AG21" s="671"/>
      <c r="AH21" s="671"/>
      <c r="AI21" s="672"/>
      <c r="AJ21" s="692" t="s">
        <v>276</v>
      </c>
      <c r="AK21" s="693"/>
      <c r="AL21" s="693"/>
      <c r="AM21" s="693"/>
      <c r="AN21" s="693"/>
      <c r="AO21" s="693"/>
      <c r="AP21" s="693"/>
      <c r="AQ21" s="693"/>
      <c r="AR21" s="694"/>
      <c r="AS21" s="48"/>
      <c r="AU21" s="44"/>
    </row>
    <row r="22" spans="1:60" s="8" customFormat="1" ht="17.25" customHeight="1" thickBot="1">
      <c r="A22" s="740"/>
      <c r="B22" s="720" t="s">
        <v>9</v>
      </c>
      <c r="C22" s="721"/>
      <c r="D22" s="721"/>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685"/>
      <c r="AK22" s="685"/>
      <c r="AL22" s="698"/>
      <c r="AM22" s="699"/>
      <c r="AN22" s="685"/>
      <c r="AO22" s="698"/>
      <c r="AP22" s="699"/>
      <c r="AQ22" s="685"/>
      <c r="AR22" s="698"/>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75"/>
      <c r="AK23" s="10"/>
      <c r="AL23" s="10"/>
      <c r="AM23" s="10"/>
      <c r="AN23" s="10"/>
      <c r="AO23" s="10"/>
      <c r="AP23" s="10"/>
      <c r="AQ23" s="10"/>
      <c r="AR23" s="10"/>
      <c r="AS23" s="45"/>
      <c r="AU23" s="44"/>
    </row>
    <row r="24" spans="1:60" s="8" customFormat="1" ht="17.25" customHeight="1">
      <c r="A24" s="712"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706">
        <f>SUM(E24:AF24)</f>
        <v>0</v>
      </c>
      <c r="AK24" s="701"/>
      <c r="AL24" s="702"/>
      <c r="AM24" s="715">
        <f>ROUNDDOWN(AJ24/4,1)</f>
        <v>0</v>
      </c>
      <c r="AN24" s="716"/>
      <c r="AO24" s="717"/>
      <c r="AP24" s="700">
        <f t="shared" ref="AP24:AP27" si="4">IFERROR(IF(AJ24/4/$AD$21&gt;1,1,ROUNDDOWN(AJ24/4/$AD$21,1)),0)</f>
        <v>0</v>
      </c>
      <c r="AQ24" s="701"/>
      <c r="AR24" s="702"/>
      <c r="AS24" s="33"/>
      <c r="AU24" s="14"/>
    </row>
    <row r="25" spans="1:60" s="8" customFormat="1" ht="17.25" customHeight="1">
      <c r="A25" s="713"/>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703">
        <f>SUM(E25:AF25)</f>
        <v>0</v>
      </c>
      <c r="AK25" s="703"/>
      <c r="AL25" s="704"/>
      <c r="AM25" s="705">
        <f>ROUNDDOWN(AJ25/4,1)</f>
        <v>0</v>
      </c>
      <c r="AN25" s="703"/>
      <c r="AO25" s="704"/>
      <c r="AP25" s="705">
        <f t="shared" si="4"/>
        <v>0</v>
      </c>
      <c r="AQ25" s="703"/>
      <c r="AR25" s="704"/>
      <c r="AS25" s="24"/>
      <c r="AU25" s="14"/>
    </row>
    <row r="26" spans="1:60" s="8" customFormat="1" ht="17.25" customHeight="1">
      <c r="A26" s="713"/>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703">
        <f>SUM(E26:AF26)</f>
        <v>0</v>
      </c>
      <c r="AK26" s="703"/>
      <c r="AL26" s="704"/>
      <c r="AM26" s="705">
        <f>ROUNDDOWN(AJ26/4,1)</f>
        <v>0</v>
      </c>
      <c r="AN26" s="703"/>
      <c r="AO26" s="704"/>
      <c r="AP26" s="705">
        <f t="shared" si="4"/>
        <v>0</v>
      </c>
      <c r="AQ26" s="703"/>
      <c r="AR26" s="704"/>
      <c r="AS26" s="24"/>
      <c r="AU26" s="14" t="str">
        <f>IF($AD$21=0,"",IF(AP26&gt;1,"常勤換算後の人数を1.0にしてください",""))</f>
        <v/>
      </c>
    </row>
    <row r="27" spans="1:60" s="8" customFormat="1" ht="17.25" customHeight="1" thickBot="1">
      <c r="A27" s="714"/>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687">
        <f>SUM(E27:AF27)</f>
        <v>0</v>
      </c>
      <c r="AK27" s="687"/>
      <c r="AL27" s="688"/>
      <c r="AM27" s="686">
        <f>ROUNDDOWN(AJ27/4,1)</f>
        <v>0</v>
      </c>
      <c r="AN27" s="687"/>
      <c r="AO27" s="688"/>
      <c r="AP27" s="686">
        <f t="shared" si="4"/>
        <v>0</v>
      </c>
      <c r="AQ27" s="687"/>
      <c r="AR27" s="688"/>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74"/>
      <c r="BC28" s="74"/>
      <c r="BD28" s="74"/>
      <c r="BE28" s="74"/>
      <c r="BF28" s="74"/>
      <c r="BG28" s="74"/>
    </row>
    <row r="29" spans="1:60" s="4" customFormat="1" ht="27.75" customHeight="1">
      <c r="A29" s="727" t="s">
        <v>7</v>
      </c>
      <c r="B29" s="727"/>
      <c r="C29" s="727"/>
      <c r="D29" s="727"/>
      <c r="E29" s="727"/>
      <c r="F29" s="727"/>
      <c r="G29" s="727"/>
      <c r="H29" s="727"/>
      <c r="I29" s="727"/>
      <c r="J29" s="727"/>
      <c r="K29" s="727"/>
      <c r="L29" s="727"/>
      <c r="M29" s="727"/>
      <c r="N29" s="727"/>
      <c r="O29" s="727"/>
      <c r="P29" s="727"/>
      <c r="Q29" s="727"/>
      <c r="R29" s="727"/>
      <c r="S29" s="727"/>
      <c r="T29" s="727"/>
      <c r="U29" s="727"/>
      <c r="V29" s="727"/>
      <c r="W29" s="727"/>
      <c r="X29" s="727"/>
      <c r="Y29" s="727"/>
      <c r="Z29" s="727"/>
      <c r="AA29" s="727"/>
      <c r="AB29" s="727"/>
      <c r="AC29" s="727"/>
      <c r="AD29" s="727"/>
      <c r="AE29" s="727"/>
      <c r="AF29" s="727"/>
      <c r="AG29" s="727"/>
      <c r="AH29" s="727"/>
      <c r="AI29" s="727"/>
      <c r="AJ29" s="727"/>
      <c r="AK29" s="727"/>
      <c r="AL29" s="727"/>
      <c r="AM29" s="727"/>
      <c r="AN29" s="727"/>
      <c r="AO29" s="727"/>
      <c r="AP29" s="727"/>
      <c r="AQ29" s="727"/>
      <c r="AR29" s="727"/>
      <c r="AS29" s="727"/>
      <c r="AT29" s="6"/>
      <c r="AU29" s="6"/>
      <c r="AV29" s="6"/>
      <c r="AW29" s="6"/>
      <c r="AX29" s="6"/>
      <c r="AY29" s="6"/>
      <c r="AZ29" s="6"/>
      <c r="BA29" s="6"/>
      <c r="BB29" s="6"/>
      <c r="BC29" s="6"/>
      <c r="BD29" s="6"/>
      <c r="BE29" s="6"/>
      <c r="BF29" s="6"/>
      <c r="BG29" s="6"/>
      <c r="BH29" s="5"/>
    </row>
    <row r="30" spans="1:60" s="4" customFormat="1" ht="25.5" customHeight="1">
      <c r="A30" s="727" t="s">
        <v>6</v>
      </c>
      <c r="B30" s="727"/>
      <c r="C30" s="727"/>
      <c r="D30" s="727"/>
      <c r="E30" s="727"/>
      <c r="F30" s="727"/>
      <c r="G30" s="727"/>
      <c r="H30" s="727"/>
      <c r="I30" s="727"/>
      <c r="J30" s="727"/>
      <c r="K30" s="727"/>
      <c r="L30" s="727"/>
      <c r="M30" s="727"/>
      <c r="N30" s="727"/>
      <c r="O30" s="727"/>
      <c r="P30" s="727"/>
      <c r="Q30" s="727"/>
      <c r="R30" s="727"/>
      <c r="S30" s="727"/>
      <c r="T30" s="727"/>
      <c r="U30" s="727"/>
      <c r="V30" s="727"/>
      <c r="W30" s="727"/>
      <c r="X30" s="727"/>
      <c r="Y30" s="727"/>
      <c r="Z30" s="727"/>
      <c r="AA30" s="727"/>
      <c r="AB30" s="727"/>
      <c r="AC30" s="727"/>
      <c r="AD30" s="727"/>
      <c r="AE30" s="727"/>
      <c r="AF30" s="727"/>
      <c r="AG30" s="727"/>
      <c r="AH30" s="727"/>
      <c r="AI30" s="727"/>
      <c r="AJ30" s="727"/>
      <c r="AK30" s="727"/>
      <c r="AL30" s="727"/>
      <c r="AM30" s="727"/>
      <c r="AN30" s="727"/>
      <c r="AO30" s="727"/>
      <c r="AP30" s="727"/>
      <c r="AQ30" s="727"/>
      <c r="AR30" s="727"/>
      <c r="AS30" s="727"/>
      <c r="AT30" s="6"/>
      <c r="AU30" s="6"/>
      <c r="AV30" s="6"/>
      <c r="AW30" s="6"/>
      <c r="AX30" s="6"/>
      <c r="AY30" s="6"/>
      <c r="AZ30" s="6"/>
      <c r="BA30" s="6"/>
      <c r="BB30" s="6"/>
      <c r="BC30" s="6"/>
      <c r="BD30" s="6"/>
      <c r="BE30" s="6"/>
      <c r="BF30" s="6"/>
      <c r="BG30" s="6"/>
      <c r="BH30" s="5"/>
    </row>
    <row r="31" spans="1:60" s="4" customFormat="1" ht="14.25">
      <c r="A31" s="728" t="s">
        <v>5</v>
      </c>
      <c r="B31" s="728"/>
      <c r="C31" s="728"/>
      <c r="D31" s="728"/>
      <c r="E31" s="728"/>
      <c r="F31" s="728"/>
      <c r="G31" s="728"/>
      <c r="H31" s="728"/>
      <c r="I31" s="728"/>
      <c r="J31" s="728"/>
      <c r="K31" s="728"/>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28"/>
      <c r="AI31" s="728"/>
      <c r="AJ31" s="728"/>
      <c r="AK31" s="728"/>
      <c r="AL31" s="728"/>
      <c r="AM31" s="728"/>
      <c r="AN31" s="728"/>
      <c r="AO31" s="728"/>
      <c r="AP31" s="728"/>
      <c r="AQ31" s="728"/>
      <c r="AR31" s="728"/>
      <c r="AS31" s="728"/>
      <c r="AT31" s="7"/>
      <c r="AU31" s="7"/>
      <c r="AV31" s="7"/>
      <c r="AW31" s="7"/>
      <c r="AX31" s="7"/>
      <c r="AY31" s="7"/>
      <c r="AZ31" s="7"/>
      <c r="BA31" s="7"/>
      <c r="BB31" s="7"/>
      <c r="BC31" s="7"/>
      <c r="BD31" s="7"/>
      <c r="BE31" s="7"/>
      <c r="BF31" s="7"/>
      <c r="BG31" s="7"/>
      <c r="BH31" s="7"/>
    </row>
    <row r="32" spans="1:60" s="4" customFormat="1" ht="28.5" customHeight="1">
      <c r="A32" s="727" t="s">
        <v>4</v>
      </c>
      <c r="B32" s="727"/>
      <c r="C32" s="727"/>
      <c r="D32" s="727"/>
      <c r="E32" s="727"/>
      <c r="F32" s="727"/>
      <c r="G32" s="727"/>
      <c r="H32" s="727"/>
      <c r="I32" s="727"/>
      <c r="J32" s="727"/>
      <c r="K32" s="727"/>
      <c r="L32" s="727"/>
      <c r="M32" s="727"/>
      <c r="N32" s="727"/>
      <c r="O32" s="727"/>
      <c r="P32" s="727"/>
      <c r="Q32" s="727"/>
      <c r="R32" s="727"/>
      <c r="S32" s="727"/>
      <c r="T32" s="727"/>
      <c r="U32" s="727"/>
      <c r="V32" s="727"/>
      <c r="W32" s="727"/>
      <c r="X32" s="727"/>
      <c r="Y32" s="727"/>
      <c r="Z32" s="727"/>
      <c r="AA32" s="727"/>
      <c r="AB32" s="727"/>
      <c r="AC32" s="727"/>
      <c r="AD32" s="727"/>
      <c r="AE32" s="727"/>
      <c r="AF32" s="727"/>
      <c r="AG32" s="727"/>
      <c r="AH32" s="727"/>
      <c r="AI32" s="727"/>
      <c r="AJ32" s="727"/>
      <c r="AK32" s="727"/>
      <c r="AL32" s="727"/>
      <c r="AM32" s="727"/>
      <c r="AN32" s="727"/>
      <c r="AO32" s="727"/>
      <c r="AP32" s="727"/>
      <c r="AQ32" s="727"/>
      <c r="AR32" s="727"/>
      <c r="AS32" s="727"/>
      <c r="AT32" s="6"/>
      <c r="AU32" s="6"/>
      <c r="AV32" s="6"/>
      <c r="AW32" s="6"/>
      <c r="AX32" s="6"/>
      <c r="AY32" s="6"/>
      <c r="AZ32" s="6"/>
      <c r="BA32" s="6"/>
      <c r="BB32" s="6"/>
      <c r="BC32" s="6"/>
      <c r="BD32" s="6"/>
      <c r="BE32" s="6"/>
      <c r="BF32" s="6"/>
      <c r="BG32" s="6"/>
      <c r="BH32" s="6"/>
    </row>
    <row r="33" spans="1:60" s="4" customFormat="1" ht="63.75" customHeight="1">
      <c r="A33" s="727" t="s">
        <v>3</v>
      </c>
      <c r="B33" s="727"/>
      <c r="C33" s="727"/>
      <c r="D33" s="727"/>
      <c r="E33" s="727"/>
      <c r="F33" s="727"/>
      <c r="G33" s="727"/>
      <c r="H33" s="727"/>
      <c r="I33" s="727"/>
      <c r="J33" s="727"/>
      <c r="K33" s="727"/>
      <c r="L33" s="727"/>
      <c r="M33" s="727"/>
      <c r="N33" s="727"/>
      <c r="O33" s="727"/>
      <c r="P33" s="727"/>
      <c r="Q33" s="727"/>
      <c r="R33" s="727"/>
      <c r="S33" s="727"/>
      <c r="T33" s="727"/>
      <c r="U33" s="727"/>
      <c r="V33" s="727"/>
      <c r="W33" s="727"/>
      <c r="X33" s="727"/>
      <c r="Y33" s="727"/>
      <c r="Z33" s="727"/>
      <c r="AA33" s="727"/>
      <c r="AB33" s="727"/>
      <c r="AC33" s="727"/>
      <c r="AD33" s="727"/>
      <c r="AE33" s="727"/>
      <c r="AF33" s="727"/>
      <c r="AG33" s="727"/>
      <c r="AH33" s="727"/>
      <c r="AI33" s="727"/>
      <c r="AJ33" s="727"/>
      <c r="AK33" s="727"/>
      <c r="AL33" s="727"/>
      <c r="AM33" s="727"/>
      <c r="AN33" s="727"/>
      <c r="AO33" s="727"/>
      <c r="AP33" s="727"/>
      <c r="AQ33" s="727"/>
      <c r="AR33" s="727"/>
      <c r="AS33" s="727"/>
      <c r="AT33" s="6"/>
      <c r="AU33" s="6"/>
      <c r="AV33" s="6"/>
      <c r="AW33" s="6"/>
      <c r="AX33" s="6"/>
      <c r="AY33" s="6"/>
      <c r="AZ33" s="6"/>
      <c r="BA33" s="6"/>
      <c r="BB33" s="6"/>
      <c r="BC33" s="6"/>
      <c r="BD33" s="6"/>
      <c r="BE33" s="6"/>
      <c r="BF33" s="6"/>
      <c r="BG33" s="6"/>
      <c r="BH33" s="6"/>
    </row>
    <row r="34" spans="1:60" s="4" customFormat="1" ht="30" customHeight="1">
      <c r="A34" s="727" t="s">
        <v>2</v>
      </c>
      <c r="B34" s="727"/>
      <c r="C34" s="727"/>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727"/>
      <c r="AB34" s="727"/>
      <c r="AC34" s="727"/>
      <c r="AD34" s="727"/>
      <c r="AE34" s="727"/>
      <c r="AF34" s="727"/>
      <c r="AG34" s="727"/>
      <c r="AH34" s="727"/>
      <c r="AI34" s="727"/>
      <c r="AJ34" s="727"/>
      <c r="AK34" s="727"/>
      <c r="AL34" s="727"/>
      <c r="AM34" s="727"/>
      <c r="AN34" s="727"/>
      <c r="AO34" s="727"/>
      <c r="AP34" s="727"/>
      <c r="AQ34" s="727"/>
      <c r="AR34" s="727"/>
      <c r="AS34" s="727"/>
      <c r="AT34" s="6"/>
      <c r="AU34" s="6"/>
      <c r="AV34" s="6"/>
      <c r="AW34" s="6"/>
      <c r="AX34" s="6"/>
      <c r="AY34" s="6"/>
      <c r="AZ34" s="6"/>
      <c r="BA34" s="6"/>
      <c r="BB34" s="6"/>
      <c r="BC34" s="6"/>
      <c r="BD34" s="6"/>
      <c r="BE34" s="6"/>
      <c r="BF34" s="6"/>
      <c r="BG34" s="6"/>
      <c r="BH34" s="6"/>
    </row>
    <row r="35" spans="1:60" s="4" customFormat="1" ht="14.25">
      <c r="A35" s="727" t="s">
        <v>1</v>
      </c>
      <c r="B35" s="727"/>
      <c r="C35" s="727"/>
      <c r="D35" s="727"/>
      <c r="E35" s="727"/>
      <c r="F35" s="727"/>
      <c r="G35" s="727"/>
      <c r="H35" s="727"/>
      <c r="I35" s="727"/>
      <c r="J35" s="727"/>
      <c r="K35" s="727"/>
      <c r="L35" s="727"/>
      <c r="M35" s="727"/>
      <c r="N35" s="727"/>
      <c r="O35" s="727"/>
      <c r="P35" s="727"/>
      <c r="Q35" s="727"/>
      <c r="R35" s="727"/>
      <c r="S35" s="727"/>
      <c r="T35" s="727"/>
      <c r="U35" s="727"/>
      <c r="V35" s="727"/>
      <c r="W35" s="727"/>
      <c r="X35" s="727"/>
      <c r="Y35" s="727"/>
      <c r="Z35" s="727"/>
      <c r="AA35" s="727"/>
      <c r="AB35" s="727"/>
      <c r="AC35" s="727"/>
      <c r="AD35" s="727"/>
      <c r="AE35" s="727"/>
      <c r="AF35" s="727"/>
      <c r="AG35" s="727"/>
      <c r="AH35" s="727"/>
      <c r="AI35" s="727"/>
      <c r="AJ35" s="727"/>
      <c r="AK35" s="727"/>
      <c r="AL35" s="727"/>
      <c r="AM35" s="727"/>
      <c r="AN35" s="727"/>
      <c r="AO35" s="727"/>
      <c r="AP35" s="727"/>
      <c r="AQ35" s="727"/>
      <c r="AR35" s="727"/>
      <c r="AS35" s="727"/>
      <c r="AT35" s="6"/>
      <c r="AU35" s="6"/>
      <c r="AV35" s="6"/>
      <c r="AW35" s="6"/>
      <c r="AX35" s="6"/>
      <c r="AY35" s="6"/>
      <c r="AZ35" s="6"/>
      <c r="BA35" s="6"/>
      <c r="BB35" s="6"/>
      <c r="BC35" s="6"/>
      <c r="BD35" s="6"/>
      <c r="BE35" s="6"/>
      <c r="BF35" s="6"/>
      <c r="BG35" s="6"/>
      <c r="BH35" s="6"/>
    </row>
    <row r="36" spans="1:60" s="4" customFormat="1" ht="14.25">
      <c r="A36" s="727" t="s">
        <v>0</v>
      </c>
      <c r="B36" s="727"/>
      <c r="C36" s="727"/>
      <c r="D36" s="727"/>
      <c r="E36" s="727"/>
      <c r="F36" s="727"/>
      <c r="G36" s="727"/>
      <c r="H36" s="727"/>
      <c r="I36" s="727"/>
      <c r="J36" s="727"/>
      <c r="K36" s="727"/>
      <c r="L36" s="727"/>
      <c r="M36" s="727"/>
      <c r="N36" s="727"/>
      <c r="O36" s="727"/>
      <c r="P36" s="727"/>
      <c r="Q36" s="727"/>
      <c r="R36" s="727"/>
      <c r="S36" s="727"/>
      <c r="T36" s="727"/>
      <c r="U36" s="727"/>
      <c r="V36" s="727"/>
      <c r="W36" s="727"/>
      <c r="X36" s="727"/>
      <c r="Y36" s="727"/>
      <c r="Z36" s="727"/>
      <c r="AA36" s="727"/>
      <c r="AB36" s="727"/>
      <c r="AC36" s="727"/>
      <c r="AD36" s="727"/>
      <c r="AE36" s="727"/>
      <c r="AF36" s="727"/>
      <c r="AG36" s="727"/>
      <c r="AH36" s="727"/>
      <c r="AI36" s="727"/>
      <c r="AJ36" s="727"/>
      <c r="AK36" s="727"/>
      <c r="AL36" s="727"/>
      <c r="AM36" s="727"/>
      <c r="AN36" s="727"/>
      <c r="AO36" s="727"/>
      <c r="AP36" s="727"/>
      <c r="AQ36" s="727"/>
      <c r="AR36" s="727"/>
      <c r="AS36" s="727"/>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Z3:AS3"/>
    <mergeCell ref="A3:D3"/>
    <mergeCell ref="E3:O3"/>
    <mergeCell ref="P3:Y3"/>
    <mergeCell ref="A2:AS2"/>
    <mergeCell ref="A4:D4"/>
    <mergeCell ref="E4:AA4"/>
    <mergeCell ref="AB4:AS4"/>
    <mergeCell ref="A5:C5"/>
    <mergeCell ref="E5:L5"/>
    <mergeCell ref="M5:V5"/>
    <mergeCell ref="W5:AE5"/>
    <mergeCell ref="AF5:AS5"/>
    <mergeCell ref="A6:L6"/>
    <mergeCell ref="M6:V6"/>
    <mergeCell ref="W6:AE6"/>
    <mergeCell ref="AF6:AS6"/>
    <mergeCell ref="A7:A22"/>
    <mergeCell ref="B7:B9"/>
    <mergeCell ref="C7:C9"/>
    <mergeCell ref="D7:D9"/>
    <mergeCell ref="E7:K7"/>
    <mergeCell ref="L7:R7"/>
    <mergeCell ref="S7:Y7"/>
    <mergeCell ref="Z7:AF7"/>
    <mergeCell ref="AG7:AI7"/>
    <mergeCell ref="AJ7:AL9"/>
    <mergeCell ref="AM7:AO9"/>
    <mergeCell ref="AS7:AS9"/>
    <mergeCell ref="AP7:AR9"/>
    <mergeCell ref="AJ12:AL12"/>
    <mergeCell ref="AM12:AO12"/>
    <mergeCell ref="AP12:AR12"/>
    <mergeCell ref="AJ13:AL13"/>
    <mergeCell ref="AM13:AO13"/>
    <mergeCell ref="AP13:AR13"/>
    <mergeCell ref="AJ10:AL10"/>
    <mergeCell ref="AM10:AO10"/>
    <mergeCell ref="AP10:AR10"/>
    <mergeCell ref="AJ11:AL11"/>
    <mergeCell ref="AM11:AO11"/>
    <mergeCell ref="AP11:AR11"/>
    <mergeCell ref="AJ14:AL14"/>
    <mergeCell ref="AM14:AO14"/>
    <mergeCell ref="AP14:AR14"/>
    <mergeCell ref="AJ15:AL15"/>
    <mergeCell ref="AM15:AO15"/>
    <mergeCell ref="AP15:AR15"/>
    <mergeCell ref="AJ16:AL16"/>
    <mergeCell ref="AM16:AO16"/>
    <mergeCell ref="AP16:AR16"/>
    <mergeCell ref="AJ17:AL17"/>
    <mergeCell ref="AM17:AO17"/>
    <mergeCell ref="AP17:AR17"/>
    <mergeCell ref="AJ18:AL18"/>
    <mergeCell ref="AM18:AO18"/>
    <mergeCell ref="AP18:AR18"/>
    <mergeCell ref="AJ19:AL19"/>
    <mergeCell ref="AM19:AO19"/>
    <mergeCell ref="AP19:AR19"/>
    <mergeCell ref="B20:D20"/>
    <mergeCell ref="AJ20:AL20"/>
    <mergeCell ref="AM20:AO20"/>
    <mergeCell ref="AP20:AR20"/>
    <mergeCell ref="B21:AC21"/>
    <mergeCell ref="AD21:AI21"/>
    <mergeCell ref="AJ21:AR21"/>
    <mergeCell ref="B22:D22"/>
    <mergeCell ref="AJ22:AL22"/>
    <mergeCell ref="AM22:AO22"/>
    <mergeCell ref="AP22:AR22"/>
    <mergeCell ref="A24:A27"/>
    <mergeCell ref="AJ24:AL24"/>
    <mergeCell ref="AM24:AO24"/>
    <mergeCell ref="AP24:AR24"/>
    <mergeCell ref="AJ25:AL25"/>
    <mergeCell ref="AM25:AO25"/>
    <mergeCell ref="AP25:AR25"/>
    <mergeCell ref="AJ26:AL26"/>
    <mergeCell ref="AM26:AO26"/>
    <mergeCell ref="AP26:AR26"/>
    <mergeCell ref="AJ27:AL27"/>
    <mergeCell ref="AM27:AO27"/>
    <mergeCell ref="AP27:AR27"/>
    <mergeCell ref="A35:AS35"/>
    <mergeCell ref="A36:AS36"/>
    <mergeCell ref="A29:AS29"/>
    <mergeCell ref="A30:AS30"/>
    <mergeCell ref="A31:AS31"/>
    <mergeCell ref="A32:AS32"/>
    <mergeCell ref="A33:AS33"/>
    <mergeCell ref="A34:AS34"/>
  </mergeCells>
  <phoneticPr fontId="6"/>
  <conditionalFormatting sqref="A2:AS2">
    <cfRule type="containsText" dxfId="9" priority="1" operator="containsText" text="エラー">
      <formula>NOT(ISERROR(SEARCH("エラー",A2)))</formula>
    </cfRule>
  </conditionalFormatting>
  <dataValidations count="1">
    <dataValidation type="list" allowBlank="1" showInputMessage="1" showErrorMessage="1" sqref="E3:O3">
      <formula1>"生活介護"</formula1>
    </dataValidation>
  </dataValidations>
  <printOptions horizontalCentered="1"/>
  <pageMargins left="0.39370078740157483" right="0.39370078740157483" top="0.39370078740157483" bottom="0.39370078740157483" header="0.39370078740157483" footer="0.39370078740157483"/>
  <pageSetup paperSize="9" scale="76" fitToHeight="0" orientation="landscape" useFirstPageNumber="1" r:id="rId1"/>
  <headerFooter alignWithMargins="0">
    <oddFooter>&amp;C&amp;"ＭＳ ゴシック,標準"&amp;16&amp;P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1"/>
  <sheetViews>
    <sheetView view="pageBreakPreview" zoomScale="85" zoomScaleNormal="100" zoomScaleSheetLayoutView="85" workbookViewId="0">
      <selection activeCell="AP25" sqref="AP25"/>
    </sheetView>
  </sheetViews>
  <sheetFormatPr defaultRowHeight="21" customHeight="1"/>
  <cols>
    <col min="1" max="1" width="4.75" style="160" customWidth="1"/>
    <col min="2" max="2" width="14.125" style="161" customWidth="1"/>
    <col min="3" max="3" width="20.375" style="161" customWidth="1"/>
    <col min="4" max="4" width="14.875" style="161" customWidth="1"/>
    <col min="5" max="5" width="2.625" style="161" customWidth="1"/>
    <col min="6" max="35" width="2.625" style="160" customWidth="1"/>
    <col min="36" max="44" width="2.875" style="160" customWidth="1"/>
    <col min="45" max="45" width="10" style="160" customWidth="1"/>
    <col min="46" max="50" width="2.875" style="160" customWidth="1"/>
    <col min="51" max="53" width="2.25" style="160" customWidth="1"/>
    <col min="54" max="74" width="2.625" style="160" customWidth="1"/>
    <col min="75" max="256" width="9" style="160"/>
    <col min="257" max="257" width="4.75" style="160" customWidth="1"/>
    <col min="258" max="258" width="14.125" style="160" customWidth="1"/>
    <col min="259" max="259" width="14.25" style="160" customWidth="1"/>
    <col min="260" max="260" width="14.875" style="160" customWidth="1"/>
    <col min="261" max="291" width="2.625" style="160" customWidth="1"/>
    <col min="292" max="300" width="2.875" style="160" customWidth="1"/>
    <col min="301" max="301" width="10" style="160" customWidth="1"/>
    <col min="302" max="306" width="2.875" style="160" customWidth="1"/>
    <col min="307" max="309" width="2.25" style="160" customWidth="1"/>
    <col min="310" max="330" width="2.625" style="160" customWidth="1"/>
    <col min="331" max="512" width="9" style="160"/>
    <col min="513" max="513" width="4.75" style="160" customWidth="1"/>
    <col min="514" max="514" width="14.125" style="160" customWidth="1"/>
    <col min="515" max="515" width="14.25" style="160" customWidth="1"/>
    <col min="516" max="516" width="14.875" style="160" customWidth="1"/>
    <col min="517" max="547" width="2.625" style="160" customWidth="1"/>
    <col min="548" max="556" width="2.875" style="160" customWidth="1"/>
    <col min="557" max="557" width="10" style="160" customWidth="1"/>
    <col min="558" max="562" width="2.875" style="160" customWidth="1"/>
    <col min="563" max="565" width="2.25" style="160" customWidth="1"/>
    <col min="566" max="586" width="2.625" style="160" customWidth="1"/>
    <col min="587" max="768" width="9" style="160"/>
    <col min="769" max="769" width="4.75" style="160" customWidth="1"/>
    <col min="770" max="770" width="14.125" style="160" customWidth="1"/>
    <col min="771" max="771" width="14.25" style="160" customWidth="1"/>
    <col min="772" max="772" width="14.875" style="160" customWidth="1"/>
    <col min="773" max="803" width="2.625" style="160" customWidth="1"/>
    <col min="804" max="812" width="2.875" style="160" customWidth="1"/>
    <col min="813" max="813" width="10" style="160" customWidth="1"/>
    <col min="814" max="818" width="2.875" style="160" customWidth="1"/>
    <col min="819" max="821" width="2.25" style="160" customWidth="1"/>
    <col min="822" max="842" width="2.625" style="160" customWidth="1"/>
    <col min="843" max="1024" width="9" style="160"/>
    <col min="1025" max="1025" width="4.75" style="160" customWidth="1"/>
    <col min="1026" max="1026" width="14.125" style="160" customWidth="1"/>
    <col min="1027" max="1027" width="14.25" style="160" customWidth="1"/>
    <col min="1028" max="1028" width="14.875" style="160" customWidth="1"/>
    <col min="1029" max="1059" width="2.625" style="160" customWidth="1"/>
    <col min="1060" max="1068" width="2.875" style="160" customWidth="1"/>
    <col min="1069" max="1069" width="10" style="160" customWidth="1"/>
    <col min="1070" max="1074" width="2.875" style="160" customWidth="1"/>
    <col min="1075" max="1077" width="2.25" style="160" customWidth="1"/>
    <col min="1078" max="1098" width="2.625" style="160" customWidth="1"/>
    <col min="1099" max="1280" width="9" style="160"/>
    <col min="1281" max="1281" width="4.75" style="160" customWidth="1"/>
    <col min="1282" max="1282" width="14.125" style="160" customWidth="1"/>
    <col min="1283" max="1283" width="14.25" style="160" customWidth="1"/>
    <col min="1284" max="1284" width="14.875" style="160" customWidth="1"/>
    <col min="1285" max="1315" width="2.625" style="160" customWidth="1"/>
    <col min="1316" max="1324" width="2.875" style="160" customWidth="1"/>
    <col min="1325" max="1325" width="10" style="160" customWidth="1"/>
    <col min="1326" max="1330" width="2.875" style="160" customWidth="1"/>
    <col min="1331" max="1333" width="2.25" style="160" customWidth="1"/>
    <col min="1334" max="1354" width="2.625" style="160" customWidth="1"/>
    <col min="1355" max="1536" width="9" style="160"/>
    <col min="1537" max="1537" width="4.75" style="160" customWidth="1"/>
    <col min="1538" max="1538" width="14.125" style="160" customWidth="1"/>
    <col min="1539" max="1539" width="14.25" style="160" customWidth="1"/>
    <col min="1540" max="1540" width="14.875" style="160" customWidth="1"/>
    <col min="1541" max="1571" width="2.625" style="160" customWidth="1"/>
    <col min="1572" max="1580" width="2.875" style="160" customWidth="1"/>
    <col min="1581" max="1581" width="10" style="160" customWidth="1"/>
    <col min="1582" max="1586" width="2.875" style="160" customWidth="1"/>
    <col min="1587" max="1589" width="2.25" style="160" customWidth="1"/>
    <col min="1590" max="1610" width="2.625" style="160" customWidth="1"/>
    <col min="1611" max="1792" width="9" style="160"/>
    <col min="1793" max="1793" width="4.75" style="160" customWidth="1"/>
    <col min="1794" max="1794" width="14.125" style="160" customWidth="1"/>
    <col min="1795" max="1795" width="14.25" style="160" customWidth="1"/>
    <col min="1796" max="1796" width="14.875" style="160" customWidth="1"/>
    <col min="1797" max="1827" width="2.625" style="160" customWidth="1"/>
    <col min="1828" max="1836" width="2.875" style="160" customWidth="1"/>
    <col min="1837" max="1837" width="10" style="160" customWidth="1"/>
    <col min="1838" max="1842" width="2.875" style="160" customWidth="1"/>
    <col min="1843" max="1845" width="2.25" style="160" customWidth="1"/>
    <col min="1846" max="1866" width="2.625" style="160" customWidth="1"/>
    <col min="1867" max="2048" width="9" style="160"/>
    <col min="2049" max="2049" width="4.75" style="160" customWidth="1"/>
    <col min="2050" max="2050" width="14.125" style="160" customWidth="1"/>
    <col min="2051" max="2051" width="14.25" style="160" customWidth="1"/>
    <col min="2052" max="2052" width="14.875" style="160" customWidth="1"/>
    <col min="2053" max="2083" width="2.625" style="160" customWidth="1"/>
    <col min="2084" max="2092" width="2.875" style="160" customWidth="1"/>
    <col min="2093" max="2093" width="10" style="160" customWidth="1"/>
    <col min="2094" max="2098" width="2.875" style="160" customWidth="1"/>
    <col min="2099" max="2101" width="2.25" style="160" customWidth="1"/>
    <col min="2102" max="2122" width="2.625" style="160" customWidth="1"/>
    <col min="2123" max="2304" width="9" style="160"/>
    <col min="2305" max="2305" width="4.75" style="160" customWidth="1"/>
    <col min="2306" max="2306" width="14.125" style="160" customWidth="1"/>
    <col min="2307" max="2307" width="14.25" style="160" customWidth="1"/>
    <col min="2308" max="2308" width="14.875" style="160" customWidth="1"/>
    <col min="2309" max="2339" width="2.625" style="160" customWidth="1"/>
    <col min="2340" max="2348" width="2.875" style="160" customWidth="1"/>
    <col min="2349" max="2349" width="10" style="160" customWidth="1"/>
    <col min="2350" max="2354" width="2.875" style="160" customWidth="1"/>
    <col min="2355" max="2357" width="2.25" style="160" customWidth="1"/>
    <col min="2358" max="2378" width="2.625" style="160" customWidth="1"/>
    <col min="2379" max="2560" width="9" style="160"/>
    <col min="2561" max="2561" width="4.75" style="160" customWidth="1"/>
    <col min="2562" max="2562" width="14.125" style="160" customWidth="1"/>
    <col min="2563" max="2563" width="14.25" style="160" customWidth="1"/>
    <col min="2564" max="2564" width="14.875" style="160" customWidth="1"/>
    <col min="2565" max="2595" width="2.625" style="160" customWidth="1"/>
    <col min="2596" max="2604" width="2.875" style="160" customWidth="1"/>
    <col min="2605" max="2605" width="10" style="160" customWidth="1"/>
    <col min="2606" max="2610" width="2.875" style="160" customWidth="1"/>
    <col min="2611" max="2613" width="2.25" style="160" customWidth="1"/>
    <col min="2614" max="2634" width="2.625" style="160" customWidth="1"/>
    <col min="2635" max="2816" width="9" style="160"/>
    <col min="2817" max="2817" width="4.75" style="160" customWidth="1"/>
    <col min="2818" max="2818" width="14.125" style="160" customWidth="1"/>
    <col min="2819" max="2819" width="14.25" style="160" customWidth="1"/>
    <col min="2820" max="2820" width="14.875" style="160" customWidth="1"/>
    <col min="2821" max="2851" width="2.625" style="160" customWidth="1"/>
    <col min="2852" max="2860" width="2.875" style="160" customWidth="1"/>
    <col min="2861" max="2861" width="10" style="160" customWidth="1"/>
    <col min="2862" max="2866" width="2.875" style="160" customWidth="1"/>
    <col min="2867" max="2869" width="2.25" style="160" customWidth="1"/>
    <col min="2870" max="2890" width="2.625" style="160" customWidth="1"/>
    <col min="2891" max="3072" width="9" style="160"/>
    <col min="3073" max="3073" width="4.75" style="160" customWidth="1"/>
    <col min="3074" max="3074" width="14.125" style="160" customWidth="1"/>
    <col min="3075" max="3075" width="14.25" style="160" customWidth="1"/>
    <col min="3076" max="3076" width="14.875" style="160" customWidth="1"/>
    <col min="3077" max="3107" width="2.625" style="160" customWidth="1"/>
    <col min="3108" max="3116" width="2.875" style="160" customWidth="1"/>
    <col min="3117" max="3117" width="10" style="160" customWidth="1"/>
    <col min="3118" max="3122" width="2.875" style="160" customWidth="1"/>
    <col min="3123" max="3125" width="2.25" style="160" customWidth="1"/>
    <col min="3126" max="3146" width="2.625" style="160" customWidth="1"/>
    <col min="3147" max="3328" width="9" style="160"/>
    <col min="3329" max="3329" width="4.75" style="160" customWidth="1"/>
    <col min="3330" max="3330" width="14.125" style="160" customWidth="1"/>
    <col min="3331" max="3331" width="14.25" style="160" customWidth="1"/>
    <col min="3332" max="3332" width="14.875" style="160" customWidth="1"/>
    <col min="3333" max="3363" width="2.625" style="160" customWidth="1"/>
    <col min="3364" max="3372" width="2.875" style="160" customWidth="1"/>
    <col min="3373" max="3373" width="10" style="160" customWidth="1"/>
    <col min="3374" max="3378" width="2.875" style="160" customWidth="1"/>
    <col min="3379" max="3381" width="2.25" style="160" customWidth="1"/>
    <col min="3382" max="3402" width="2.625" style="160" customWidth="1"/>
    <col min="3403" max="3584" width="9" style="160"/>
    <col min="3585" max="3585" width="4.75" style="160" customWidth="1"/>
    <col min="3586" max="3586" width="14.125" style="160" customWidth="1"/>
    <col min="3587" max="3587" width="14.25" style="160" customWidth="1"/>
    <col min="3588" max="3588" width="14.875" style="160" customWidth="1"/>
    <col min="3589" max="3619" width="2.625" style="160" customWidth="1"/>
    <col min="3620" max="3628" width="2.875" style="160" customWidth="1"/>
    <col min="3629" max="3629" width="10" style="160" customWidth="1"/>
    <col min="3630" max="3634" width="2.875" style="160" customWidth="1"/>
    <col min="3635" max="3637" width="2.25" style="160" customWidth="1"/>
    <col min="3638" max="3658" width="2.625" style="160" customWidth="1"/>
    <col min="3659" max="3840" width="9" style="160"/>
    <col min="3841" max="3841" width="4.75" style="160" customWidth="1"/>
    <col min="3842" max="3842" width="14.125" style="160" customWidth="1"/>
    <col min="3843" max="3843" width="14.25" style="160" customWidth="1"/>
    <col min="3844" max="3844" width="14.875" style="160" customWidth="1"/>
    <col min="3845" max="3875" width="2.625" style="160" customWidth="1"/>
    <col min="3876" max="3884" width="2.875" style="160" customWidth="1"/>
    <col min="3885" max="3885" width="10" style="160" customWidth="1"/>
    <col min="3886" max="3890" width="2.875" style="160" customWidth="1"/>
    <col min="3891" max="3893" width="2.25" style="160" customWidth="1"/>
    <col min="3894" max="3914" width="2.625" style="160" customWidth="1"/>
    <col min="3915" max="4096" width="9" style="160"/>
    <col min="4097" max="4097" width="4.75" style="160" customWidth="1"/>
    <col min="4098" max="4098" width="14.125" style="160" customWidth="1"/>
    <col min="4099" max="4099" width="14.25" style="160" customWidth="1"/>
    <col min="4100" max="4100" width="14.875" style="160" customWidth="1"/>
    <col min="4101" max="4131" width="2.625" style="160" customWidth="1"/>
    <col min="4132" max="4140" width="2.875" style="160" customWidth="1"/>
    <col min="4141" max="4141" width="10" style="160" customWidth="1"/>
    <col min="4142" max="4146" width="2.875" style="160" customWidth="1"/>
    <col min="4147" max="4149" width="2.25" style="160" customWidth="1"/>
    <col min="4150" max="4170" width="2.625" style="160" customWidth="1"/>
    <col min="4171" max="4352" width="9" style="160"/>
    <col min="4353" max="4353" width="4.75" style="160" customWidth="1"/>
    <col min="4354" max="4354" width="14.125" style="160" customWidth="1"/>
    <col min="4355" max="4355" width="14.25" style="160" customWidth="1"/>
    <col min="4356" max="4356" width="14.875" style="160" customWidth="1"/>
    <col min="4357" max="4387" width="2.625" style="160" customWidth="1"/>
    <col min="4388" max="4396" width="2.875" style="160" customWidth="1"/>
    <col min="4397" max="4397" width="10" style="160" customWidth="1"/>
    <col min="4398" max="4402" width="2.875" style="160" customWidth="1"/>
    <col min="4403" max="4405" width="2.25" style="160" customWidth="1"/>
    <col min="4406" max="4426" width="2.625" style="160" customWidth="1"/>
    <col min="4427" max="4608" width="9" style="160"/>
    <col min="4609" max="4609" width="4.75" style="160" customWidth="1"/>
    <col min="4610" max="4610" width="14.125" style="160" customWidth="1"/>
    <col min="4611" max="4611" width="14.25" style="160" customWidth="1"/>
    <col min="4612" max="4612" width="14.875" style="160" customWidth="1"/>
    <col min="4613" max="4643" width="2.625" style="160" customWidth="1"/>
    <col min="4644" max="4652" width="2.875" style="160" customWidth="1"/>
    <col min="4653" max="4653" width="10" style="160" customWidth="1"/>
    <col min="4654" max="4658" width="2.875" style="160" customWidth="1"/>
    <col min="4659" max="4661" width="2.25" style="160" customWidth="1"/>
    <col min="4662" max="4682" width="2.625" style="160" customWidth="1"/>
    <col min="4683" max="4864" width="9" style="160"/>
    <col min="4865" max="4865" width="4.75" style="160" customWidth="1"/>
    <col min="4866" max="4866" width="14.125" style="160" customWidth="1"/>
    <col min="4867" max="4867" width="14.25" style="160" customWidth="1"/>
    <col min="4868" max="4868" width="14.875" style="160" customWidth="1"/>
    <col min="4869" max="4899" width="2.625" style="160" customWidth="1"/>
    <col min="4900" max="4908" width="2.875" style="160" customWidth="1"/>
    <col min="4909" max="4909" width="10" style="160" customWidth="1"/>
    <col min="4910" max="4914" width="2.875" style="160" customWidth="1"/>
    <col min="4915" max="4917" width="2.25" style="160" customWidth="1"/>
    <col min="4918" max="4938" width="2.625" style="160" customWidth="1"/>
    <col min="4939" max="5120" width="9" style="160"/>
    <col min="5121" max="5121" width="4.75" style="160" customWidth="1"/>
    <col min="5122" max="5122" width="14.125" style="160" customWidth="1"/>
    <col min="5123" max="5123" width="14.25" style="160" customWidth="1"/>
    <col min="5124" max="5124" width="14.875" style="160" customWidth="1"/>
    <col min="5125" max="5155" width="2.625" style="160" customWidth="1"/>
    <col min="5156" max="5164" width="2.875" style="160" customWidth="1"/>
    <col min="5165" max="5165" width="10" style="160" customWidth="1"/>
    <col min="5166" max="5170" width="2.875" style="160" customWidth="1"/>
    <col min="5171" max="5173" width="2.25" style="160" customWidth="1"/>
    <col min="5174" max="5194" width="2.625" style="160" customWidth="1"/>
    <col min="5195" max="5376" width="9" style="160"/>
    <col min="5377" max="5377" width="4.75" style="160" customWidth="1"/>
    <col min="5378" max="5378" width="14.125" style="160" customWidth="1"/>
    <col min="5379" max="5379" width="14.25" style="160" customWidth="1"/>
    <col min="5380" max="5380" width="14.875" style="160" customWidth="1"/>
    <col min="5381" max="5411" width="2.625" style="160" customWidth="1"/>
    <col min="5412" max="5420" width="2.875" style="160" customWidth="1"/>
    <col min="5421" max="5421" width="10" style="160" customWidth="1"/>
    <col min="5422" max="5426" width="2.875" style="160" customWidth="1"/>
    <col min="5427" max="5429" width="2.25" style="160" customWidth="1"/>
    <col min="5430" max="5450" width="2.625" style="160" customWidth="1"/>
    <col min="5451" max="5632" width="9" style="160"/>
    <col min="5633" max="5633" width="4.75" style="160" customWidth="1"/>
    <col min="5634" max="5634" width="14.125" style="160" customWidth="1"/>
    <col min="5635" max="5635" width="14.25" style="160" customWidth="1"/>
    <col min="5636" max="5636" width="14.875" style="160" customWidth="1"/>
    <col min="5637" max="5667" width="2.625" style="160" customWidth="1"/>
    <col min="5668" max="5676" width="2.875" style="160" customWidth="1"/>
    <col min="5677" max="5677" width="10" style="160" customWidth="1"/>
    <col min="5678" max="5682" width="2.875" style="160" customWidth="1"/>
    <col min="5683" max="5685" width="2.25" style="160" customWidth="1"/>
    <col min="5686" max="5706" width="2.625" style="160" customWidth="1"/>
    <col min="5707" max="5888" width="9" style="160"/>
    <col min="5889" max="5889" width="4.75" style="160" customWidth="1"/>
    <col min="5890" max="5890" width="14.125" style="160" customWidth="1"/>
    <col min="5891" max="5891" width="14.25" style="160" customWidth="1"/>
    <col min="5892" max="5892" width="14.875" style="160" customWidth="1"/>
    <col min="5893" max="5923" width="2.625" style="160" customWidth="1"/>
    <col min="5924" max="5932" width="2.875" style="160" customWidth="1"/>
    <col min="5933" max="5933" width="10" style="160" customWidth="1"/>
    <col min="5934" max="5938" width="2.875" style="160" customWidth="1"/>
    <col min="5939" max="5941" width="2.25" style="160" customWidth="1"/>
    <col min="5942" max="5962" width="2.625" style="160" customWidth="1"/>
    <col min="5963" max="6144" width="9" style="160"/>
    <col min="6145" max="6145" width="4.75" style="160" customWidth="1"/>
    <col min="6146" max="6146" width="14.125" style="160" customWidth="1"/>
    <col min="6147" max="6147" width="14.25" style="160" customWidth="1"/>
    <col min="6148" max="6148" width="14.875" style="160" customWidth="1"/>
    <col min="6149" max="6179" width="2.625" style="160" customWidth="1"/>
    <col min="6180" max="6188" width="2.875" style="160" customWidth="1"/>
    <col min="6189" max="6189" width="10" style="160" customWidth="1"/>
    <col min="6190" max="6194" width="2.875" style="160" customWidth="1"/>
    <col min="6195" max="6197" width="2.25" style="160" customWidth="1"/>
    <col min="6198" max="6218" width="2.625" style="160" customWidth="1"/>
    <col min="6219" max="6400" width="9" style="160"/>
    <col min="6401" max="6401" width="4.75" style="160" customWidth="1"/>
    <col min="6402" max="6402" width="14.125" style="160" customWidth="1"/>
    <col min="6403" max="6403" width="14.25" style="160" customWidth="1"/>
    <col min="6404" max="6404" width="14.875" style="160" customWidth="1"/>
    <col min="6405" max="6435" width="2.625" style="160" customWidth="1"/>
    <col min="6436" max="6444" width="2.875" style="160" customWidth="1"/>
    <col min="6445" max="6445" width="10" style="160" customWidth="1"/>
    <col min="6446" max="6450" width="2.875" style="160" customWidth="1"/>
    <col min="6451" max="6453" width="2.25" style="160" customWidth="1"/>
    <col min="6454" max="6474" width="2.625" style="160" customWidth="1"/>
    <col min="6475" max="6656" width="9" style="160"/>
    <col min="6657" max="6657" width="4.75" style="160" customWidth="1"/>
    <col min="6658" max="6658" width="14.125" style="160" customWidth="1"/>
    <col min="6659" max="6659" width="14.25" style="160" customWidth="1"/>
    <col min="6660" max="6660" width="14.875" style="160" customWidth="1"/>
    <col min="6661" max="6691" width="2.625" style="160" customWidth="1"/>
    <col min="6692" max="6700" width="2.875" style="160" customWidth="1"/>
    <col min="6701" max="6701" width="10" style="160" customWidth="1"/>
    <col min="6702" max="6706" width="2.875" style="160" customWidth="1"/>
    <col min="6707" max="6709" width="2.25" style="160" customWidth="1"/>
    <col min="6710" max="6730" width="2.625" style="160" customWidth="1"/>
    <col min="6731" max="6912" width="9" style="160"/>
    <col min="6913" max="6913" width="4.75" style="160" customWidth="1"/>
    <col min="6914" max="6914" width="14.125" style="160" customWidth="1"/>
    <col min="6915" max="6915" width="14.25" style="160" customWidth="1"/>
    <col min="6916" max="6916" width="14.875" style="160" customWidth="1"/>
    <col min="6917" max="6947" width="2.625" style="160" customWidth="1"/>
    <col min="6948" max="6956" width="2.875" style="160" customWidth="1"/>
    <col min="6957" max="6957" width="10" style="160" customWidth="1"/>
    <col min="6958" max="6962" width="2.875" style="160" customWidth="1"/>
    <col min="6963" max="6965" width="2.25" style="160" customWidth="1"/>
    <col min="6966" max="6986" width="2.625" style="160" customWidth="1"/>
    <col min="6987" max="7168" width="9" style="160"/>
    <col min="7169" max="7169" width="4.75" style="160" customWidth="1"/>
    <col min="7170" max="7170" width="14.125" style="160" customWidth="1"/>
    <col min="7171" max="7171" width="14.25" style="160" customWidth="1"/>
    <col min="7172" max="7172" width="14.875" style="160" customWidth="1"/>
    <col min="7173" max="7203" width="2.625" style="160" customWidth="1"/>
    <col min="7204" max="7212" width="2.875" style="160" customWidth="1"/>
    <col min="7213" max="7213" width="10" style="160" customWidth="1"/>
    <col min="7214" max="7218" width="2.875" style="160" customWidth="1"/>
    <col min="7219" max="7221" width="2.25" style="160" customWidth="1"/>
    <col min="7222" max="7242" width="2.625" style="160" customWidth="1"/>
    <col min="7243" max="7424" width="9" style="160"/>
    <col min="7425" max="7425" width="4.75" style="160" customWidth="1"/>
    <col min="7426" max="7426" width="14.125" style="160" customWidth="1"/>
    <col min="7427" max="7427" width="14.25" style="160" customWidth="1"/>
    <col min="7428" max="7428" width="14.875" style="160" customWidth="1"/>
    <col min="7429" max="7459" width="2.625" style="160" customWidth="1"/>
    <col min="7460" max="7468" width="2.875" style="160" customWidth="1"/>
    <col min="7469" max="7469" width="10" style="160" customWidth="1"/>
    <col min="7470" max="7474" width="2.875" style="160" customWidth="1"/>
    <col min="7475" max="7477" width="2.25" style="160" customWidth="1"/>
    <col min="7478" max="7498" width="2.625" style="160" customWidth="1"/>
    <col min="7499" max="7680" width="9" style="160"/>
    <col min="7681" max="7681" width="4.75" style="160" customWidth="1"/>
    <col min="7682" max="7682" width="14.125" style="160" customWidth="1"/>
    <col min="7683" max="7683" width="14.25" style="160" customWidth="1"/>
    <col min="7684" max="7684" width="14.875" style="160" customWidth="1"/>
    <col min="7685" max="7715" width="2.625" style="160" customWidth="1"/>
    <col min="7716" max="7724" width="2.875" style="160" customWidth="1"/>
    <col min="7725" max="7725" width="10" style="160" customWidth="1"/>
    <col min="7726" max="7730" width="2.875" style="160" customWidth="1"/>
    <col min="7731" max="7733" width="2.25" style="160" customWidth="1"/>
    <col min="7734" max="7754" width="2.625" style="160" customWidth="1"/>
    <col min="7755" max="7936" width="9" style="160"/>
    <col min="7937" max="7937" width="4.75" style="160" customWidth="1"/>
    <col min="7938" max="7938" width="14.125" style="160" customWidth="1"/>
    <col min="7939" max="7939" width="14.25" style="160" customWidth="1"/>
    <col min="7940" max="7940" width="14.875" style="160" customWidth="1"/>
    <col min="7941" max="7971" width="2.625" style="160" customWidth="1"/>
    <col min="7972" max="7980" width="2.875" style="160" customWidth="1"/>
    <col min="7981" max="7981" width="10" style="160" customWidth="1"/>
    <col min="7982" max="7986" width="2.875" style="160" customWidth="1"/>
    <col min="7987" max="7989" width="2.25" style="160" customWidth="1"/>
    <col min="7990" max="8010" width="2.625" style="160" customWidth="1"/>
    <col min="8011" max="8192" width="9" style="160"/>
    <col min="8193" max="8193" width="4.75" style="160" customWidth="1"/>
    <col min="8194" max="8194" width="14.125" style="160" customWidth="1"/>
    <col min="8195" max="8195" width="14.25" style="160" customWidth="1"/>
    <col min="8196" max="8196" width="14.875" style="160" customWidth="1"/>
    <col min="8197" max="8227" width="2.625" style="160" customWidth="1"/>
    <col min="8228" max="8236" width="2.875" style="160" customWidth="1"/>
    <col min="8237" max="8237" width="10" style="160" customWidth="1"/>
    <col min="8238" max="8242" width="2.875" style="160" customWidth="1"/>
    <col min="8243" max="8245" width="2.25" style="160" customWidth="1"/>
    <col min="8246" max="8266" width="2.625" style="160" customWidth="1"/>
    <col min="8267" max="8448" width="9" style="160"/>
    <col min="8449" max="8449" width="4.75" style="160" customWidth="1"/>
    <col min="8450" max="8450" width="14.125" style="160" customWidth="1"/>
    <col min="8451" max="8451" width="14.25" style="160" customWidth="1"/>
    <col min="8452" max="8452" width="14.875" style="160" customWidth="1"/>
    <col min="8453" max="8483" width="2.625" style="160" customWidth="1"/>
    <col min="8484" max="8492" width="2.875" style="160" customWidth="1"/>
    <col min="8493" max="8493" width="10" style="160" customWidth="1"/>
    <col min="8494" max="8498" width="2.875" style="160" customWidth="1"/>
    <col min="8499" max="8501" width="2.25" style="160" customWidth="1"/>
    <col min="8502" max="8522" width="2.625" style="160" customWidth="1"/>
    <col min="8523" max="8704" width="9" style="160"/>
    <col min="8705" max="8705" width="4.75" style="160" customWidth="1"/>
    <col min="8706" max="8706" width="14.125" style="160" customWidth="1"/>
    <col min="8707" max="8707" width="14.25" style="160" customWidth="1"/>
    <col min="8708" max="8708" width="14.875" style="160" customWidth="1"/>
    <col min="8709" max="8739" width="2.625" style="160" customWidth="1"/>
    <col min="8740" max="8748" width="2.875" style="160" customWidth="1"/>
    <col min="8749" max="8749" width="10" style="160" customWidth="1"/>
    <col min="8750" max="8754" width="2.875" style="160" customWidth="1"/>
    <col min="8755" max="8757" width="2.25" style="160" customWidth="1"/>
    <col min="8758" max="8778" width="2.625" style="160" customWidth="1"/>
    <col min="8779" max="8960" width="9" style="160"/>
    <col min="8961" max="8961" width="4.75" style="160" customWidth="1"/>
    <col min="8962" max="8962" width="14.125" style="160" customWidth="1"/>
    <col min="8963" max="8963" width="14.25" style="160" customWidth="1"/>
    <col min="8964" max="8964" width="14.875" style="160" customWidth="1"/>
    <col min="8965" max="8995" width="2.625" style="160" customWidth="1"/>
    <col min="8996" max="9004" width="2.875" style="160" customWidth="1"/>
    <col min="9005" max="9005" width="10" style="160" customWidth="1"/>
    <col min="9006" max="9010" width="2.875" style="160" customWidth="1"/>
    <col min="9011" max="9013" width="2.25" style="160" customWidth="1"/>
    <col min="9014" max="9034" width="2.625" style="160" customWidth="1"/>
    <col min="9035" max="9216" width="9" style="160"/>
    <col min="9217" max="9217" width="4.75" style="160" customWidth="1"/>
    <col min="9218" max="9218" width="14.125" style="160" customWidth="1"/>
    <col min="9219" max="9219" width="14.25" style="160" customWidth="1"/>
    <col min="9220" max="9220" width="14.875" style="160" customWidth="1"/>
    <col min="9221" max="9251" width="2.625" style="160" customWidth="1"/>
    <col min="9252" max="9260" width="2.875" style="160" customWidth="1"/>
    <col min="9261" max="9261" width="10" style="160" customWidth="1"/>
    <col min="9262" max="9266" width="2.875" style="160" customWidth="1"/>
    <col min="9267" max="9269" width="2.25" style="160" customWidth="1"/>
    <col min="9270" max="9290" width="2.625" style="160" customWidth="1"/>
    <col min="9291" max="9472" width="9" style="160"/>
    <col min="9473" max="9473" width="4.75" style="160" customWidth="1"/>
    <col min="9474" max="9474" width="14.125" style="160" customWidth="1"/>
    <col min="9475" max="9475" width="14.25" style="160" customWidth="1"/>
    <col min="9476" max="9476" width="14.875" style="160" customWidth="1"/>
    <col min="9477" max="9507" width="2.625" style="160" customWidth="1"/>
    <col min="9508" max="9516" width="2.875" style="160" customWidth="1"/>
    <col min="9517" max="9517" width="10" style="160" customWidth="1"/>
    <col min="9518" max="9522" width="2.875" style="160" customWidth="1"/>
    <col min="9523" max="9525" width="2.25" style="160" customWidth="1"/>
    <col min="9526" max="9546" width="2.625" style="160" customWidth="1"/>
    <col min="9547" max="9728" width="9" style="160"/>
    <col min="9729" max="9729" width="4.75" style="160" customWidth="1"/>
    <col min="9730" max="9730" width="14.125" style="160" customWidth="1"/>
    <col min="9731" max="9731" width="14.25" style="160" customWidth="1"/>
    <col min="9732" max="9732" width="14.875" style="160" customWidth="1"/>
    <col min="9733" max="9763" width="2.625" style="160" customWidth="1"/>
    <col min="9764" max="9772" width="2.875" style="160" customWidth="1"/>
    <col min="9773" max="9773" width="10" style="160" customWidth="1"/>
    <col min="9774" max="9778" width="2.875" style="160" customWidth="1"/>
    <col min="9779" max="9781" width="2.25" style="160" customWidth="1"/>
    <col min="9782" max="9802" width="2.625" style="160" customWidth="1"/>
    <col min="9803" max="9984" width="9" style="160"/>
    <col min="9985" max="9985" width="4.75" style="160" customWidth="1"/>
    <col min="9986" max="9986" width="14.125" style="160" customWidth="1"/>
    <col min="9987" max="9987" width="14.25" style="160" customWidth="1"/>
    <col min="9988" max="9988" width="14.875" style="160" customWidth="1"/>
    <col min="9989" max="10019" width="2.625" style="160" customWidth="1"/>
    <col min="10020" max="10028" width="2.875" style="160" customWidth="1"/>
    <col min="10029" max="10029" width="10" style="160" customWidth="1"/>
    <col min="10030" max="10034" width="2.875" style="160" customWidth="1"/>
    <col min="10035" max="10037" width="2.25" style="160" customWidth="1"/>
    <col min="10038" max="10058" width="2.625" style="160" customWidth="1"/>
    <col min="10059" max="10240" width="9" style="160"/>
    <col min="10241" max="10241" width="4.75" style="160" customWidth="1"/>
    <col min="10242" max="10242" width="14.125" style="160" customWidth="1"/>
    <col min="10243" max="10243" width="14.25" style="160" customWidth="1"/>
    <col min="10244" max="10244" width="14.875" style="160" customWidth="1"/>
    <col min="10245" max="10275" width="2.625" style="160" customWidth="1"/>
    <col min="10276" max="10284" width="2.875" style="160" customWidth="1"/>
    <col min="10285" max="10285" width="10" style="160" customWidth="1"/>
    <col min="10286" max="10290" width="2.875" style="160" customWidth="1"/>
    <col min="10291" max="10293" width="2.25" style="160" customWidth="1"/>
    <col min="10294" max="10314" width="2.625" style="160" customWidth="1"/>
    <col min="10315" max="10496" width="9" style="160"/>
    <col min="10497" max="10497" width="4.75" style="160" customWidth="1"/>
    <col min="10498" max="10498" width="14.125" style="160" customWidth="1"/>
    <col min="10499" max="10499" width="14.25" style="160" customWidth="1"/>
    <col min="10500" max="10500" width="14.875" style="160" customWidth="1"/>
    <col min="10501" max="10531" width="2.625" style="160" customWidth="1"/>
    <col min="10532" max="10540" width="2.875" style="160" customWidth="1"/>
    <col min="10541" max="10541" width="10" style="160" customWidth="1"/>
    <col min="10542" max="10546" width="2.875" style="160" customWidth="1"/>
    <col min="10547" max="10549" width="2.25" style="160" customWidth="1"/>
    <col min="10550" max="10570" width="2.625" style="160" customWidth="1"/>
    <col min="10571" max="10752" width="9" style="160"/>
    <col min="10753" max="10753" width="4.75" style="160" customWidth="1"/>
    <col min="10754" max="10754" width="14.125" style="160" customWidth="1"/>
    <col min="10755" max="10755" width="14.25" style="160" customWidth="1"/>
    <col min="10756" max="10756" width="14.875" style="160" customWidth="1"/>
    <col min="10757" max="10787" width="2.625" style="160" customWidth="1"/>
    <col min="10788" max="10796" width="2.875" style="160" customWidth="1"/>
    <col min="10797" max="10797" width="10" style="160" customWidth="1"/>
    <col min="10798" max="10802" width="2.875" style="160" customWidth="1"/>
    <col min="10803" max="10805" width="2.25" style="160" customWidth="1"/>
    <col min="10806" max="10826" width="2.625" style="160" customWidth="1"/>
    <col min="10827" max="11008" width="9" style="160"/>
    <col min="11009" max="11009" width="4.75" style="160" customWidth="1"/>
    <col min="11010" max="11010" width="14.125" style="160" customWidth="1"/>
    <col min="11011" max="11011" width="14.25" style="160" customWidth="1"/>
    <col min="11012" max="11012" width="14.875" style="160" customWidth="1"/>
    <col min="11013" max="11043" width="2.625" style="160" customWidth="1"/>
    <col min="11044" max="11052" width="2.875" style="160" customWidth="1"/>
    <col min="11053" max="11053" width="10" style="160" customWidth="1"/>
    <col min="11054" max="11058" width="2.875" style="160" customWidth="1"/>
    <col min="11059" max="11061" width="2.25" style="160" customWidth="1"/>
    <col min="11062" max="11082" width="2.625" style="160" customWidth="1"/>
    <col min="11083" max="11264" width="9" style="160"/>
    <col min="11265" max="11265" width="4.75" style="160" customWidth="1"/>
    <col min="11266" max="11266" width="14.125" style="160" customWidth="1"/>
    <col min="11267" max="11267" width="14.25" style="160" customWidth="1"/>
    <col min="11268" max="11268" width="14.875" style="160" customWidth="1"/>
    <col min="11269" max="11299" width="2.625" style="160" customWidth="1"/>
    <col min="11300" max="11308" width="2.875" style="160" customWidth="1"/>
    <col min="11309" max="11309" width="10" style="160" customWidth="1"/>
    <col min="11310" max="11314" width="2.875" style="160" customWidth="1"/>
    <col min="11315" max="11317" width="2.25" style="160" customWidth="1"/>
    <col min="11318" max="11338" width="2.625" style="160" customWidth="1"/>
    <col min="11339" max="11520" width="9" style="160"/>
    <col min="11521" max="11521" width="4.75" style="160" customWidth="1"/>
    <col min="11522" max="11522" width="14.125" style="160" customWidth="1"/>
    <col min="11523" max="11523" width="14.25" style="160" customWidth="1"/>
    <col min="11524" max="11524" width="14.875" style="160" customWidth="1"/>
    <col min="11525" max="11555" width="2.625" style="160" customWidth="1"/>
    <col min="11556" max="11564" width="2.875" style="160" customWidth="1"/>
    <col min="11565" max="11565" width="10" style="160" customWidth="1"/>
    <col min="11566" max="11570" width="2.875" style="160" customWidth="1"/>
    <col min="11571" max="11573" width="2.25" style="160" customWidth="1"/>
    <col min="11574" max="11594" width="2.625" style="160" customWidth="1"/>
    <col min="11595" max="11776" width="9" style="160"/>
    <col min="11777" max="11777" width="4.75" style="160" customWidth="1"/>
    <col min="11778" max="11778" width="14.125" style="160" customWidth="1"/>
    <col min="11779" max="11779" width="14.25" style="160" customWidth="1"/>
    <col min="11780" max="11780" width="14.875" style="160" customWidth="1"/>
    <col min="11781" max="11811" width="2.625" style="160" customWidth="1"/>
    <col min="11812" max="11820" width="2.875" style="160" customWidth="1"/>
    <col min="11821" max="11821" width="10" style="160" customWidth="1"/>
    <col min="11822" max="11826" width="2.875" style="160" customWidth="1"/>
    <col min="11827" max="11829" width="2.25" style="160" customWidth="1"/>
    <col min="11830" max="11850" width="2.625" style="160" customWidth="1"/>
    <col min="11851" max="12032" width="9" style="160"/>
    <col min="12033" max="12033" width="4.75" style="160" customWidth="1"/>
    <col min="12034" max="12034" width="14.125" style="160" customWidth="1"/>
    <col min="12035" max="12035" width="14.25" style="160" customWidth="1"/>
    <col min="12036" max="12036" width="14.875" style="160" customWidth="1"/>
    <col min="12037" max="12067" width="2.625" style="160" customWidth="1"/>
    <col min="12068" max="12076" width="2.875" style="160" customWidth="1"/>
    <col min="12077" max="12077" width="10" style="160" customWidth="1"/>
    <col min="12078" max="12082" width="2.875" style="160" customWidth="1"/>
    <col min="12083" max="12085" width="2.25" style="160" customWidth="1"/>
    <col min="12086" max="12106" width="2.625" style="160" customWidth="1"/>
    <col min="12107" max="12288" width="9" style="160"/>
    <col min="12289" max="12289" width="4.75" style="160" customWidth="1"/>
    <col min="12290" max="12290" width="14.125" style="160" customWidth="1"/>
    <col min="12291" max="12291" width="14.25" style="160" customWidth="1"/>
    <col min="12292" max="12292" width="14.875" style="160" customWidth="1"/>
    <col min="12293" max="12323" width="2.625" style="160" customWidth="1"/>
    <col min="12324" max="12332" width="2.875" style="160" customWidth="1"/>
    <col min="12333" max="12333" width="10" style="160" customWidth="1"/>
    <col min="12334" max="12338" width="2.875" style="160" customWidth="1"/>
    <col min="12339" max="12341" width="2.25" style="160" customWidth="1"/>
    <col min="12342" max="12362" width="2.625" style="160" customWidth="1"/>
    <col min="12363" max="12544" width="9" style="160"/>
    <col min="12545" max="12545" width="4.75" style="160" customWidth="1"/>
    <col min="12546" max="12546" width="14.125" style="160" customWidth="1"/>
    <col min="12547" max="12547" width="14.25" style="160" customWidth="1"/>
    <col min="12548" max="12548" width="14.875" style="160" customWidth="1"/>
    <col min="12549" max="12579" width="2.625" style="160" customWidth="1"/>
    <col min="12580" max="12588" width="2.875" style="160" customWidth="1"/>
    <col min="12589" max="12589" width="10" style="160" customWidth="1"/>
    <col min="12590" max="12594" width="2.875" style="160" customWidth="1"/>
    <col min="12595" max="12597" width="2.25" style="160" customWidth="1"/>
    <col min="12598" max="12618" width="2.625" style="160" customWidth="1"/>
    <col min="12619" max="12800" width="9" style="160"/>
    <col min="12801" max="12801" width="4.75" style="160" customWidth="1"/>
    <col min="12802" max="12802" width="14.125" style="160" customWidth="1"/>
    <col min="12803" max="12803" width="14.25" style="160" customWidth="1"/>
    <col min="12804" max="12804" width="14.875" style="160" customWidth="1"/>
    <col min="12805" max="12835" width="2.625" style="160" customWidth="1"/>
    <col min="12836" max="12844" width="2.875" style="160" customWidth="1"/>
    <col min="12845" max="12845" width="10" style="160" customWidth="1"/>
    <col min="12846" max="12850" width="2.875" style="160" customWidth="1"/>
    <col min="12851" max="12853" width="2.25" style="160" customWidth="1"/>
    <col min="12854" max="12874" width="2.625" style="160" customWidth="1"/>
    <col min="12875" max="13056" width="9" style="160"/>
    <col min="13057" max="13057" width="4.75" style="160" customWidth="1"/>
    <col min="13058" max="13058" width="14.125" style="160" customWidth="1"/>
    <col min="13059" max="13059" width="14.25" style="160" customWidth="1"/>
    <col min="13060" max="13060" width="14.875" style="160" customWidth="1"/>
    <col min="13061" max="13091" width="2.625" style="160" customWidth="1"/>
    <col min="13092" max="13100" width="2.875" style="160" customWidth="1"/>
    <col min="13101" max="13101" width="10" style="160" customWidth="1"/>
    <col min="13102" max="13106" width="2.875" style="160" customWidth="1"/>
    <col min="13107" max="13109" width="2.25" style="160" customWidth="1"/>
    <col min="13110" max="13130" width="2.625" style="160" customWidth="1"/>
    <col min="13131" max="13312" width="9" style="160"/>
    <col min="13313" max="13313" width="4.75" style="160" customWidth="1"/>
    <col min="13314" max="13314" width="14.125" style="160" customWidth="1"/>
    <col min="13315" max="13315" width="14.25" style="160" customWidth="1"/>
    <col min="13316" max="13316" width="14.875" style="160" customWidth="1"/>
    <col min="13317" max="13347" width="2.625" style="160" customWidth="1"/>
    <col min="13348" max="13356" width="2.875" style="160" customWidth="1"/>
    <col min="13357" max="13357" width="10" style="160" customWidth="1"/>
    <col min="13358" max="13362" width="2.875" style="160" customWidth="1"/>
    <col min="13363" max="13365" width="2.25" style="160" customWidth="1"/>
    <col min="13366" max="13386" width="2.625" style="160" customWidth="1"/>
    <col min="13387" max="13568" width="9" style="160"/>
    <col min="13569" max="13569" width="4.75" style="160" customWidth="1"/>
    <col min="13570" max="13570" width="14.125" style="160" customWidth="1"/>
    <col min="13571" max="13571" width="14.25" style="160" customWidth="1"/>
    <col min="13572" max="13572" width="14.875" style="160" customWidth="1"/>
    <col min="13573" max="13603" width="2.625" style="160" customWidth="1"/>
    <col min="13604" max="13612" width="2.875" style="160" customWidth="1"/>
    <col min="13613" max="13613" width="10" style="160" customWidth="1"/>
    <col min="13614" max="13618" width="2.875" style="160" customWidth="1"/>
    <col min="13619" max="13621" width="2.25" style="160" customWidth="1"/>
    <col min="13622" max="13642" width="2.625" style="160" customWidth="1"/>
    <col min="13643" max="13824" width="9" style="160"/>
    <col min="13825" max="13825" width="4.75" style="160" customWidth="1"/>
    <col min="13826" max="13826" width="14.125" style="160" customWidth="1"/>
    <col min="13827" max="13827" width="14.25" style="160" customWidth="1"/>
    <col min="13828" max="13828" width="14.875" style="160" customWidth="1"/>
    <col min="13829" max="13859" width="2.625" style="160" customWidth="1"/>
    <col min="13860" max="13868" width="2.875" style="160" customWidth="1"/>
    <col min="13869" max="13869" width="10" style="160" customWidth="1"/>
    <col min="13870" max="13874" width="2.875" style="160" customWidth="1"/>
    <col min="13875" max="13877" width="2.25" style="160" customWidth="1"/>
    <col min="13878" max="13898" width="2.625" style="160" customWidth="1"/>
    <col min="13899" max="14080" width="9" style="160"/>
    <col min="14081" max="14081" width="4.75" style="160" customWidth="1"/>
    <col min="14082" max="14082" width="14.125" style="160" customWidth="1"/>
    <col min="14083" max="14083" width="14.25" style="160" customWidth="1"/>
    <col min="14084" max="14084" width="14.875" style="160" customWidth="1"/>
    <col min="14085" max="14115" width="2.625" style="160" customWidth="1"/>
    <col min="14116" max="14124" width="2.875" style="160" customWidth="1"/>
    <col min="14125" max="14125" width="10" style="160" customWidth="1"/>
    <col min="14126" max="14130" width="2.875" style="160" customWidth="1"/>
    <col min="14131" max="14133" width="2.25" style="160" customWidth="1"/>
    <col min="14134" max="14154" width="2.625" style="160" customWidth="1"/>
    <col min="14155" max="14336" width="9" style="160"/>
    <col min="14337" max="14337" width="4.75" style="160" customWidth="1"/>
    <col min="14338" max="14338" width="14.125" style="160" customWidth="1"/>
    <col min="14339" max="14339" width="14.25" style="160" customWidth="1"/>
    <col min="14340" max="14340" width="14.875" style="160" customWidth="1"/>
    <col min="14341" max="14371" width="2.625" style="160" customWidth="1"/>
    <col min="14372" max="14380" width="2.875" style="160" customWidth="1"/>
    <col min="14381" max="14381" width="10" style="160" customWidth="1"/>
    <col min="14382" max="14386" width="2.875" style="160" customWidth="1"/>
    <col min="14387" max="14389" width="2.25" style="160" customWidth="1"/>
    <col min="14390" max="14410" width="2.625" style="160" customWidth="1"/>
    <col min="14411" max="14592" width="9" style="160"/>
    <col min="14593" max="14593" width="4.75" style="160" customWidth="1"/>
    <col min="14594" max="14594" width="14.125" style="160" customWidth="1"/>
    <col min="14595" max="14595" width="14.25" style="160" customWidth="1"/>
    <col min="14596" max="14596" width="14.875" style="160" customWidth="1"/>
    <col min="14597" max="14627" width="2.625" style="160" customWidth="1"/>
    <col min="14628" max="14636" width="2.875" style="160" customWidth="1"/>
    <col min="14637" max="14637" width="10" style="160" customWidth="1"/>
    <col min="14638" max="14642" width="2.875" style="160" customWidth="1"/>
    <col min="14643" max="14645" width="2.25" style="160" customWidth="1"/>
    <col min="14646" max="14666" width="2.625" style="160" customWidth="1"/>
    <col min="14667" max="14848" width="9" style="160"/>
    <col min="14849" max="14849" width="4.75" style="160" customWidth="1"/>
    <col min="14850" max="14850" width="14.125" style="160" customWidth="1"/>
    <col min="14851" max="14851" width="14.25" style="160" customWidth="1"/>
    <col min="14852" max="14852" width="14.875" style="160" customWidth="1"/>
    <col min="14853" max="14883" width="2.625" style="160" customWidth="1"/>
    <col min="14884" max="14892" width="2.875" style="160" customWidth="1"/>
    <col min="14893" max="14893" width="10" style="160" customWidth="1"/>
    <col min="14894" max="14898" width="2.875" style="160" customWidth="1"/>
    <col min="14899" max="14901" width="2.25" style="160" customWidth="1"/>
    <col min="14902" max="14922" width="2.625" style="160" customWidth="1"/>
    <col min="14923" max="15104" width="9" style="160"/>
    <col min="15105" max="15105" width="4.75" style="160" customWidth="1"/>
    <col min="15106" max="15106" width="14.125" style="160" customWidth="1"/>
    <col min="15107" max="15107" width="14.25" style="160" customWidth="1"/>
    <col min="15108" max="15108" width="14.875" style="160" customWidth="1"/>
    <col min="15109" max="15139" width="2.625" style="160" customWidth="1"/>
    <col min="15140" max="15148" width="2.875" style="160" customWidth="1"/>
    <col min="15149" max="15149" width="10" style="160" customWidth="1"/>
    <col min="15150" max="15154" width="2.875" style="160" customWidth="1"/>
    <col min="15155" max="15157" width="2.25" style="160" customWidth="1"/>
    <col min="15158" max="15178" width="2.625" style="160" customWidth="1"/>
    <col min="15179" max="15360" width="9" style="160"/>
    <col min="15361" max="15361" width="4.75" style="160" customWidth="1"/>
    <col min="15362" max="15362" width="14.125" style="160" customWidth="1"/>
    <col min="15363" max="15363" width="14.25" style="160" customWidth="1"/>
    <col min="15364" max="15364" width="14.875" style="160" customWidth="1"/>
    <col min="15365" max="15395" width="2.625" style="160" customWidth="1"/>
    <col min="15396" max="15404" width="2.875" style="160" customWidth="1"/>
    <col min="15405" max="15405" width="10" style="160" customWidth="1"/>
    <col min="15406" max="15410" width="2.875" style="160" customWidth="1"/>
    <col min="15411" max="15413" width="2.25" style="160" customWidth="1"/>
    <col min="15414" max="15434" width="2.625" style="160" customWidth="1"/>
    <col min="15435" max="15616" width="9" style="160"/>
    <col min="15617" max="15617" width="4.75" style="160" customWidth="1"/>
    <col min="15618" max="15618" width="14.125" style="160" customWidth="1"/>
    <col min="15619" max="15619" width="14.25" style="160" customWidth="1"/>
    <col min="15620" max="15620" width="14.875" style="160" customWidth="1"/>
    <col min="15621" max="15651" width="2.625" style="160" customWidth="1"/>
    <col min="15652" max="15660" width="2.875" style="160" customWidth="1"/>
    <col min="15661" max="15661" width="10" style="160" customWidth="1"/>
    <col min="15662" max="15666" width="2.875" style="160" customWidth="1"/>
    <col min="15667" max="15669" width="2.25" style="160" customWidth="1"/>
    <col min="15670" max="15690" width="2.625" style="160" customWidth="1"/>
    <col min="15691" max="15872" width="9" style="160"/>
    <col min="15873" max="15873" width="4.75" style="160" customWidth="1"/>
    <col min="15874" max="15874" width="14.125" style="160" customWidth="1"/>
    <col min="15875" max="15875" width="14.25" style="160" customWidth="1"/>
    <col min="15876" max="15876" width="14.875" style="160" customWidth="1"/>
    <col min="15877" max="15907" width="2.625" style="160" customWidth="1"/>
    <col min="15908" max="15916" width="2.875" style="160" customWidth="1"/>
    <col min="15917" max="15917" width="10" style="160" customWidth="1"/>
    <col min="15918" max="15922" width="2.875" style="160" customWidth="1"/>
    <col min="15923" max="15925" width="2.25" style="160" customWidth="1"/>
    <col min="15926" max="15946" width="2.625" style="160" customWidth="1"/>
    <col min="15947" max="16128" width="9" style="160"/>
    <col min="16129" max="16129" width="4.75" style="160" customWidth="1"/>
    <col min="16130" max="16130" width="14.125" style="160" customWidth="1"/>
    <col min="16131" max="16131" width="14.25" style="160" customWidth="1"/>
    <col min="16132" max="16132" width="14.875" style="160" customWidth="1"/>
    <col min="16133" max="16163" width="2.625" style="160" customWidth="1"/>
    <col min="16164" max="16172" width="2.875" style="160" customWidth="1"/>
    <col min="16173" max="16173" width="10" style="160" customWidth="1"/>
    <col min="16174" max="16178" width="2.875" style="160" customWidth="1"/>
    <col min="16179" max="16181" width="2.25" style="160" customWidth="1"/>
    <col min="16182" max="16202" width="2.625" style="160" customWidth="1"/>
    <col min="16203" max="16384" width="9" style="160"/>
  </cols>
  <sheetData>
    <row r="1" spans="1:59" ht="11.25" customHeight="1"/>
    <row r="2" spans="1:59" s="164" customFormat="1" ht="21" customHeight="1">
      <c r="A2" s="162" t="s">
        <v>151</v>
      </c>
      <c r="B2" s="163"/>
      <c r="C2" s="291" t="s">
        <v>154</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row>
    <row r="3" spans="1:59" s="164" customFormat="1" ht="21" customHeight="1" thickBot="1">
      <c r="A3" s="744" t="s">
        <v>88</v>
      </c>
      <c r="B3" s="744"/>
      <c r="C3" s="744"/>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744"/>
      <c r="AN3" s="744"/>
      <c r="AO3" s="744"/>
      <c r="AP3" s="744"/>
      <c r="AQ3" s="744"/>
      <c r="AR3" s="744"/>
      <c r="AS3" s="744"/>
      <c r="AT3" s="165"/>
      <c r="AU3" s="165"/>
      <c r="AV3" s="165"/>
      <c r="AW3" s="165"/>
      <c r="AX3" s="165"/>
      <c r="AY3" s="165"/>
      <c r="AZ3" s="165"/>
      <c r="BA3" s="165"/>
      <c r="BB3" s="165"/>
      <c r="BC3" s="165"/>
      <c r="BD3" s="165"/>
      <c r="BE3" s="165"/>
      <c r="BF3" s="165"/>
      <c r="BG3" s="165"/>
    </row>
    <row r="4" spans="1:59" s="164" customFormat="1" ht="18.75" customHeight="1" thickBot="1">
      <c r="B4" s="162"/>
      <c r="C4" s="162"/>
      <c r="D4" s="162"/>
      <c r="E4" s="162"/>
      <c r="F4" s="162"/>
      <c r="AC4" s="745" t="s">
        <v>89</v>
      </c>
      <c r="AD4" s="746"/>
      <c r="AE4" s="746"/>
      <c r="AF4" s="746"/>
      <c r="AG4" s="746"/>
      <c r="AH4" s="746"/>
      <c r="AI4" s="746"/>
      <c r="AJ4" s="746"/>
      <c r="AK4" s="746"/>
      <c r="AL4" s="747"/>
      <c r="AM4" s="166" t="s">
        <v>90</v>
      </c>
      <c r="AN4" s="167"/>
      <c r="AO4" s="167"/>
      <c r="AP4" s="167"/>
      <c r="AQ4" s="167"/>
      <c r="AR4" s="167"/>
      <c r="AS4" s="168"/>
    </row>
    <row r="5" spans="1:59" s="164" customFormat="1" ht="18.75" customHeight="1" thickBot="1">
      <c r="A5" s="748" t="s">
        <v>30</v>
      </c>
      <c r="B5" s="749"/>
      <c r="C5" s="749"/>
      <c r="D5" s="749"/>
      <c r="E5" s="670" t="s">
        <v>142</v>
      </c>
      <c r="F5" s="671"/>
      <c r="G5" s="671"/>
      <c r="H5" s="671"/>
      <c r="I5" s="671"/>
      <c r="J5" s="671"/>
      <c r="K5" s="671"/>
      <c r="L5" s="671"/>
      <c r="M5" s="671"/>
      <c r="N5" s="671"/>
      <c r="O5" s="671"/>
      <c r="P5" s="748" t="s">
        <v>91</v>
      </c>
      <c r="Q5" s="749"/>
      <c r="R5" s="749"/>
      <c r="S5" s="749"/>
      <c r="T5" s="749"/>
      <c r="U5" s="749"/>
      <c r="V5" s="749"/>
      <c r="W5" s="749"/>
      <c r="X5" s="749"/>
      <c r="Y5" s="750"/>
      <c r="Z5" s="751" t="s">
        <v>92</v>
      </c>
      <c r="AA5" s="749"/>
      <c r="AB5" s="749"/>
      <c r="AC5" s="749"/>
      <c r="AD5" s="749"/>
      <c r="AE5" s="749"/>
      <c r="AF5" s="749"/>
      <c r="AG5" s="749"/>
      <c r="AH5" s="749"/>
      <c r="AI5" s="749"/>
      <c r="AJ5" s="749"/>
      <c r="AK5" s="749"/>
      <c r="AL5" s="749"/>
      <c r="AM5" s="749"/>
      <c r="AN5" s="749"/>
      <c r="AO5" s="749"/>
      <c r="AP5" s="749"/>
      <c r="AQ5" s="749"/>
      <c r="AR5" s="749"/>
      <c r="AS5" s="752"/>
    </row>
    <row r="6" spans="1:59" s="164" customFormat="1" ht="18.75" customHeight="1" thickBot="1">
      <c r="A6" s="760"/>
      <c r="B6" s="761"/>
      <c r="C6" s="761"/>
      <c r="D6" s="761"/>
      <c r="E6" s="762" t="s">
        <v>29</v>
      </c>
      <c r="F6" s="763"/>
      <c r="G6" s="763"/>
      <c r="H6" s="763"/>
      <c r="I6" s="763"/>
      <c r="J6" s="763"/>
      <c r="K6" s="763"/>
      <c r="L6" s="763"/>
      <c r="M6" s="763"/>
      <c r="N6" s="763"/>
      <c r="O6" s="763"/>
      <c r="P6" s="763"/>
      <c r="Q6" s="763"/>
      <c r="R6" s="763"/>
      <c r="S6" s="763"/>
      <c r="T6" s="763"/>
      <c r="U6" s="763"/>
      <c r="V6" s="763"/>
      <c r="W6" s="763"/>
      <c r="X6" s="763"/>
      <c r="Y6" s="763"/>
      <c r="Z6" s="763"/>
      <c r="AA6" s="764"/>
      <c r="AB6" s="751" t="s">
        <v>23</v>
      </c>
      <c r="AC6" s="749"/>
      <c r="AD6" s="749"/>
      <c r="AE6" s="749"/>
      <c r="AF6" s="749"/>
      <c r="AG6" s="749"/>
      <c r="AH6" s="749"/>
      <c r="AI6" s="749"/>
      <c r="AJ6" s="749"/>
      <c r="AK6" s="749"/>
      <c r="AL6" s="749"/>
      <c r="AM6" s="749"/>
      <c r="AN6" s="749"/>
      <c r="AO6" s="749"/>
      <c r="AP6" s="749"/>
      <c r="AQ6" s="749"/>
      <c r="AR6" s="749"/>
      <c r="AS6" s="752"/>
    </row>
    <row r="7" spans="1:59" s="164" customFormat="1" ht="18.75" customHeight="1" thickBot="1">
      <c r="A7" s="748" t="s">
        <v>28</v>
      </c>
      <c r="B7" s="749"/>
      <c r="C7" s="749"/>
      <c r="D7" s="169" t="s">
        <v>93</v>
      </c>
      <c r="E7" s="765" t="s">
        <v>27</v>
      </c>
      <c r="F7" s="763"/>
      <c r="G7" s="763"/>
      <c r="H7" s="763"/>
      <c r="I7" s="763"/>
      <c r="J7" s="763"/>
      <c r="K7" s="763"/>
      <c r="L7" s="764"/>
      <c r="M7" s="765" t="s">
        <v>94</v>
      </c>
      <c r="N7" s="763"/>
      <c r="O7" s="763"/>
      <c r="P7" s="763"/>
      <c r="Q7" s="763"/>
      <c r="R7" s="763"/>
      <c r="S7" s="763"/>
      <c r="T7" s="763"/>
      <c r="U7" s="763"/>
      <c r="V7" s="764"/>
      <c r="W7" s="765" t="s">
        <v>26</v>
      </c>
      <c r="X7" s="763"/>
      <c r="Y7" s="763"/>
      <c r="Z7" s="763"/>
      <c r="AA7" s="763"/>
      <c r="AB7" s="763"/>
      <c r="AC7" s="763"/>
      <c r="AD7" s="763"/>
      <c r="AE7" s="764"/>
      <c r="AF7" s="766" t="s">
        <v>144</v>
      </c>
      <c r="AG7" s="767"/>
      <c r="AH7" s="767"/>
      <c r="AI7" s="767"/>
      <c r="AJ7" s="767"/>
      <c r="AK7" s="767"/>
      <c r="AL7" s="767"/>
      <c r="AM7" s="767"/>
      <c r="AN7" s="767"/>
      <c r="AO7" s="767"/>
      <c r="AP7" s="767"/>
      <c r="AQ7" s="767"/>
      <c r="AR7" s="767"/>
      <c r="AS7" s="768"/>
    </row>
    <row r="8" spans="1:59" s="164" customFormat="1" ht="18.75" customHeight="1" thickBot="1">
      <c r="A8" s="748" t="s">
        <v>95</v>
      </c>
      <c r="B8" s="749"/>
      <c r="C8" s="749"/>
      <c r="D8" s="749"/>
      <c r="E8" s="749"/>
      <c r="F8" s="749"/>
      <c r="G8" s="749"/>
      <c r="H8" s="749"/>
      <c r="I8" s="749"/>
      <c r="J8" s="749"/>
      <c r="K8" s="749"/>
      <c r="L8" s="750"/>
      <c r="M8" s="771">
        <v>4</v>
      </c>
      <c r="N8" s="772"/>
      <c r="O8" s="772"/>
      <c r="P8" s="772"/>
      <c r="Q8" s="772"/>
      <c r="R8" s="772"/>
      <c r="S8" s="772"/>
      <c r="T8" s="772"/>
      <c r="U8" s="772"/>
      <c r="V8" s="773"/>
      <c r="W8" s="765" t="s">
        <v>24</v>
      </c>
      <c r="X8" s="763"/>
      <c r="Y8" s="763"/>
      <c r="Z8" s="763"/>
      <c r="AA8" s="763"/>
      <c r="AB8" s="763"/>
      <c r="AC8" s="763"/>
      <c r="AD8" s="763"/>
      <c r="AE8" s="764"/>
      <c r="AF8" s="774"/>
      <c r="AG8" s="775"/>
      <c r="AH8" s="775"/>
      <c r="AI8" s="775"/>
      <c r="AJ8" s="775"/>
      <c r="AK8" s="775"/>
      <c r="AL8" s="775"/>
      <c r="AM8" s="775"/>
      <c r="AN8" s="775"/>
      <c r="AO8" s="775"/>
      <c r="AP8" s="775"/>
      <c r="AQ8" s="775"/>
      <c r="AR8" s="775"/>
      <c r="AS8" s="776"/>
    </row>
    <row r="9" spans="1:59" s="164" customFormat="1" ht="18.75" customHeight="1">
      <c r="A9" s="777" t="s">
        <v>22</v>
      </c>
      <c r="B9" s="677" t="s">
        <v>21</v>
      </c>
      <c r="C9" s="769" t="s">
        <v>20</v>
      </c>
      <c r="D9" s="780" t="s">
        <v>19</v>
      </c>
      <c r="E9" s="782" t="s">
        <v>18</v>
      </c>
      <c r="F9" s="780"/>
      <c r="G9" s="780"/>
      <c r="H9" s="780"/>
      <c r="I9" s="780"/>
      <c r="J9" s="780"/>
      <c r="K9" s="783"/>
      <c r="L9" s="782" t="s">
        <v>17</v>
      </c>
      <c r="M9" s="780"/>
      <c r="N9" s="780"/>
      <c r="O9" s="780"/>
      <c r="P9" s="780"/>
      <c r="Q9" s="780"/>
      <c r="R9" s="783"/>
      <c r="S9" s="782" t="s">
        <v>16</v>
      </c>
      <c r="T9" s="780"/>
      <c r="U9" s="780"/>
      <c r="V9" s="780"/>
      <c r="W9" s="780"/>
      <c r="X9" s="780"/>
      <c r="Y9" s="783"/>
      <c r="Z9" s="786" t="s">
        <v>15</v>
      </c>
      <c r="AA9" s="780"/>
      <c r="AB9" s="780"/>
      <c r="AC9" s="780"/>
      <c r="AD9" s="780"/>
      <c r="AE9" s="780"/>
      <c r="AF9" s="783"/>
      <c r="AG9" s="787"/>
      <c r="AH9" s="788"/>
      <c r="AI9" s="789"/>
      <c r="AJ9" s="790" t="s">
        <v>96</v>
      </c>
      <c r="AK9" s="769"/>
      <c r="AL9" s="769"/>
      <c r="AM9" s="769" t="s">
        <v>14</v>
      </c>
      <c r="AN9" s="769"/>
      <c r="AO9" s="769"/>
      <c r="AP9" s="769" t="s">
        <v>13</v>
      </c>
      <c r="AQ9" s="769"/>
      <c r="AR9" s="769"/>
      <c r="AS9" s="756" t="s">
        <v>12</v>
      </c>
    </row>
    <row r="10" spans="1:59" s="164" customFormat="1" ht="18.75" customHeight="1">
      <c r="A10" s="778"/>
      <c r="B10" s="741"/>
      <c r="C10" s="770"/>
      <c r="D10" s="781"/>
      <c r="E10" s="443">
        <v>1</v>
      </c>
      <c r="F10" s="444">
        <v>2</v>
      </c>
      <c r="G10" s="444">
        <v>3</v>
      </c>
      <c r="H10" s="445">
        <v>4</v>
      </c>
      <c r="I10" s="444">
        <v>5</v>
      </c>
      <c r="J10" s="444">
        <v>6</v>
      </c>
      <c r="K10" s="446">
        <v>7</v>
      </c>
      <c r="L10" s="443">
        <v>8</v>
      </c>
      <c r="M10" s="444">
        <v>9</v>
      </c>
      <c r="N10" s="444">
        <v>10</v>
      </c>
      <c r="O10" s="444">
        <v>11</v>
      </c>
      <c r="P10" s="444">
        <v>12</v>
      </c>
      <c r="Q10" s="444">
        <v>13</v>
      </c>
      <c r="R10" s="446">
        <v>14</v>
      </c>
      <c r="S10" s="443">
        <v>15</v>
      </c>
      <c r="T10" s="444">
        <v>16</v>
      </c>
      <c r="U10" s="444">
        <v>17</v>
      </c>
      <c r="V10" s="444">
        <v>18</v>
      </c>
      <c r="W10" s="444">
        <v>19</v>
      </c>
      <c r="X10" s="444">
        <v>20</v>
      </c>
      <c r="Y10" s="446">
        <v>21</v>
      </c>
      <c r="Z10" s="445">
        <v>22</v>
      </c>
      <c r="AA10" s="444">
        <v>23</v>
      </c>
      <c r="AB10" s="444">
        <v>24</v>
      </c>
      <c r="AC10" s="444">
        <v>25</v>
      </c>
      <c r="AD10" s="444">
        <v>26</v>
      </c>
      <c r="AE10" s="444">
        <v>27</v>
      </c>
      <c r="AF10" s="446">
        <v>28</v>
      </c>
      <c r="AG10" s="170">
        <v>29</v>
      </c>
      <c r="AH10" s="171">
        <v>30</v>
      </c>
      <c r="AI10" s="172">
        <v>31</v>
      </c>
      <c r="AJ10" s="791"/>
      <c r="AK10" s="770"/>
      <c r="AL10" s="770"/>
      <c r="AM10" s="770"/>
      <c r="AN10" s="770"/>
      <c r="AO10" s="770"/>
      <c r="AP10" s="770"/>
      <c r="AQ10" s="770"/>
      <c r="AR10" s="770"/>
      <c r="AS10" s="757"/>
    </row>
    <row r="11" spans="1:59" s="164" customFormat="1" ht="18.75" customHeight="1">
      <c r="A11" s="778"/>
      <c r="B11" s="741"/>
      <c r="C11" s="770"/>
      <c r="D11" s="781"/>
      <c r="E11" s="447" t="s">
        <v>97</v>
      </c>
      <c r="F11" s="444" t="s">
        <v>98</v>
      </c>
      <c r="G11" s="444" t="s">
        <v>99</v>
      </c>
      <c r="H11" s="444" t="s">
        <v>100</v>
      </c>
      <c r="I11" s="444" t="s">
        <v>101</v>
      </c>
      <c r="J11" s="444" t="s">
        <v>102</v>
      </c>
      <c r="K11" s="446" t="s">
        <v>103</v>
      </c>
      <c r="L11" s="447" t="s">
        <v>97</v>
      </c>
      <c r="M11" s="444" t="s">
        <v>98</v>
      </c>
      <c r="N11" s="444" t="s">
        <v>99</v>
      </c>
      <c r="O11" s="444" t="s">
        <v>100</v>
      </c>
      <c r="P11" s="444" t="s">
        <v>101</v>
      </c>
      <c r="Q11" s="444" t="s">
        <v>102</v>
      </c>
      <c r="R11" s="446" t="s">
        <v>103</v>
      </c>
      <c r="S11" s="447" t="s">
        <v>97</v>
      </c>
      <c r="T11" s="444" t="s">
        <v>98</v>
      </c>
      <c r="U11" s="444" t="s">
        <v>99</v>
      </c>
      <c r="V11" s="444" t="s">
        <v>100</v>
      </c>
      <c r="W11" s="444" t="s">
        <v>101</v>
      </c>
      <c r="X11" s="444" t="s">
        <v>102</v>
      </c>
      <c r="Y11" s="446" t="s">
        <v>103</v>
      </c>
      <c r="Z11" s="447" t="s">
        <v>97</v>
      </c>
      <c r="AA11" s="444" t="s">
        <v>98</v>
      </c>
      <c r="AB11" s="444" t="s">
        <v>99</v>
      </c>
      <c r="AC11" s="444" t="s">
        <v>100</v>
      </c>
      <c r="AD11" s="444" t="s">
        <v>101</v>
      </c>
      <c r="AE11" s="444" t="s">
        <v>102</v>
      </c>
      <c r="AF11" s="446" t="s">
        <v>103</v>
      </c>
      <c r="AG11" s="170" t="s">
        <v>97</v>
      </c>
      <c r="AH11" s="171" t="s">
        <v>98</v>
      </c>
      <c r="AI11" s="172" t="s">
        <v>99</v>
      </c>
      <c r="AJ11" s="791"/>
      <c r="AK11" s="770"/>
      <c r="AL11" s="770"/>
      <c r="AM11" s="770"/>
      <c r="AN11" s="770"/>
      <c r="AO11" s="770"/>
      <c r="AP11" s="770"/>
      <c r="AQ11" s="770"/>
      <c r="AR11" s="770"/>
      <c r="AS11" s="757"/>
    </row>
    <row r="12" spans="1:59" s="164" customFormat="1" ht="17.25" customHeight="1">
      <c r="A12" s="778"/>
      <c r="B12" s="173" t="s">
        <v>109</v>
      </c>
      <c r="C12" s="174" t="s">
        <v>104</v>
      </c>
      <c r="D12" s="175" t="s">
        <v>105</v>
      </c>
      <c r="E12" s="173">
        <v>8</v>
      </c>
      <c r="F12" s="176">
        <v>8</v>
      </c>
      <c r="G12" s="176"/>
      <c r="H12" s="177"/>
      <c r="I12" s="176">
        <v>8</v>
      </c>
      <c r="J12" s="174">
        <v>8</v>
      </c>
      <c r="K12" s="175">
        <v>8</v>
      </c>
      <c r="L12" s="173">
        <v>8</v>
      </c>
      <c r="M12" s="176">
        <v>8</v>
      </c>
      <c r="N12" s="176"/>
      <c r="O12" s="176"/>
      <c r="P12" s="176">
        <v>8</v>
      </c>
      <c r="Q12" s="174">
        <v>8</v>
      </c>
      <c r="R12" s="175">
        <v>8</v>
      </c>
      <c r="S12" s="173">
        <v>8</v>
      </c>
      <c r="T12" s="176">
        <v>8</v>
      </c>
      <c r="U12" s="176"/>
      <c r="V12" s="176"/>
      <c r="W12" s="176">
        <v>8</v>
      </c>
      <c r="X12" s="174">
        <v>8</v>
      </c>
      <c r="Y12" s="175">
        <v>8</v>
      </c>
      <c r="Z12" s="173">
        <v>8</v>
      </c>
      <c r="AA12" s="176">
        <v>8</v>
      </c>
      <c r="AB12" s="176"/>
      <c r="AC12" s="176"/>
      <c r="AD12" s="176">
        <v>8</v>
      </c>
      <c r="AE12" s="174">
        <v>8</v>
      </c>
      <c r="AF12" s="175">
        <v>8</v>
      </c>
      <c r="AG12" s="178">
        <v>8</v>
      </c>
      <c r="AH12" s="179">
        <v>8</v>
      </c>
      <c r="AI12" s="180"/>
      <c r="AJ12" s="758">
        <f>SUM(E12:AF12)</f>
        <v>160</v>
      </c>
      <c r="AK12" s="758"/>
      <c r="AL12" s="759"/>
      <c r="AM12" s="753">
        <f>AJ12/4</f>
        <v>40</v>
      </c>
      <c r="AN12" s="754"/>
      <c r="AO12" s="755"/>
      <c r="AP12" s="753">
        <f>IFERROR(IF(AJ12/4/$AG$23&gt;1,1,ROUNDDOWN(AJ12/4/$AG$23,1)),0)</f>
        <v>1</v>
      </c>
      <c r="AQ12" s="754"/>
      <c r="AR12" s="755"/>
      <c r="AS12" s="181" t="s">
        <v>148</v>
      </c>
    </row>
    <row r="13" spans="1:59" s="164" customFormat="1" ht="17.25" customHeight="1">
      <c r="A13" s="778"/>
      <c r="B13" s="173" t="s">
        <v>109</v>
      </c>
      <c r="C13" s="174" t="s">
        <v>104</v>
      </c>
      <c r="D13" s="175" t="s">
        <v>106</v>
      </c>
      <c r="E13" s="173">
        <v>8</v>
      </c>
      <c r="F13" s="176">
        <v>8</v>
      </c>
      <c r="G13" s="176"/>
      <c r="H13" s="176"/>
      <c r="I13" s="176">
        <v>8</v>
      </c>
      <c r="J13" s="174">
        <v>8</v>
      </c>
      <c r="K13" s="175">
        <v>8</v>
      </c>
      <c r="L13" s="173">
        <v>8</v>
      </c>
      <c r="M13" s="176">
        <v>8</v>
      </c>
      <c r="N13" s="176"/>
      <c r="O13" s="176"/>
      <c r="P13" s="176">
        <v>8</v>
      </c>
      <c r="Q13" s="174">
        <v>8</v>
      </c>
      <c r="R13" s="175">
        <v>8</v>
      </c>
      <c r="S13" s="173">
        <v>8</v>
      </c>
      <c r="T13" s="176">
        <v>8</v>
      </c>
      <c r="U13" s="176"/>
      <c r="V13" s="176"/>
      <c r="W13" s="176">
        <v>8</v>
      </c>
      <c r="X13" s="174">
        <v>8</v>
      </c>
      <c r="Y13" s="175">
        <v>8</v>
      </c>
      <c r="Z13" s="173">
        <v>8</v>
      </c>
      <c r="AA13" s="176">
        <v>8</v>
      </c>
      <c r="AB13" s="176"/>
      <c r="AC13" s="176"/>
      <c r="AD13" s="176">
        <v>8</v>
      </c>
      <c r="AE13" s="174">
        <v>8</v>
      </c>
      <c r="AF13" s="175">
        <v>8</v>
      </c>
      <c r="AG13" s="178">
        <v>8</v>
      </c>
      <c r="AH13" s="179">
        <v>8</v>
      </c>
      <c r="AI13" s="180"/>
      <c r="AJ13" s="758">
        <f t="shared" ref="AJ13:AJ21" si="0">SUM(E13:AF13)</f>
        <v>160</v>
      </c>
      <c r="AK13" s="758"/>
      <c r="AL13" s="759"/>
      <c r="AM13" s="753">
        <f t="shared" ref="AM13:AM21" si="1">AJ13/4</f>
        <v>40</v>
      </c>
      <c r="AN13" s="754"/>
      <c r="AO13" s="755"/>
      <c r="AP13" s="753">
        <f t="shared" ref="AP13:AP21" si="2">IFERROR(IF(AJ13/4/$AG$23&gt;1,1,ROUNDDOWN(AJ13/4/$AG$23,1)),0)</f>
        <v>1</v>
      </c>
      <c r="AQ13" s="754"/>
      <c r="AR13" s="755"/>
      <c r="AS13" s="181"/>
    </row>
    <row r="14" spans="1:59" s="164" customFormat="1" ht="17.25" customHeight="1">
      <c r="A14" s="778"/>
      <c r="B14" s="173" t="s">
        <v>109</v>
      </c>
      <c r="C14" s="174" t="s">
        <v>107</v>
      </c>
      <c r="D14" s="175" t="s">
        <v>108</v>
      </c>
      <c r="E14" s="173"/>
      <c r="F14" s="176">
        <v>8</v>
      </c>
      <c r="G14" s="176"/>
      <c r="H14" s="176"/>
      <c r="I14" s="176">
        <v>8</v>
      </c>
      <c r="J14" s="174"/>
      <c r="K14" s="175">
        <v>8</v>
      </c>
      <c r="L14" s="173"/>
      <c r="M14" s="176">
        <v>8</v>
      </c>
      <c r="N14" s="176"/>
      <c r="O14" s="176"/>
      <c r="P14" s="176">
        <v>8</v>
      </c>
      <c r="Q14" s="174"/>
      <c r="R14" s="175">
        <v>8</v>
      </c>
      <c r="S14" s="173"/>
      <c r="T14" s="176">
        <v>8</v>
      </c>
      <c r="U14" s="176"/>
      <c r="V14" s="176"/>
      <c r="W14" s="176">
        <v>8</v>
      </c>
      <c r="X14" s="174"/>
      <c r="Y14" s="175">
        <v>8</v>
      </c>
      <c r="Z14" s="173"/>
      <c r="AA14" s="176">
        <v>8</v>
      </c>
      <c r="AB14" s="176"/>
      <c r="AC14" s="176"/>
      <c r="AD14" s="176">
        <v>8</v>
      </c>
      <c r="AE14" s="174"/>
      <c r="AF14" s="175">
        <v>8</v>
      </c>
      <c r="AG14" s="178"/>
      <c r="AH14" s="179">
        <v>8</v>
      </c>
      <c r="AI14" s="180"/>
      <c r="AJ14" s="758">
        <f>SUM(E14:AF14)</f>
        <v>96</v>
      </c>
      <c r="AK14" s="758"/>
      <c r="AL14" s="759"/>
      <c r="AM14" s="753">
        <f t="shared" si="1"/>
        <v>24</v>
      </c>
      <c r="AN14" s="754"/>
      <c r="AO14" s="755"/>
      <c r="AP14" s="753">
        <f t="shared" si="2"/>
        <v>0.6</v>
      </c>
      <c r="AQ14" s="754"/>
      <c r="AR14" s="755"/>
      <c r="AS14" s="181" t="s">
        <v>149</v>
      </c>
    </row>
    <row r="15" spans="1:59" s="164" customFormat="1" ht="17.25" customHeight="1">
      <c r="A15" s="778"/>
      <c r="B15" s="173" t="s">
        <v>109</v>
      </c>
      <c r="C15" s="174" t="s">
        <v>110</v>
      </c>
      <c r="D15" s="175" t="s">
        <v>111</v>
      </c>
      <c r="E15" s="173">
        <v>4</v>
      </c>
      <c r="F15" s="176">
        <v>4</v>
      </c>
      <c r="G15" s="176"/>
      <c r="H15" s="176"/>
      <c r="I15" s="176">
        <v>4</v>
      </c>
      <c r="J15" s="174">
        <v>4</v>
      </c>
      <c r="K15" s="175">
        <v>4</v>
      </c>
      <c r="L15" s="173">
        <v>4</v>
      </c>
      <c r="M15" s="176">
        <v>4</v>
      </c>
      <c r="N15" s="176"/>
      <c r="O15" s="176"/>
      <c r="P15" s="176">
        <v>4</v>
      </c>
      <c r="Q15" s="174">
        <v>4</v>
      </c>
      <c r="R15" s="175">
        <v>4</v>
      </c>
      <c r="S15" s="173">
        <v>4</v>
      </c>
      <c r="T15" s="176">
        <v>4</v>
      </c>
      <c r="U15" s="176"/>
      <c r="V15" s="176"/>
      <c r="W15" s="176">
        <v>4</v>
      </c>
      <c r="X15" s="174">
        <v>4</v>
      </c>
      <c r="Y15" s="175">
        <v>4</v>
      </c>
      <c r="Z15" s="173">
        <v>4</v>
      </c>
      <c r="AA15" s="176">
        <v>4</v>
      </c>
      <c r="AB15" s="176"/>
      <c r="AC15" s="176"/>
      <c r="AD15" s="176">
        <v>4</v>
      </c>
      <c r="AE15" s="174">
        <v>4</v>
      </c>
      <c r="AF15" s="175">
        <v>4</v>
      </c>
      <c r="AG15" s="178">
        <v>4</v>
      </c>
      <c r="AH15" s="179">
        <v>4</v>
      </c>
      <c r="AI15" s="180"/>
      <c r="AJ15" s="758">
        <f>SUM(E15:AF15)</f>
        <v>80</v>
      </c>
      <c r="AK15" s="758"/>
      <c r="AL15" s="759"/>
      <c r="AM15" s="753">
        <f>AJ15/4</f>
        <v>20</v>
      </c>
      <c r="AN15" s="754"/>
      <c r="AO15" s="755"/>
      <c r="AP15" s="753">
        <f t="shared" si="2"/>
        <v>0.5</v>
      </c>
      <c r="AQ15" s="754"/>
      <c r="AR15" s="755"/>
      <c r="AS15" s="181" t="s">
        <v>150</v>
      </c>
    </row>
    <row r="16" spans="1:59" s="164" customFormat="1" ht="17.25" customHeight="1">
      <c r="A16" s="778"/>
      <c r="B16" s="182" t="s">
        <v>112</v>
      </c>
      <c r="C16" s="183" t="s">
        <v>113</v>
      </c>
      <c r="D16" s="175" t="s">
        <v>114</v>
      </c>
      <c r="E16" s="173"/>
      <c r="F16" s="176"/>
      <c r="G16" s="176"/>
      <c r="H16" s="176"/>
      <c r="I16" s="176"/>
      <c r="J16" s="174"/>
      <c r="K16" s="175"/>
      <c r="L16" s="173"/>
      <c r="M16" s="176"/>
      <c r="N16" s="176"/>
      <c r="O16" s="176"/>
      <c r="P16" s="176"/>
      <c r="Q16" s="174"/>
      <c r="R16" s="175"/>
      <c r="S16" s="173"/>
      <c r="T16" s="176"/>
      <c r="U16" s="176"/>
      <c r="V16" s="176"/>
      <c r="W16" s="176"/>
      <c r="X16" s="174"/>
      <c r="Y16" s="175"/>
      <c r="Z16" s="173"/>
      <c r="AA16" s="176"/>
      <c r="AB16" s="176"/>
      <c r="AC16" s="176"/>
      <c r="AD16" s="176"/>
      <c r="AE16" s="174"/>
      <c r="AF16" s="175"/>
      <c r="AG16" s="178"/>
      <c r="AH16" s="179"/>
      <c r="AI16" s="180"/>
      <c r="AJ16" s="758">
        <f t="shared" si="0"/>
        <v>0</v>
      </c>
      <c r="AK16" s="758"/>
      <c r="AL16" s="759"/>
      <c r="AM16" s="753">
        <f t="shared" si="1"/>
        <v>0</v>
      </c>
      <c r="AN16" s="754"/>
      <c r="AO16" s="755"/>
      <c r="AP16" s="753">
        <f t="shared" si="2"/>
        <v>0</v>
      </c>
      <c r="AQ16" s="754"/>
      <c r="AR16" s="755"/>
      <c r="AS16" s="181"/>
    </row>
    <row r="17" spans="1:45" s="164" customFormat="1" ht="17.25" customHeight="1">
      <c r="A17" s="778"/>
      <c r="B17" s="182" t="s">
        <v>145</v>
      </c>
      <c r="C17" s="174" t="s">
        <v>110</v>
      </c>
      <c r="D17" s="175" t="s">
        <v>146</v>
      </c>
      <c r="E17" s="173">
        <v>8</v>
      </c>
      <c r="F17" s="176">
        <v>8</v>
      </c>
      <c r="G17" s="176"/>
      <c r="H17" s="176"/>
      <c r="I17" s="176">
        <v>8</v>
      </c>
      <c r="J17" s="174">
        <v>8</v>
      </c>
      <c r="K17" s="175">
        <v>8</v>
      </c>
      <c r="L17" s="173">
        <v>8</v>
      </c>
      <c r="M17" s="176">
        <v>8</v>
      </c>
      <c r="N17" s="176"/>
      <c r="O17" s="176"/>
      <c r="P17" s="176">
        <v>8</v>
      </c>
      <c r="Q17" s="174">
        <v>8</v>
      </c>
      <c r="R17" s="175">
        <v>8</v>
      </c>
      <c r="S17" s="173">
        <v>8</v>
      </c>
      <c r="T17" s="176">
        <v>8</v>
      </c>
      <c r="U17" s="176"/>
      <c r="V17" s="176"/>
      <c r="W17" s="176">
        <v>8</v>
      </c>
      <c r="X17" s="174">
        <v>8</v>
      </c>
      <c r="Y17" s="175">
        <v>8</v>
      </c>
      <c r="Z17" s="173">
        <v>8</v>
      </c>
      <c r="AA17" s="176">
        <v>8</v>
      </c>
      <c r="AB17" s="176"/>
      <c r="AC17" s="176"/>
      <c r="AD17" s="176">
        <v>8</v>
      </c>
      <c r="AE17" s="174">
        <v>8</v>
      </c>
      <c r="AF17" s="175">
        <v>8</v>
      </c>
      <c r="AG17" s="178">
        <v>8</v>
      </c>
      <c r="AH17" s="179">
        <v>8</v>
      </c>
      <c r="AI17" s="180"/>
      <c r="AJ17" s="758">
        <f>SUM(E17:AF17)</f>
        <v>160</v>
      </c>
      <c r="AK17" s="758"/>
      <c r="AL17" s="759"/>
      <c r="AM17" s="753">
        <f t="shared" si="1"/>
        <v>40</v>
      </c>
      <c r="AN17" s="754"/>
      <c r="AO17" s="755"/>
      <c r="AP17" s="753">
        <f t="shared" si="2"/>
        <v>1</v>
      </c>
      <c r="AQ17" s="754"/>
      <c r="AR17" s="755"/>
      <c r="AS17" s="181" t="s">
        <v>147</v>
      </c>
    </row>
    <row r="18" spans="1:45" s="164" customFormat="1" ht="17.25" customHeight="1">
      <c r="A18" s="778"/>
      <c r="B18" s="182"/>
      <c r="C18" s="183"/>
      <c r="D18" s="175"/>
      <c r="E18" s="173"/>
      <c r="F18" s="176"/>
      <c r="G18" s="176"/>
      <c r="H18" s="176"/>
      <c r="I18" s="176"/>
      <c r="J18" s="174"/>
      <c r="K18" s="175"/>
      <c r="L18" s="173"/>
      <c r="M18" s="176"/>
      <c r="N18" s="176"/>
      <c r="O18" s="176"/>
      <c r="P18" s="176"/>
      <c r="Q18" s="174"/>
      <c r="R18" s="175"/>
      <c r="S18" s="173"/>
      <c r="T18" s="176"/>
      <c r="U18" s="176"/>
      <c r="V18" s="176"/>
      <c r="W18" s="176"/>
      <c r="X18" s="174"/>
      <c r="Y18" s="175"/>
      <c r="Z18" s="173"/>
      <c r="AA18" s="176"/>
      <c r="AB18" s="176"/>
      <c r="AC18" s="176"/>
      <c r="AD18" s="176"/>
      <c r="AE18" s="174"/>
      <c r="AF18" s="175"/>
      <c r="AG18" s="178"/>
      <c r="AH18" s="179"/>
      <c r="AI18" s="180"/>
      <c r="AJ18" s="758">
        <f>SUM(E18:AF18)</f>
        <v>0</v>
      </c>
      <c r="AK18" s="758"/>
      <c r="AL18" s="759"/>
      <c r="AM18" s="753">
        <f>AJ18/4</f>
        <v>0</v>
      </c>
      <c r="AN18" s="754"/>
      <c r="AO18" s="755"/>
      <c r="AP18" s="753">
        <f t="shared" si="2"/>
        <v>0</v>
      </c>
      <c r="AQ18" s="754"/>
      <c r="AR18" s="755"/>
      <c r="AS18" s="181"/>
    </row>
    <row r="19" spans="1:45" s="164" customFormat="1" ht="17.25" customHeight="1">
      <c r="A19" s="778"/>
      <c r="B19" s="182"/>
      <c r="C19" s="183"/>
      <c r="D19" s="175"/>
      <c r="E19" s="173"/>
      <c r="F19" s="176"/>
      <c r="G19" s="176"/>
      <c r="H19" s="176"/>
      <c r="I19" s="176"/>
      <c r="J19" s="174"/>
      <c r="K19" s="175"/>
      <c r="L19" s="173"/>
      <c r="M19" s="176"/>
      <c r="N19" s="176"/>
      <c r="O19" s="176"/>
      <c r="P19" s="176"/>
      <c r="Q19" s="174"/>
      <c r="R19" s="175"/>
      <c r="S19" s="173"/>
      <c r="T19" s="176"/>
      <c r="U19" s="176"/>
      <c r="V19" s="176"/>
      <c r="W19" s="176"/>
      <c r="X19" s="174"/>
      <c r="Y19" s="175"/>
      <c r="Z19" s="173"/>
      <c r="AA19" s="176"/>
      <c r="AB19" s="176"/>
      <c r="AC19" s="176"/>
      <c r="AD19" s="176"/>
      <c r="AE19" s="174"/>
      <c r="AF19" s="175"/>
      <c r="AG19" s="178"/>
      <c r="AH19" s="179"/>
      <c r="AI19" s="180"/>
      <c r="AJ19" s="758">
        <f>SUM(E19:AF19)</f>
        <v>0</v>
      </c>
      <c r="AK19" s="758"/>
      <c r="AL19" s="759"/>
      <c r="AM19" s="753">
        <f t="shared" si="1"/>
        <v>0</v>
      </c>
      <c r="AN19" s="754"/>
      <c r="AO19" s="755"/>
      <c r="AP19" s="753">
        <f t="shared" si="2"/>
        <v>0</v>
      </c>
      <c r="AQ19" s="754"/>
      <c r="AR19" s="755"/>
      <c r="AS19" s="181"/>
    </row>
    <row r="20" spans="1:45" s="164" customFormat="1" ht="17.25" customHeight="1">
      <c r="A20" s="778"/>
      <c r="B20" s="173"/>
      <c r="C20" s="174"/>
      <c r="D20" s="175"/>
      <c r="E20" s="173"/>
      <c r="F20" s="176"/>
      <c r="G20" s="176"/>
      <c r="H20" s="176"/>
      <c r="I20" s="176"/>
      <c r="J20" s="174"/>
      <c r="K20" s="175"/>
      <c r="L20" s="173"/>
      <c r="M20" s="176"/>
      <c r="N20" s="176"/>
      <c r="O20" s="176"/>
      <c r="P20" s="176"/>
      <c r="Q20" s="174"/>
      <c r="R20" s="175"/>
      <c r="S20" s="173"/>
      <c r="T20" s="176"/>
      <c r="U20" s="176"/>
      <c r="V20" s="176"/>
      <c r="W20" s="176"/>
      <c r="X20" s="174"/>
      <c r="Y20" s="175"/>
      <c r="Z20" s="173"/>
      <c r="AA20" s="176"/>
      <c r="AB20" s="176"/>
      <c r="AC20" s="176"/>
      <c r="AD20" s="176"/>
      <c r="AE20" s="174"/>
      <c r="AF20" s="175"/>
      <c r="AG20" s="178"/>
      <c r="AH20" s="179"/>
      <c r="AI20" s="180"/>
      <c r="AJ20" s="758">
        <f t="shared" si="0"/>
        <v>0</v>
      </c>
      <c r="AK20" s="758"/>
      <c r="AL20" s="759"/>
      <c r="AM20" s="753">
        <f t="shared" si="1"/>
        <v>0</v>
      </c>
      <c r="AN20" s="754"/>
      <c r="AO20" s="755"/>
      <c r="AP20" s="753">
        <f>IFERROR(IF(AJ20/4/$AG$23&gt;1,1,ROUNDDOWN(AJ20/4/$AG$23,1)),0)</f>
        <v>0</v>
      </c>
      <c r="AQ20" s="754"/>
      <c r="AR20" s="755"/>
      <c r="AS20" s="181"/>
    </row>
    <row r="21" spans="1:45" s="164" customFormat="1" ht="17.25" customHeight="1" thickBot="1">
      <c r="A21" s="778"/>
      <c r="B21" s="173"/>
      <c r="C21" s="174"/>
      <c r="D21" s="184"/>
      <c r="E21" s="173"/>
      <c r="F21" s="174"/>
      <c r="G21" s="176"/>
      <c r="H21" s="176"/>
      <c r="I21" s="176"/>
      <c r="J21" s="174"/>
      <c r="K21" s="175"/>
      <c r="L21" s="173"/>
      <c r="M21" s="176"/>
      <c r="N21" s="176"/>
      <c r="O21" s="176"/>
      <c r="P21" s="176"/>
      <c r="Q21" s="174"/>
      <c r="R21" s="175"/>
      <c r="S21" s="173"/>
      <c r="T21" s="176"/>
      <c r="U21" s="176"/>
      <c r="V21" s="176"/>
      <c r="W21" s="176"/>
      <c r="X21" s="174"/>
      <c r="Y21" s="175"/>
      <c r="Z21" s="173"/>
      <c r="AA21" s="176"/>
      <c r="AB21" s="176"/>
      <c r="AC21" s="176"/>
      <c r="AD21" s="176"/>
      <c r="AE21" s="174"/>
      <c r="AF21" s="175"/>
      <c r="AG21" s="178"/>
      <c r="AH21" s="179"/>
      <c r="AI21" s="180"/>
      <c r="AJ21" s="758">
        <f t="shared" si="0"/>
        <v>0</v>
      </c>
      <c r="AK21" s="758"/>
      <c r="AL21" s="759"/>
      <c r="AM21" s="753">
        <f t="shared" si="1"/>
        <v>0</v>
      </c>
      <c r="AN21" s="754"/>
      <c r="AO21" s="755"/>
      <c r="AP21" s="814">
        <f t="shared" si="2"/>
        <v>0</v>
      </c>
      <c r="AQ21" s="815"/>
      <c r="AR21" s="816"/>
      <c r="AS21" s="185"/>
    </row>
    <row r="22" spans="1:45" s="164" customFormat="1" ht="17.25" customHeight="1" thickBot="1">
      <c r="A22" s="778"/>
      <c r="B22" s="748" t="s">
        <v>11</v>
      </c>
      <c r="C22" s="749"/>
      <c r="D22" s="749"/>
      <c r="E22" s="186">
        <f>SUM(E12:E21)</f>
        <v>28</v>
      </c>
      <c r="F22" s="169">
        <f t="shared" ref="F22:AI22" si="3">SUM(F12:F21)</f>
        <v>36</v>
      </c>
      <c r="G22" s="169">
        <f t="shared" si="3"/>
        <v>0</v>
      </c>
      <c r="H22" s="169">
        <f t="shared" si="3"/>
        <v>0</v>
      </c>
      <c r="I22" s="169">
        <f t="shared" si="3"/>
        <v>36</v>
      </c>
      <c r="J22" s="169">
        <f t="shared" si="3"/>
        <v>28</v>
      </c>
      <c r="K22" s="187">
        <f t="shared" si="3"/>
        <v>36</v>
      </c>
      <c r="L22" s="188">
        <f t="shared" si="3"/>
        <v>28</v>
      </c>
      <c r="M22" s="169">
        <f t="shared" si="3"/>
        <v>36</v>
      </c>
      <c r="N22" s="169">
        <f t="shared" si="3"/>
        <v>0</v>
      </c>
      <c r="O22" s="169">
        <f t="shared" si="3"/>
        <v>0</v>
      </c>
      <c r="P22" s="169">
        <f t="shared" si="3"/>
        <v>36</v>
      </c>
      <c r="Q22" s="169">
        <f t="shared" si="3"/>
        <v>28</v>
      </c>
      <c r="R22" s="187">
        <f t="shared" si="3"/>
        <v>36</v>
      </c>
      <c r="S22" s="188">
        <f t="shared" si="3"/>
        <v>28</v>
      </c>
      <c r="T22" s="169">
        <f t="shared" si="3"/>
        <v>36</v>
      </c>
      <c r="U22" s="169">
        <f t="shared" si="3"/>
        <v>0</v>
      </c>
      <c r="V22" s="169">
        <f t="shared" si="3"/>
        <v>0</v>
      </c>
      <c r="W22" s="169">
        <f t="shared" si="3"/>
        <v>36</v>
      </c>
      <c r="X22" s="169">
        <f t="shared" si="3"/>
        <v>28</v>
      </c>
      <c r="Y22" s="187">
        <f t="shared" si="3"/>
        <v>36</v>
      </c>
      <c r="Z22" s="188">
        <f t="shared" si="3"/>
        <v>28</v>
      </c>
      <c r="AA22" s="169">
        <f t="shared" si="3"/>
        <v>36</v>
      </c>
      <c r="AB22" s="169">
        <f t="shared" si="3"/>
        <v>0</v>
      </c>
      <c r="AC22" s="169">
        <f t="shared" si="3"/>
        <v>0</v>
      </c>
      <c r="AD22" s="189">
        <f t="shared" si="3"/>
        <v>36</v>
      </c>
      <c r="AE22" s="189">
        <f t="shared" si="3"/>
        <v>28</v>
      </c>
      <c r="AF22" s="190">
        <f t="shared" si="3"/>
        <v>36</v>
      </c>
      <c r="AG22" s="191">
        <f t="shared" si="3"/>
        <v>28</v>
      </c>
      <c r="AH22" s="192">
        <f t="shared" si="3"/>
        <v>36</v>
      </c>
      <c r="AI22" s="193">
        <f t="shared" si="3"/>
        <v>0</v>
      </c>
      <c r="AJ22" s="792">
        <f>SUM(AJ12:AL21)</f>
        <v>656</v>
      </c>
      <c r="AK22" s="792"/>
      <c r="AL22" s="793"/>
      <c r="AM22" s="794">
        <f>SUM(AM12:AO21)</f>
        <v>164</v>
      </c>
      <c r="AN22" s="792"/>
      <c r="AO22" s="793"/>
      <c r="AP22" s="794">
        <f>SUM(AP12:AR21)</f>
        <v>4.0999999999999996</v>
      </c>
      <c r="AQ22" s="792"/>
      <c r="AR22" s="793"/>
      <c r="AS22" s="194"/>
    </row>
    <row r="23" spans="1:45" s="164" customFormat="1" ht="17.25" customHeight="1" thickTop="1" thickBot="1">
      <c r="A23" s="778"/>
      <c r="B23" s="748" t="s">
        <v>10</v>
      </c>
      <c r="C23" s="749"/>
      <c r="D23" s="749"/>
      <c r="E23" s="749"/>
      <c r="F23" s="749"/>
      <c r="G23" s="749"/>
      <c r="H23" s="749"/>
      <c r="I23" s="749"/>
      <c r="J23" s="749"/>
      <c r="K23" s="749"/>
      <c r="L23" s="749"/>
      <c r="M23" s="749"/>
      <c r="N23" s="749"/>
      <c r="O23" s="749"/>
      <c r="P23" s="749"/>
      <c r="Q23" s="749"/>
      <c r="R23" s="749"/>
      <c r="S23" s="749"/>
      <c r="T23" s="749"/>
      <c r="U23" s="749"/>
      <c r="V23" s="749"/>
      <c r="W23" s="749"/>
      <c r="X23" s="749"/>
      <c r="Y23" s="749"/>
      <c r="Z23" s="749"/>
      <c r="AA23" s="749"/>
      <c r="AB23" s="749"/>
      <c r="AC23" s="749"/>
      <c r="AD23" s="749" t="s">
        <v>23</v>
      </c>
      <c r="AE23" s="749"/>
      <c r="AF23" s="795"/>
      <c r="AG23" s="796">
        <v>40</v>
      </c>
      <c r="AH23" s="797"/>
      <c r="AI23" s="798"/>
      <c r="AJ23" s="799" t="s">
        <v>115</v>
      </c>
      <c r="AK23" s="800"/>
      <c r="AL23" s="800"/>
      <c r="AM23" s="800"/>
      <c r="AN23" s="800"/>
      <c r="AO23" s="800"/>
      <c r="AP23" s="800"/>
      <c r="AQ23" s="800"/>
      <c r="AR23" s="801"/>
      <c r="AS23" s="194"/>
    </row>
    <row r="24" spans="1:45" s="164" customFormat="1" ht="17.25" customHeight="1" thickBot="1">
      <c r="A24" s="779"/>
      <c r="B24" s="784" t="s">
        <v>9</v>
      </c>
      <c r="C24" s="785"/>
      <c r="D24" s="785"/>
      <c r="E24" s="195">
        <v>8</v>
      </c>
      <c r="F24" s="196">
        <v>8</v>
      </c>
      <c r="G24" s="196" t="s">
        <v>116</v>
      </c>
      <c r="H24" s="196" t="s">
        <v>116</v>
      </c>
      <c r="I24" s="196">
        <v>8</v>
      </c>
      <c r="J24" s="196">
        <v>8</v>
      </c>
      <c r="K24" s="197">
        <v>8</v>
      </c>
      <c r="L24" s="195">
        <v>8</v>
      </c>
      <c r="M24" s="196">
        <v>8</v>
      </c>
      <c r="N24" s="196" t="s">
        <v>116</v>
      </c>
      <c r="O24" s="196" t="s">
        <v>116</v>
      </c>
      <c r="P24" s="196">
        <v>8</v>
      </c>
      <c r="Q24" s="196">
        <v>8</v>
      </c>
      <c r="R24" s="197">
        <v>8</v>
      </c>
      <c r="S24" s="195">
        <v>8</v>
      </c>
      <c r="T24" s="196">
        <v>8</v>
      </c>
      <c r="U24" s="196" t="s">
        <v>116</v>
      </c>
      <c r="V24" s="196" t="s">
        <v>116</v>
      </c>
      <c r="W24" s="196">
        <v>8</v>
      </c>
      <c r="X24" s="196">
        <v>8</v>
      </c>
      <c r="Y24" s="197">
        <v>8</v>
      </c>
      <c r="Z24" s="195">
        <v>8</v>
      </c>
      <c r="AA24" s="196">
        <v>8</v>
      </c>
      <c r="AB24" s="196" t="s">
        <v>116</v>
      </c>
      <c r="AC24" s="196" t="s">
        <v>116</v>
      </c>
      <c r="AD24" s="198">
        <v>8</v>
      </c>
      <c r="AE24" s="198">
        <v>8</v>
      </c>
      <c r="AF24" s="199">
        <v>8</v>
      </c>
      <c r="AG24" s="196"/>
      <c r="AH24" s="196"/>
      <c r="AI24" s="197"/>
      <c r="AJ24" s="760"/>
      <c r="AK24" s="761"/>
      <c r="AL24" s="802"/>
      <c r="AM24" s="803"/>
      <c r="AN24" s="761"/>
      <c r="AO24" s="802"/>
      <c r="AP24" s="803"/>
      <c r="AQ24" s="761"/>
      <c r="AR24" s="802"/>
      <c r="AS24" s="194"/>
    </row>
    <row r="25" spans="1:45" s="164" customFormat="1" ht="17.25" customHeight="1" thickBot="1">
      <c r="B25" s="200"/>
      <c r="C25" s="200"/>
      <c r="D25" s="200"/>
      <c r="E25" s="201"/>
      <c r="F25" s="201"/>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3"/>
      <c r="AI25" s="203"/>
      <c r="AJ25" s="204"/>
      <c r="AK25" s="205"/>
      <c r="AL25" s="205"/>
      <c r="AM25" s="205"/>
      <c r="AN25" s="205"/>
      <c r="AO25" s="205"/>
      <c r="AP25" s="205"/>
      <c r="AQ25" s="205"/>
      <c r="AR25" s="205"/>
      <c r="AS25" s="206"/>
    </row>
    <row r="26" spans="1:45" s="164" customFormat="1" ht="17.25" customHeight="1">
      <c r="A26" s="804" t="s">
        <v>8</v>
      </c>
      <c r="B26" s="207" t="s">
        <v>117</v>
      </c>
      <c r="C26" s="189" t="s">
        <v>110</v>
      </c>
      <c r="D26" s="208" t="s">
        <v>118</v>
      </c>
      <c r="E26" s="209">
        <v>8</v>
      </c>
      <c r="F26" s="210">
        <v>8</v>
      </c>
      <c r="G26" s="176"/>
      <c r="H26" s="176"/>
      <c r="I26" s="176">
        <v>8</v>
      </c>
      <c r="J26" s="176">
        <v>8</v>
      </c>
      <c r="K26" s="211">
        <v>8</v>
      </c>
      <c r="L26" s="212">
        <v>8</v>
      </c>
      <c r="M26" s="213">
        <v>8</v>
      </c>
      <c r="N26" s="176"/>
      <c r="O26" s="176"/>
      <c r="P26" s="176">
        <v>8</v>
      </c>
      <c r="Q26" s="176">
        <v>8</v>
      </c>
      <c r="R26" s="211">
        <v>8</v>
      </c>
      <c r="S26" s="212">
        <v>8</v>
      </c>
      <c r="T26" s="213">
        <v>8</v>
      </c>
      <c r="U26" s="176"/>
      <c r="V26" s="176"/>
      <c r="W26" s="176">
        <v>8</v>
      </c>
      <c r="X26" s="176">
        <v>8</v>
      </c>
      <c r="Y26" s="211">
        <v>8</v>
      </c>
      <c r="Z26" s="212">
        <v>8</v>
      </c>
      <c r="AA26" s="213">
        <v>8</v>
      </c>
      <c r="AB26" s="176"/>
      <c r="AC26" s="176"/>
      <c r="AD26" s="176">
        <v>8</v>
      </c>
      <c r="AE26" s="289">
        <v>8</v>
      </c>
      <c r="AF26" s="211">
        <v>8</v>
      </c>
      <c r="AG26" s="214">
        <v>8</v>
      </c>
      <c r="AH26" s="215">
        <v>8</v>
      </c>
      <c r="AI26" s="216"/>
      <c r="AJ26" s="807">
        <f t="shared" ref="AJ26:AJ31" si="4">SUM(E26:AF26)</f>
        <v>160</v>
      </c>
      <c r="AK26" s="807"/>
      <c r="AL26" s="808"/>
      <c r="AM26" s="809">
        <f t="shared" ref="AM26:AM31" si="5">AJ26/4</f>
        <v>40</v>
      </c>
      <c r="AN26" s="810"/>
      <c r="AO26" s="811"/>
      <c r="AP26" s="809">
        <f t="shared" ref="AP26:AP31" si="6">IFERROR(IF(AJ26/4/$AG$23&gt;1,1,ROUNDDOWN(AJ26/4/$AG$23,1)),0)</f>
        <v>1</v>
      </c>
      <c r="AQ26" s="810"/>
      <c r="AR26" s="811"/>
      <c r="AS26" s="217"/>
    </row>
    <row r="27" spans="1:45" s="164" customFormat="1" ht="17.25" customHeight="1">
      <c r="A27" s="805"/>
      <c r="B27" s="173" t="s">
        <v>119</v>
      </c>
      <c r="C27" s="174" t="s">
        <v>110</v>
      </c>
      <c r="D27" s="218" t="s">
        <v>120</v>
      </c>
      <c r="E27" s="219">
        <v>8</v>
      </c>
      <c r="F27" s="213">
        <v>8</v>
      </c>
      <c r="G27" s="213"/>
      <c r="H27" s="213"/>
      <c r="I27" s="213">
        <v>8</v>
      </c>
      <c r="J27" s="220">
        <v>8</v>
      </c>
      <c r="K27" s="218">
        <v>8</v>
      </c>
      <c r="L27" s="219">
        <v>8</v>
      </c>
      <c r="M27" s="213">
        <v>8</v>
      </c>
      <c r="N27" s="213"/>
      <c r="O27" s="213"/>
      <c r="P27" s="213">
        <v>8</v>
      </c>
      <c r="Q27" s="220">
        <v>8</v>
      </c>
      <c r="R27" s="218">
        <v>8</v>
      </c>
      <c r="S27" s="219">
        <v>8</v>
      </c>
      <c r="T27" s="213">
        <v>8</v>
      </c>
      <c r="U27" s="213"/>
      <c r="V27" s="213"/>
      <c r="W27" s="213">
        <v>8</v>
      </c>
      <c r="X27" s="220">
        <v>8</v>
      </c>
      <c r="Y27" s="218">
        <v>8</v>
      </c>
      <c r="Z27" s="219">
        <v>8</v>
      </c>
      <c r="AA27" s="213">
        <v>8</v>
      </c>
      <c r="AB27" s="213"/>
      <c r="AC27" s="213"/>
      <c r="AD27" s="213">
        <v>8</v>
      </c>
      <c r="AE27" s="220">
        <v>8</v>
      </c>
      <c r="AF27" s="218">
        <v>8</v>
      </c>
      <c r="AG27" s="221">
        <v>8</v>
      </c>
      <c r="AH27" s="222">
        <v>8</v>
      </c>
      <c r="AI27" s="223"/>
      <c r="AJ27" s="758">
        <f t="shared" si="4"/>
        <v>160</v>
      </c>
      <c r="AK27" s="758"/>
      <c r="AL27" s="759"/>
      <c r="AM27" s="753">
        <f t="shared" si="5"/>
        <v>40</v>
      </c>
      <c r="AN27" s="754"/>
      <c r="AO27" s="755"/>
      <c r="AP27" s="753">
        <f t="shared" si="6"/>
        <v>1</v>
      </c>
      <c r="AQ27" s="754"/>
      <c r="AR27" s="755"/>
      <c r="AS27" s="181"/>
    </row>
    <row r="28" spans="1:45" s="164" customFormat="1" ht="17.25" customHeight="1">
      <c r="A28" s="805"/>
      <c r="B28" s="173"/>
      <c r="C28" s="174"/>
      <c r="D28" s="218"/>
      <c r="E28" s="219"/>
      <c r="F28" s="213"/>
      <c r="G28" s="213"/>
      <c r="H28" s="213"/>
      <c r="I28" s="213"/>
      <c r="J28" s="220"/>
      <c r="K28" s="218"/>
      <c r="L28" s="219"/>
      <c r="M28" s="213"/>
      <c r="N28" s="213"/>
      <c r="O28" s="213"/>
      <c r="P28" s="213"/>
      <c r="Q28" s="220"/>
      <c r="R28" s="218"/>
      <c r="S28" s="219"/>
      <c r="T28" s="213"/>
      <c r="U28" s="213"/>
      <c r="V28" s="213"/>
      <c r="W28" s="213"/>
      <c r="X28" s="220"/>
      <c r="Y28" s="218"/>
      <c r="Z28" s="219"/>
      <c r="AA28" s="213"/>
      <c r="AB28" s="213"/>
      <c r="AC28" s="213"/>
      <c r="AD28" s="213"/>
      <c r="AE28" s="220"/>
      <c r="AF28" s="218"/>
      <c r="AG28" s="221"/>
      <c r="AH28" s="222"/>
      <c r="AI28" s="223"/>
      <c r="AJ28" s="758">
        <f t="shared" si="4"/>
        <v>0</v>
      </c>
      <c r="AK28" s="758"/>
      <c r="AL28" s="759"/>
      <c r="AM28" s="753">
        <f t="shared" si="5"/>
        <v>0</v>
      </c>
      <c r="AN28" s="754"/>
      <c r="AO28" s="755"/>
      <c r="AP28" s="753">
        <f t="shared" si="6"/>
        <v>0</v>
      </c>
      <c r="AQ28" s="754"/>
      <c r="AR28" s="755"/>
      <c r="AS28" s="181"/>
    </row>
    <row r="29" spans="1:45" s="164" customFormat="1" ht="17.25" customHeight="1">
      <c r="A29" s="805"/>
      <c r="B29" s="173"/>
      <c r="C29" s="174"/>
      <c r="D29" s="218"/>
      <c r="E29" s="219"/>
      <c r="F29" s="213"/>
      <c r="G29" s="213"/>
      <c r="H29" s="213"/>
      <c r="I29" s="213"/>
      <c r="J29" s="220"/>
      <c r="K29" s="218"/>
      <c r="L29" s="219"/>
      <c r="M29" s="213"/>
      <c r="N29" s="213"/>
      <c r="O29" s="213"/>
      <c r="P29" s="213"/>
      <c r="Q29" s="220"/>
      <c r="R29" s="218"/>
      <c r="S29" s="219"/>
      <c r="T29" s="213"/>
      <c r="U29" s="213"/>
      <c r="V29" s="213"/>
      <c r="W29" s="213"/>
      <c r="X29" s="220"/>
      <c r="Y29" s="218"/>
      <c r="Z29" s="219"/>
      <c r="AA29" s="213"/>
      <c r="AB29" s="213"/>
      <c r="AC29" s="213"/>
      <c r="AD29" s="213"/>
      <c r="AE29" s="220"/>
      <c r="AF29" s="218"/>
      <c r="AG29" s="221"/>
      <c r="AH29" s="222"/>
      <c r="AI29" s="223"/>
      <c r="AJ29" s="758">
        <f t="shared" si="4"/>
        <v>0</v>
      </c>
      <c r="AK29" s="758"/>
      <c r="AL29" s="759"/>
      <c r="AM29" s="753">
        <f t="shared" si="5"/>
        <v>0</v>
      </c>
      <c r="AN29" s="754"/>
      <c r="AO29" s="755"/>
      <c r="AP29" s="753">
        <f t="shared" si="6"/>
        <v>0</v>
      </c>
      <c r="AQ29" s="754"/>
      <c r="AR29" s="755"/>
      <c r="AS29" s="181"/>
    </row>
    <row r="30" spans="1:45" s="164" customFormat="1" ht="17.25" customHeight="1">
      <c r="A30" s="805"/>
      <c r="B30" s="224"/>
      <c r="C30" s="174"/>
      <c r="D30" s="218"/>
      <c r="E30" s="219"/>
      <c r="F30" s="213"/>
      <c r="G30" s="213"/>
      <c r="H30" s="213"/>
      <c r="I30" s="213"/>
      <c r="J30" s="220"/>
      <c r="K30" s="218"/>
      <c r="L30" s="219"/>
      <c r="M30" s="213"/>
      <c r="N30" s="213"/>
      <c r="O30" s="213"/>
      <c r="P30" s="213"/>
      <c r="Q30" s="220"/>
      <c r="R30" s="218"/>
      <c r="S30" s="219"/>
      <c r="T30" s="213"/>
      <c r="U30" s="213"/>
      <c r="V30" s="213"/>
      <c r="W30" s="213"/>
      <c r="X30" s="220"/>
      <c r="Y30" s="218"/>
      <c r="Z30" s="219"/>
      <c r="AA30" s="213"/>
      <c r="AB30" s="213"/>
      <c r="AC30" s="213"/>
      <c r="AD30" s="213"/>
      <c r="AE30" s="220"/>
      <c r="AF30" s="218"/>
      <c r="AG30" s="221"/>
      <c r="AH30" s="222"/>
      <c r="AI30" s="223"/>
      <c r="AJ30" s="758">
        <f t="shared" si="4"/>
        <v>0</v>
      </c>
      <c r="AK30" s="758"/>
      <c r="AL30" s="759"/>
      <c r="AM30" s="753">
        <f t="shared" si="5"/>
        <v>0</v>
      </c>
      <c r="AN30" s="754"/>
      <c r="AO30" s="755"/>
      <c r="AP30" s="753">
        <f t="shared" si="6"/>
        <v>0</v>
      </c>
      <c r="AQ30" s="754"/>
      <c r="AR30" s="755"/>
      <c r="AS30" s="181"/>
    </row>
    <row r="31" spans="1:45" s="164" customFormat="1" ht="17.25" customHeight="1" thickBot="1">
      <c r="A31" s="806"/>
      <c r="B31" s="225"/>
      <c r="C31" s="226"/>
      <c r="D31" s="227"/>
      <c r="E31" s="228"/>
      <c r="F31" s="229"/>
      <c r="G31" s="226"/>
      <c r="H31" s="226"/>
      <c r="I31" s="226"/>
      <c r="J31" s="226"/>
      <c r="K31" s="184"/>
      <c r="L31" s="230"/>
      <c r="M31" s="226"/>
      <c r="N31" s="226"/>
      <c r="O31" s="226"/>
      <c r="P31" s="226"/>
      <c r="Q31" s="226"/>
      <c r="R31" s="184"/>
      <c r="S31" s="230"/>
      <c r="T31" s="226"/>
      <c r="U31" s="226"/>
      <c r="V31" s="226"/>
      <c r="W31" s="226"/>
      <c r="X31" s="226"/>
      <c r="Y31" s="184"/>
      <c r="Z31" s="230"/>
      <c r="AA31" s="226"/>
      <c r="AB31" s="226"/>
      <c r="AC31" s="226"/>
      <c r="AD31" s="226"/>
      <c r="AE31" s="226"/>
      <c r="AF31" s="184"/>
      <c r="AG31" s="231"/>
      <c r="AH31" s="232"/>
      <c r="AI31" s="233"/>
      <c r="AJ31" s="812">
        <f t="shared" si="4"/>
        <v>0</v>
      </c>
      <c r="AK31" s="812"/>
      <c r="AL31" s="813"/>
      <c r="AM31" s="814">
        <f t="shared" si="5"/>
        <v>0</v>
      </c>
      <c r="AN31" s="815"/>
      <c r="AO31" s="816"/>
      <c r="AP31" s="814">
        <f t="shared" si="6"/>
        <v>0</v>
      </c>
      <c r="AQ31" s="815"/>
      <c r="AR31" s="816"/>
      <c r="AS31" s="185"/>
    </row>
  </sheetData>
  <mergeCells count="92">
    <mergeCell ref="AJ24:AL24"/>
    <mergeCell ref="AM24:AO24"/>
    <mergeCell ref="AP24:AR24"/>
    <mergeCell ref="A26:A31"/>
    <mergeCell ref="AJ26:AL26"/>
    <mergeCell ref="AM26:AO26"/>
    <mergeCell ref="AP26:AR26"/>
    <mergeCell ref="AJ27:AL27"/>
    <mergeCell ref="AM27:AO27"/>
    <mergeCell ref="AJ30:AL30"/>
    <mergeCell ref="AM30:AO30"/>
    <mergeCell ref="AP30:AR30"/>
    <mergeCell ref="AJ31:AL31"/>
    <mergeCell ref="AM31:AO31"/>
    <mergeCell ref="AP31:AR31"/>
    <mergeCell ref="AP27:AR27"/>
    <mergeCell ref="AJ28:AL28"/>
    <mergeCell ref="AM28:AO28"/>
    <mergeCell ref="AP28:AR28"/>
    <mergeCell ref="AJ29:AL29"/>
    <mergeCell ref="AM29:AO29"/>
    <mergeCell ref="AP29:AR29"/>
    <mergeCell ref="AJ22:AL22"/>
    <mergeCell ref="AM22:AO22"/>
    <mergeCell ref="AP22:AR22"/>
    <mergeCell ref="B23:AC23"/>
    <mergeCell ref="AD23:AF23"/>
    <mergeCell ref="AG23:AI23"/>
    <mergeCell ref="AJ23:AR23"/>
    <mergeCell ref="AJ20:AL20"/>
    <mergeCell ref="AM20:AO20"/>
    <mergeCell ref="AP20:AR20"/>
    <mergeCell ref="AJ21:AL21"/>
    <mergeCell ref="AM21:AO21"/>
    <mergeCell ref="AP21:AR21"/>
    <mergeCell ref="AJ18:AL18"/>
    <mergeCell ref="AM18:AO18"/>
    <mergeCell ref="AP18:AR18"/>
    <mergeCell ref="AJ19:AL19"/>
    <mergeCell ref="AM19:AO19"/>
    <mergeCell ref="AP19:AR19"/>
    <mergeCell ref="AJ16:AL16"/>
    <mergeCell ref="AM16:AO16"/>
    <mergeCell ref="AP16:AR16"/>
    <mergeCell ref="AJ17:AL17"/>
    <mergeCell ref="AM17:AO17"/>
    <mergeCell ref="AP17:AR17"/>
    <mergeCell ref="L9:R9"/>
    <mergeCell ref="AJ14:AL14"/>
    <mergeCell ref="AM14:AO14"/>
    <mergeCell ref="AP14:AR14"/>
    <mergeCell ref="AJ15:AL15"/>
    <mergeCell ref="AM15:AO15"/>
    <mergeCell ref="S9:Y9"/>
    <mergeCell ref="Z9:AF9"/>
    <mergeCell ref="AG9:AI9"/>
    <mergeCell ref="AJ9:AL11"/>
    <mergeCell ref="AM9:AO11"/>
    <mergeCell ref="AM12:AO12"/>
    <mergeCell ref="AP12:AR12"/>
    <mergeCell ref="AJ13:AL13"/>
    <mergeCell ref="AM13:AO13"/>
    <mergeCell ref="AP13:AR13"/>
    <mergeCell ref="A9:A24"/>
    <mergeCell ref="B9:B11"/>
    <mergeCell ref="C9:C11"/>
    <mergeCell ref="D9:D11"/>
    <mergeCell ref="E9:K9"/>
    <mergeCell ref="B22:D22"/>
    <mergeCell ref="B24:D24"/>
    <mergeCell ref="AP15:AR15"/>
    <mergeCell ref="AS9:AS11"/>
    <mergeCell ref="AJ12:AL12"/>
    <mergeCell ref="A6:D6"/>
    <mergeCell ref="E6:AA6"/>
    <mergeCell ref="AB6:AS6"/>
    <mergeCell ref="A7:C7"/>
    <mergeCell ref="E7:L7"/>
    <mergeCell ref="M7:V7"/>
    <mergeCell ref="W7:AE7"/>
    <mergeCell ref="AF7:AS7"/>
    <mergeCell ref="AP9:AR11"/>
    <mergeCell ref="A8:L8"/>
    <mergeCell ref="M8:V8"/>
    <mergeCell ref="W8:AE8"/>
    <mergeCell ref="AF8:AS8"/>
    <mergeCell ref="A3:AS3"/>
    <mergeCell ref="AC4:AL4"/>
    <mergeCell ref="A5:D5"/>
    <mergeCell ref="E5:O5"/>
    <mergeCell ref="P5:Y5"/>
    <mergeCell ref="Z5:AS5"/>
  </mergeCells>
  <phoneticPr fontId="6"/>
  <dataValidations disablePrompts="1" count="1">
    <dataValidation type="list" allowBlank="1" showInputMessage="1" showErrorMessage="1" sqref="E5:O5">
      <formula1>"生活介護"</formula1>
    </dataValidation>
  </dataValidations>
  <pageMargins left="0.59055118110236227" right="0.39370078740157483" top="0.98425196850393704" bottom="0.98425196850393704" header="0.51181102362204722" footer="0.51181102362204722"/>
  <pageSetup paperSize="9" scale="7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AA65"/>
  <sheetViews>
    <sheetView showGridLines="0" view="pageBreakPreview" zoomScaleNormal="100" zoomScaleSheetLayoutView="100" workbookViewId="0">
      <selection activeCell="K3" sqref="K3:N4"/>
    </sheetView>
  </sheetViews>
  <sheetFormatPr defaultColWidth="9" defaultRowHeight="12"/>
  <cols>
    <col min="1" max="1" width="2.125" style="148" customWidth="1"/>
    <col min="2" max="2" width="5.125" style="148" customWidth="1"/>
    <col min="3" max="8" width="4.125" style="148" customWidth="1"/>
    <col min="9" max="9" width="4.625" style="148" customWidth="1"/>
    <col min="10" max="17" width="4.125" style="148" customWidth="1"/>
    <col min="18" max="18" width="5.375" style="148" customWidth="1"/>
    <col min="19" max="19" width="5.125" style="148" customWidth="1"/>
    <col min="20" max="24" width="4.125" style="148" customWidth="1"/>
    <col min="25" max="26" width="0" style="148" hidden="1" customWidth="1"/>
    <col min="27" max="16384" width="9" style="148"/>
  </cols>
  <sheetData>
    <row r="2" spans="1:27" ht="26.25" customHeight="1" thickBot="1">
      <c r="A2" s="152" t="s">
        <v>86</v>
      </c>
      <c r="B2" s="149"/>
      <c r="C2" s="149"/>
      <c r="D2" s="149"/>
      <c r="E2" s="149"/>
      <c r="F2" s="149"/>
    </row>
    <row r="3" spans="1:27" ht="18" customHeight="1">
      <c r="G3" s="149"/>
      <c r="H3" s="821" t="s">
        <v>60</v>
      </c>
      <c r="I3" s="822"/>
      <c r="J3" s="823"/>
      <c r="K3" s="827" t="str">
        <f>IF('調書1-1'!$AJ$1=0,"",'調書1-1'!$AJ$1)</f>
        <v/>
      </c>
      <c r="L3" s="828"/>
      <c r="M3" s="828"/>
      <c r="N3" s="829"/>
      <c r="O3" s="821" t="s">
        <v>61</v>
      </c>
      <c r="P3" s="823"/>
      <c r="Q3" s="833" t="str">
        <f>IF('調書1-1'!$AQ$1=0,"",'調書1-1'!$AQ$1)</f>
        <v/>
      </c>
      <c r="R3" s="834" t="str">
        <f>IF('調書1-1'!$AQ$1=0,"",'調書1-1'!$AQ$1)</f>
        <v/>
      </c>
      <c r="S3" s="834" t="str">
        <f>IF('調書1-1'!$AQ$1=0,"",'調書1-1'!$AQ$1)</f>
        <v/>
      </c>
      <c r="T3" s="834" t="str">
        <f>IF('調書1-1'!$AQ$1=0,"",'調書1-1'!$AQ$1)</f>
        <v/>
      </c>
      <c r="U3" s="834" t="str">
        <f>IF('調書1-1'!$AQ$1=0,"",'調書1-1'!$AQ$1)</f>
        <v/>
      </c>
      <c r="V3" s="834" t="str">
        <f>IF('調書1-1'!$AQ$1=0,"",'調書1-1'!$AQ$1)</f>
        <v/>
      </c>
      <c r="W3" s="835" t="str">
        <f>IF('調書1-1'!$AQ$1=0,"",'調書1-1'!$AQ$1)</f>
        <v/>
      </c>
    </row>
    <row r="4" spans="1:27" ht="14.25" customHeight="1" thickBot="1">
      <c r="A4" s="149"/>
      <c r="B4" s="149"/>
      <c r="C4" s="149"/>
      <c r="D4" s="149"/>
      <c r="E4" s="149"/>
      <c r="F4" s="149"/>
      <c r="G4" s="149"/>
      <c r="H4" s="824"/>
      <c r="I4" s="825"/>
      <c r="J4" s="826"/>
      <c r="K4" s="830"/>
      <c r="L4" s="831"/>
      <c r="M4" s="831"/>
      <c r="N4" s="832"/>
      <c r="O4" s="824"/>
      <c r="P4" s="826"/>
      <c r="Q4" s="836" t="str">
        <f>IF('調書1-1'!$AQ$1=0,"",'調書1-1'!$AQ$1)</f>
        <v/>
      </c>
      <c r="R4" s="837" t="str">
        <f>IF('調書1-1'!$AQ$1=0,"",'調書1-1'!$AQ$1)</f>
        <v/>
      </c>
      <c r="S4" s="837" t="str">
        <f>IF('調書1-1'!$AQ$1=0,"",'調書1-1'!$AQ$1)</f>
        <v/>
      </c>
      <c r="T4" s="837" t="str">
        <f>IF('調書1-1'!$AQ$1=0,"",'調書1-1'!$AQ$1)</f>
        <v/>
      </c>
      <c r="U4" s="837" t="str">
        <f>IF('調書1-1'!$AQ$1=0,"",'調書1-1'!$AQ$1)</f>
        <v/>
      </c>
      <c r="V4" s="837" t="str">
        <f>IF('調書1-1'!$AQ$1=0,"",'調書1-1'!$AQ$1)</f>
        <v/>
      </c>
      <c r="W4" s="838" t="str">
        <f>IF('調書1-1'!$AQ$1=0,"",'調書1-1'!$AQ$1)</f>
        <v/>
      </c>
      <c r="Z4" s="314"/>
      <c r="AA4" s="314"/>
    </row>
    <row r="5" spans="1:27" ht="19.5" customHeight="1">
      <c r="A5" s="149"/>
      <c r="D5" s="149"/>
      <c r="E5" s="149"/>
      <c r="F5" s="149"/>
      <c r="G5" s="149"/>
      <c r="H5" s="859" t="s">
        <v>231</v>
      </c>
      <c r="I5" s="859"/>
      <c r="J5" s="859"/>
      <c r="K5" s="859"/>
      <c r="L5" s="859"/>
      <c r="M5" s="859"/>
      <c r="N5" s="859"/>
      <c r="O5" s="859"/>
      <c r="P5" s="859"/>
      <c r="Q5" s="859"/>
      <c r="R5" s="859"/>
      <c r="S5" s="859"/>
      <c r="T5" s="859"/>
      <c r="U5" s="859"/>
      <c r="V5" s="859"/>
      <c r="W5" s="859"/>
    </row>
    <row r="6" spans="1:27" s="314" customFormat="1" ht="19.5" customHeight="1">
      <c r="A6" s="150"/>
      <c r="B6" s="151" t="s">
        <v>59</v>
      </c>
      <c r="C6" s="839" t="s">
        <v>232</v>
      </c>
      <c r="D6" s="839"/>
      <c r="E6" s="839"/>
      <c r="F6" s="839"/>
      <c r="G6" s="839"/>
      <c r="H6" s="839"/>
      <c r="I6" s="839"/>
      <c r="J6" s="839"/>
      <c r="K6" s="839"/>
      <c r="L6" s="839"/>
      <c r="M6" s="839"/>
      <c r="N6" s="839"/>
      <c r="O6" s="839"/>
      <c r="P6" s="839"/>
      <c r="Q6" s="839"/>
      <c r="R6" s="839"/>
      <c r="S6" s="839"/>
      <c r="T6" s="839"/>
      <c r="U6" s="839"/>
      <c r="V6" s="839"/>
      <c r="W6" s="839"/>
    </row>
    <row r="7" spans="1:27" s="314" customFormat="1" ht="9.75" customHeight="1" thickBot="1">
      <c r="A7" s="150"/>
      <c r="B7" s="150"/>
      <c r="C7" s="321"/>
      <c r="D7" s="321"/>
      <c r="E7" s="321"/>
      <c r="F7" s="321"/>
      <c r="G7" s="321"/>
      <c r="H7" s="321"/>
      <c r="I7" s="321"/>
      <c r="J7" s="316"/>
      <c r="K7" s="316"/>
      <c r="L7" s="316"/>
      <c r="M7" s="316"/>
      <c r="N7" s="316"/>
      <c r="O7" s="316"/>
      <c r="P7" s="321"/>
      <c r="Q7" s="316"/>
      <c r="R7" s="321"/>
      <c r="S7" s="321"/>
      <c r="T7" s="321"/>
      <c r="U7" s="321"/>
      <c r="V7" s="150"/>
    </row>
    <row r="8" spans="1:27" s="314" customFormat="1" ht="19.5" customHeight="1" thickBot="1">
      <c r="A8" s="150"/>
      <c r="B8" s="150"/>
      <c r="C8" s="860" t="s">
        <v>233</v>
      </c>
      <c r="D8" s="860"/>
      <c r="E8" s="860"/>
      <c r="F8" s="860"/>
      <c r="G8" s="860"/>
      <c r="H8" s="860"/>
      <c r="I8" s="840"/>
      <c r="J8" s="818"/>
      <c r="K8" s="819"/>
      <c r="L8" s="819"/>
      <c r="M8" s="819"/>
      <c r="N8" s="819"/>
      <c r="O8" s="819"/>
      <c r="P8" s="820"/>
      <c r="Q8" s="316"/>
      <c r="R8" s="321"/>
      <c r="S8" s="321"/>
      <c r="T8" s="321"/>
      <c r="U8" s="321"/>
      <c r="V8" s="150"/>
      <c r="Y8" s="314" t="s">
        <v>234</v>
      </c>
    </row>
    <row r="9" spans="1:27" s="314" customFormat="1" ht="19.5" customHeight="1">
      <c r="A9" s="150"/>
      <c r="B9" s="150"/>
      <c r="C9" s="322"/>
      <c r="D9" s="322"/>
      <c r="E9" s="322"/>
      <c r="F9" s="322"/>
      <c r="G9" s="322"/>
      <c r="H9" s="322"/>
      <c r="I9" s="322"/>
      <c r="J9" s="323"/>
      <c r="K9" s="323"/>
      <c r="L9" s="323"/>
      <c r="M9" s="323"/>
      <c r="N9" s="323"/>
      <c r="O9" s="323"/>
      <c r="P9" s="323"/>
      <c r="Q9" s="320"/>
      <c r="R9" s="324"/>
      <c r="S9" s="321"/>
      <c r="T9" s="321"/>
      <c r="U9" s="321"/>
      <c r="V9" s="150"/>
      <c r="Y9" s="314" t="s">
        <v>235</v>
      </c>
    </row>
    <row r="10" spans="1:27" s="314" customFormat="1" ht="9" customHeight="1">
      <c r="A10" s="150"/>
      <c r="B10" s="150"/>
      <c r="C10" s="321"/>
      <c r="D10" s="321"/>
      <c r="E10" s="321"/>
      <c r="F10" s="321"/>
      <c r="G10" s="321"/>
      <c r="H10" s="321"/>
      <c r="I10" s="321"/>
      <c r="J10" s="321"/>
      <c r="K10" s="316"/>
      <c r="L10" s="316"/>
      <c r="M10" s="316"/>
      <c r="N10" s="316"/>
      <c r="O10" s="316"/>
      <c r="P10" s="321"/>
      <c r="Q10" s="316"/>
      <c r="R10" s="321"/>
      <c r="S10" s="321"/>
      <c r="T10" s="321"/>
      <c r="U10" s="321"/>
      <c r="V10" s="150"/>
    </row>
    <row r="11" spans="1:27" s="314" customFormat="1" ht="19.5" customHeight="1">
      <c r="A11" s="150"/>
      <c r="B11" s="151" t="s">
        <v>57</v>
      </c>
      <c r="C11" s="839" t="s">
        <v>325</v>
      </c>
      <c r="D11" s="839"/>
      <c r="E11" s="839"/>
      <c r="F11" s="839"/>
      <c r="G11" s="839"/>
      <c r="H11" s="839"/>
      <c r="I11" s="839"/>
      <c r="J11" s="839"/>
      <c r="K11" s="839"/>
      <c r="L11" s="839"/>
      <c r="M11" s="839"/>
      <c r="N11" s="839"/>
      <c r="O11" s="839"/>
      <c r="P11" s="839"/>
      <c r="Q11" s="839"/>
      <c r="R11" s="839"/>
      <c r="S11" s="839"/>
      <c r="T11" s="839"/>
      <c r="U11" s="839"/>
      <c r="V11" s="839"/>
      <c r="W11" s="839"/>
    </row>
    <row r="12" spans="1:27" s="314" customFormat="1" ht="19.5" customHeight="1">
      <c r="A12" s="150"/>
      <c r="B12" s="150"/>
      <c r="C12" s="860" t="s">
        <v>236</v>
      </c>
      <c r="D12" s="860"/>
      <c r="E12" s="860"/>
      <c r="F12" s="860"/>
      <c r="G12" s="860"/>
      <c r="H12" s="860"/>
      <c r="I12" s="860"/>
      <c r="J12" s="860"/>
      <c r="K12" s="860"/>
      <c r="L12" s="860"/>
      <c r="M12" s="860"/>
      <c r="N12" s="860"/>
      <c r="O12" s="860"/>
      <c r="P12" s="860"/>
      <c r="Q12" s="860"/>
      <c r="R12" s="860"/>
      <c r="S12" s="860"/>
      <c r="T12" s="860"/>
      <c r="U12" s="860"/>
      <c r="V12" s="860"/>
      <c r="W12" s="860"/>
    </row>
    <row r="13" spans="1:27" s="314" customFormat="1" ht="9.75" customHeight="1" thickBot="1">
      <c r="A13" s="150"/>
      <c r="B13" s="150"/>
      <c r="C13" s="321"/>
      <c r="D13" s="321"/>
      <c r="E13" s="321"/>
      <c r="F13" s="321"/>
      <c r="G13" s="321"/>
      <c r="H13" s="321"/>
      <c r="I13" s="321"/>
      <c r="J13" s="321"/>
      <c r="K13" s="321"/>
      <c r="L13" s="321"/>
      <c r="M13" s="321"/>
      <c r="N13" s="321"/>
      <c r="O13" s="321"/>
      <c r="P13" s="321"/>
      <c r="Q13" s="321"/>
      <c r="R13" s="321"/>
      <c r="S13" s="321"/>
      <c r="T13" s="321"/>
      <c r="U13" s="316"/>
    </row>
    <row r="14" spans="1:27" s="314" customFormat="1" ht="19.5" customHeight="1" thickBot="1">
      <c r="A14" s="150"/>
      <c r="B14" s="150"/>
      <c r="C14" s="321" t="s">
        <v>54</v>
      </c>
      <c r="D14" s="321" t="s">
        <v>346</v>
      </c>
      <c r="E14" s="321"/>
      <c r="F14" s="321"/>
      <c r="G14" s="321"/>
      <c r="H14" s="321"/>
      <c r="I14" s="321"/>
      <c r="J14" s="321"/>
      <c r="K14" s="321"/>
      <c r="L14" s="321"/>
      <c r="M14" s="321"/>
      <c r="N14" s="818"/>
      <c r="O14" s="819"/>
      <c r="P14" s="819"/>
      <c r="Q14" s="819"/>
      <c r="R14" s="820"/>
      <c r="S14" s="321"/>
      <c r="T14" s="321"/>
      <c r="U14" s="316"/>
      <c r="Y14" s="314" t="s">
        <v>237</v>
      </c>
    </row>
    <row r="15" spans="1:27" s="314" customFormat="1" ht="9.75" customHeight="1" thickBot="1">
      <c r="A15" s="150"/>
      <c r="B15" s="150"/>
      <c r="C15" s="321"/>
      <c r="D15" s="321"/>
      <c r="E15" s="321"/>
      <c r="F15" s="321"/>
      <c r="G15" s="321"/>
      <c r="H15" s="321"/>
      <c r="I15" s="321"/>
      <c r="J15" s="321"/>
      <c r="K15" s="321"/>
      <c r="L15" s="321"/>
      <c r="M15" s="321"/>
      <c r="N15" s="323"/>
      <c r="O15" s="323"/>
      <c r="P15" s="323"/>
      <c r="Q15" s="323"/>
      <c r="R15" s="323"/>
      <c r="S15" s="321"/>
      <c r="T15" s="321"/>
      <c r="U15" s="316"/>
      <c r="Y15" s="314" t="s">
        <v>238</v>
      </c>
    </row>
    <row r="16" spans="1:27" s="314" customFormat="1" ht="19.5" customHeight="1" thickBot="1">
      <c r="A16" s="150"/>
      <c r="B16" s="150"/>
      <c r="C16" s="321" t="s">
        <v>52</v>
      </c>
      <c r="D16" s="475" t="s">
        <v>347</v>
      </c>
      <c r="E16" s="321"/>
      <c r="F16" s="321"/>
      <c r="G16" s="321"/>
      <c r="H16" s="321"/>
      <c r="I16" s="321"/>
      <c r="J16" s="321"/>
      <c r="K16" s="321"/>
      <c r="L16" s="325" t="s">
        <v>239</v>
      </c>
      <c r="M16" s="326"/>
      <c r="N16" s="321" t="s">
        <v>56</v>
      </c>
      <c r="O16" s="817" t="s">
        <v>240</v>
      </c>
      <c r="P16" s="817"/>
      <c r="Q16" s="817"/>
      <c r="R16" s="817"/>
      <c r="S16" s="818" t="s">
        <v>241</v>
      </c>
      <c r="T16" s="819"/>
      <c r="U16" s="819"/>
      <c r="V16" s="820"/>
      <c r="W16" s="314" t="s">
        <v>242</v>
      </c>
    </row>
    <row r="17" spans="1:22" s="314" customFormat="1" ht="19.5" customHeight="1">
      <c r="A17" s="150"/>
      <c r="B17" s="150"/>
      <c r="C17" s="321"/>
      <c r="D17" s="321"/>
      <c r="E17" s="321"/>
      <c r="F17" s="321"/>
      <c r="G17" s="321"/>
      <c r="H17" s="321"/>
      <c r="I17" s="321"/>
      <c r="J17" s="321"/>
      <c r="K17" s="321"/>
      <c r="L17" s="325"/>
      <c r="M17" s="324"/>
      <c r="N17" s="324"/>
      <c r="O17" s="327"/>
      <c r="P17" s="327"/>
      <c r="Q17" s="327"/>
      <c r="R17" s="327"/>
      <c r="S17" s="323"/>
      <c r="T17" s="323"/>
      <c r="U17" s="323"/>
      <c r="V17" s="323"/>
    </row>
    <row r="18" spans="1:22" s="314" customFormat="1" ht="9" customHeight="1">
      <c r="A18" s="150"/>
      <c r="B18" s="150"/>
      <c r="C18" s="150"/>
      <c r="D18" s="150"/>
      <c r="E18" s="150"/>
      <c r="F18" s="150"/>
      <c r="G18" s="150"/>
      <c r="H18" s="150"/>
      <c r="I18" s="150"/>
      <c r="J18" s="150"/>
      <c r="K18" s="150"/>
      <c r="L18" s="150"/>
      <c r="M18" s="150"/>
      <c r="N18" s="150"/>
      <c r="O18" s="150"/>
      <c r="P18" s="150"/>
      <c r="Q18" s="150"/>
      <c r="R18" s="150"/>
      <c r="S18" s="150"/>
      <c r="T18" s="150"/>
    </row>
    <row r="19" spans="1:22" s="314" customFormat="1" ht="19.5" customHeight="1">
      <c r="A19" s="150"/>
      <c r="B19" s="151" t="s">
        <v>35</v>
      </c>
      <c r="C19" s="150" t="s">
        <v>58</v>
      </c>
      <c r="D19" s="150"/>
      <c r="E19" s="150"/>
      <c r="F19" s="150"/>
      <c r="G19" s="150"/>
      <c r="H19" s="150"/>
      <c r="I19" s="150"/>
      <c r="J19" s="150"/>
      <c r="K19" s="150"/>
      <c r="L19" s="150"/>
      <c r="M19" s="150"/>
      <c r="N19" s="150"/>
      <c r="O19" s="150"/>
      <c r="P19" s="150"/>
      <c r="Q19" s="150"/>
      <c r="R19" s="150"/>
      <c r="S19" s="150"/>
      <c r="T19" s="150"/>
    </row>
    <row r="20" spans="1:22" s="314" customFormat="1" ht="19.5" customHeight="1">
      <c r="A20" s="150"/>
      <c r="B20" s="150"/>
      <c r="C20" s="858" t="s">
        <v>55</v>
      </c>
      <c r="D20" s="858"/>
      <c r="E20" s="858"/>
      <c r="F20" s="858"/>
      <c r="G20" s="858"/>
      <c r="H20" s="858"/>
      <c r="I20" s="858"/>
      <c r="J20" s="858"/>
      <c r="K20" s="858"/>
      <c r="L20" s="858"/>
      <c r="M20" s="858"/>
      <c r="N20" s="858"/>
      <c r="O20" s="858"/>
      <c r="P20" s="858"/>
      <c r="Q20" s="858"/>
      <c r="R20" s="858"/>
      <c r="S20" s="858"/>
      <c r="T20" s="858"/>
    </row>
    <row r="21" spans="1:22" s="314" customFormat="1" ht="19.5" customHeight="1">
      <c r="A21" s="150"/>
      <c r="B21" s="150"/>
      <c r="C21" s="328" t="s">
        <v>54</v>
      </c>
      <c r="D21" s="844" t="s">
        <v>53</v>
      </c>
      <c r="E21" s="844"/>
      <c r="F21" s="844"/>
      <c r="G21" s="844"/>
      <c r="H21" s="844"/>
      <c r="I21" s="844"/>
      <c r="J21" s="844"/>
      <c r="K21" s="844"/>
      <c r="L21" s="844"/>
      <c r="M21" s="844"/>
      <c r="N21" s="844"/>
      <c r="O21" s="844"/>
      <c r="P21" s="844"/>
      <c r="Q21" s="844"/>
      <c r="R21" s="844"/>
      <c r="S21" s="358"/>
      <c r="T21" s="329" t="s">
        <v>36</v>
      </c>
    </row>
    <row r="22" spans="1:22" s="314" customFormat="1" ht="19.5" customHeight="1">
      <c r="A22" s="150"/>
      <c r="B22" s="150"/>
      <c r="C22" s="328" t="s">
        <v>52</v>
      </c>
      <c r="D22" s="844" t="s">
        <v>51</v>
      </c>
      <c r="E22" s="844"/>
      <c r="F22" s="844"/>
      <c r="G22" s="844"/>
      <c r="H22" s="844"/>
      <c r="I22" s="844"/>
      <c r="J22" s="844"/>
      <c r="K22" s="844"/>
      <c r="L22" s="844"/>
      <c r="M22" s="844"/>
      <c r="N22" s="844"/>
      <c r="O22" s="844"/>
      <c r="P22" s="844"/>
      <c r="Q22" s="844"/>
      <c r="R22" s="844"/>
      <c r="S22" s="358"/>
      <c r="T22" s="329" t="s">
        <v>36</v>
      </c>
    </row>
    <row r="23" spans="1:22" s="314" customFormat="1" ht="19.5" customHeight="1">
      <c r="A23" s="150"/>
      <c r="B23" s="150"/>
      <c r="C23" s="328" t="s">
        <v>50</v>
      </c>
      <c r="D23" s="844" t="s">
        <v>49</v>
      </c>
      <c r="E23" s="844"/>
      <c r="F23" s="844"/>
      <c r="G23" s="844"/>
      <c r="H23" s="844"/>
      <c r="I23" s="844"/>
      <c r="J23" s="844"/>
      <c r="K23" s="844"/>
      <c r="L23" s="844"/>
      <c r="M23" s="844"/>
      <c r="N23" s="844"/>
      <c r="O23" s="844"/>
      <c r="P23" s="844"/>
      <c r="Q23" s="844"/>
      <c r="R23" s="844"/>
      <c r="S23" s="358"/>
      <c r="T23" s="329" t="s">
        <v>36</v>
      </c>
    </row>
    <row r="24" spans="1:22" s="314" customFormat="1" ht="17.25" customHeight="1">
      <c r="A24" s="150"/>
      <c r="B24" s="150"/>
      <c r="C24" s="847" t="s">
        <v>48</v>
      </c>
      <c r="D24" s="849" t="s">
        <v>47</v>
      </c>
      <c r="E24" s="850"/>
      <c r="F24" s="850"/>
      <c r="G24" s="850"/>
      <c r="H24" s="850"/>
      <c r="I24" s="850"/>
      <c r="J24" s="850"/>
      <c r="K24" s="850"/>
      <c r="L24" s="850"/>
      <c r="M24" s="850"/>
      <c r="N24" s="850"/>
      <c r="O24" s="850"/>
      <c r="P24" s="850"/>
      <c r="Q24" s="850"/>
      <c r="R24" s="851"/>
      <c r="S24" s="855"/>
      <c r="T24" s="845" t="s">
        <v>36</v>
      </c>
    </row>
    <row r="25" spans="1:22" s="314" customFormat="1" ht="17.25" customHeight="1">
      <c r="A25" s="150"/>
      <c r="B25" s="150"/>
      <c r="C25" s="848"/>
      <c r="D25" s="852"/>
      <c r="E25" s="853"/>
      <c r="F25" s="853"/>
      <c r="G25" s="853"/>
      <c r="H25" s="853"/>
      <c r="I25" s="853"/>
      <c r="J25" s="853"/>
      <c r="K25" s="853"/>
      <c r="L25" s="853"/>
      <c r="M25" s="853"/>
      <c r="N25" s="853"/>
      <c r="O25" s="853"/>
      <c r="P25" s="853"/>
      <c r="Q25" s="853"/>
      <c r="R25" s="854"/>
      <c r="S25" s="856"/>
      <c r="T25" s="846"/>
    </row>
    <row r="26" spans="1:22" s="314" customFormat="1" ht="17.25" customHeight="1">
      <c r="A26" s="150"/>
      <c r="B26" s="150"/>
      <c r="C26" s="847" t="s">
        <v>46</v>
      </c>
      <c r="D26" s="849" t="s">
        <v>243</v>
      </c>
      <c r="E26" s="850"/>
      <c r="F26" s="850"/>
      <c r="G26" s="850"/>
      <c r="H26" s="850"/>
      <c r="I26" s="850"/>
      <c r="J26" s="850"/>
      <c r="K26" s="850"/>
      <c r="L26" s="850"/>
      <c r="M26" s="850"/>
      <c r="N26" s="850"/>
      <c r="O26" s="850"/>
      <c r="P26" s="850"/>
      <c r="Q26" s="850"/>
      <c r="R26" s="851"/>
      <c r="S26" s="855"/>
      <c r="T26" s="857" t="s">
        <v>36</v>
      </c>
    </row>
    <row r="27" spans="1:22" s="314" customFormat="1" ht="17.25" customHeight="1">
      <c r="A27" s="150"/>
      <c r="B27" s="150"/>
      <c r="C27" s="848"/>
      <c r="D27" s="852"/>
      <c r="E27" s="853"/>
      <c r="F27" s="853"/>
      <c r="G27" s="853"/>
      <c r="H27" s="853"/>
      <c r="I27" s="853"/>
      <c r="J27" s="853"/>
      <c r="K27" s="853"/>
      <c r="L27" s="853"/>
      <c r="M27" s="853"/>
      <c r="N27" s="853"/>
      <c r="O27" s="853"/>
      <c r="P27" s="853"/>
      <c r="Q27" s="853"/>
      <c r="R27" s="854"/>
      <c r="S27" s="856"/>
      <c r="T27" s="857"/>
    </row>
    <row r="28" spans="1:22" s="314" customFormat="1" ht="17.25" customHeight="1">
      <c r="A28" s="150"/>
      <c r="B28" s="150"/>
      <c r="C28" s="847" t="s">
        <v>45</v>
      </c>
      <c r="D28" s="849" t="s">
        <v>244</v>
      </c>
      <c r="E28" s="850"/>
      <c r="F28" s="850"/>
      <c r="G28" s="850"/>
      <c r="H28" s="850"/>
      <c r="I28" s="850"/>
      <c r="J28" s="850"/>
      <c r="K28" s="850"/>
      <c r="L28" s="850"/>
      <c r="M28" s="850"/>
      <c r="N28" s="850"/>
      <c r="O28" s="850"/>
      <c r="P28" s="850"/>
      <c r="Q28" s="850"/>
      <c r="R28" s="851"/>
      <c r="S28" s="855"/>
      <c r="T28" s="857" t="s">
        <v>36</v>
      </c>
    </row>
    <row r="29" spans="1:22" s="314" customFormat="1" ht="17.25" customHeight="1">
      <c r="A29" s="150"/>
      <c r="B29" s="150"/>
      <c r="C29" s="848"/>
      <c r="D29" s="852"/>
      <c r="E29" s="853"/>
      <c r="F29" s="853"/>
      <c r="G29" s="853"/>
      <c r="H29" s="853"/>
      <c r="I29" s="853"/>
      <c r="J29" s="853"/>
      <c r="K29" s="853"/>
      <c r="L29" s="853"/>
      <c r="M29" s="853"/>
      <c r="N29" s="853"/>
      <c r="O29" s="853"/>
      <c r="P29" s="853"/>
      <c r="Q29" s="853"/>
      <c r="R29" s="854"/>
      <c r="S29" s="856"/>
      <c r="T29" s="857"/>
    </row>
    <row r="30" spans="1:22" s="314" customFormat="1" ht="19.5" customHeight="1">
      <c r="A30" s="150"/>
      <c r="B30" s="150"/>
      <c r="C30" s="328" t="s">
        <v>44</v>
      </c>
      <c r="D30" s="844" t="s">
        <v>43</v>
      </c>
      <c r="E30" s="844"/>
      <c r="F30" s="844"/>
      <c r="G30" s="844"/>
      <c r="H30" s="844"/>
      <c r="I30" s="844"/>
      <c r="J30" s="844"/>
      <c r="K30" s="844"/>
      <c r="L30" s="844"/>
      <c r="M30" s="844"/>
      <c r="N30" s="844"/>
      <c r="O30" s="844"/>
      <c r="P30" s="844"/>
      <c r="Q30" s="844"/>
      <c r="R30" s="844"/>
      <c r="S30" s="358"/>
      <c r="T30" s="329" t="s">
        <v>36</v>
      </c>
    </row>
    <row r="31" spans="1:22" s="314" customFormat="1" ht="19.5" customHeight="1">
      <c r="A31" s="150"/>
      <c r="B31" s="150"/>
      <c r="C31" s="328" t="s">
        <v>42</v>
      </c>
      <c r="D31" s="844" t="s">
        <v>41</v>
      </c>
      <c r="E31" s="844"/>
      <c r="F31" s="844"/>
      <c r="G31" s="844"/>
      <c r="H31" s="844"/>
      <c r="I31" s="844"/>
      <c r="J31" s="844"/>
      <c r="K31" s="844"/>
      <c r="L31" s="844"/>
      <c r="M31" s="844"/>
      <c r="N31" s="844"/>
      <c r="O31" s="844"/>
      <c r="P31" s="844"/>
      <c r="Q31" s="844"/>
      <c r="R31" s="844"/>
      <c r="S31" s="358"/>
      <c r="T31" s="329" t="s">
        <v>36</v>
      </c>
    </row>
    <row r="32" spans="1:22" s="314" customFormat="1" ht="19.5" customHeight="1">
      <c r="A32" s="150"/>
      <c r="B32" s="150"/>
      <c r="C32" s="328" t="s">
        <v>40</v>
      </c>
      <c r="D32" s="844" t="s">
        <v>39</v>
      </c>
      <c r="E32" s="844"/>
      <c r="F32" s="844"/>
      <c r="G32" s="844"/>
      <c r="H32" s="844"/>
      <c r="I32" s="844"/>
      <c r="J32" s="844"/>
      <c r="K32" s="844"/>
      <c r="L32" s="844"/>
      <c r="M32" s="844"/>
      <c r="N32" s="844"/>
      <c r="O32" s="844"/>
      <c r="P32" s="844"/>
      <c r="Q32" s="844"/>
      <c r="R32" s="844"/>
      <c r="S32" s="358"/>
      <c r="T32" s="329" t="s">
        <v>36</v>
      </c>
    </row>
    <row r="33" spans="1:25" s="314" customFormat="1" ht="19.5" customHeight="1">
      <c r="A33" s="150"/>
      <c r="B33" s="150"/>
      <c r="C33" s="328" t="s">
        <v>38</v>
      </c>
      <c r="D33" s="844" t="s">
        <v>37</v>
      </c>
      <c r="E33" s="844"/>
      <c r="F33" s="844"/>
      <c r="G33" s="844"/>
      <c r="H33" s="844"/>
      <c r="I33" s="844"/>
      <c r="J33" s="844"/>
      <c r="K33" s="844"/>
      <c r="L33" s="844"/>
      <c r="M33" s="844"/>
      <c r="N33" s="844"/>
      <c r="O33" s="844"/>
      <c r="P33" s="844"/>
      <c r="Q33" s="844"/>
      <c r="R33" s="844"/>
      <c r="S33" s="358"/>
      <c r="T33" s="329" t="s">
        <v>36</v>
      </c>
    </row>
    <row r="34" spans="1:25" s="314" customFormat="1" ht="19.5" customHeight="1">
      <c r="A34" s="150"/>
      <c r="B34" s="150"/>
      <c r="C34" s="150"/>
      <c r="D34" s="150"/>
      <c r="E34" s="150"/>
      <c r="F34" s="150"/>
      <c r="G34" s="150"/>
      <c r="H34" s="150"/>
      <c r="I34" s="150"/>
      <c r="J34" s="150"/>
      <c r="K34" s="150"/>
      <c r="L34" s="150"/>
      <c r="M34" s="150"/>
      <c r="N34" s="150"/>
      <c r="O34" s="150"/>
      <c r="P34" s="150"/>
      <c r="Q34" s="150"/>
      <c r="R34" s="150"/>
      <c r="S34" s="150"/>
      <c r="T34" s="150"/>
    </row>
    <row r="35" spans="1:25" s="314" customFormat="1" ht="9" customHeight="1">
      <c r="A35" s="150"/>
      <c r="B35" s="150"/>
      <c r="C35" s="150"/>
      <c r="D35" s="150"/>
      <c r="E35" s="150"/>
      <c r="F35" s="150"/>
      <c r="G35" s="150"/>
      <c r="H35" s="150"/>
      <c r="I35" s="150"/>
      <c r="J35" s="150"/>
      <c r="K35" s="150"/>
      <c r="L35" s="150"/>
      <c r="M35" s="150"/>
      <c r="N35" s="150"/>
      <c r="O35" s="150"/>
      <c r="P35" s="150"/>
      <c r="Q35" s="150"/>
      <c r="R35" s="150"/>
      <c r="S35" s="150"/>
      <c r="T35" s="150"/>
    </row>
    <row r="36" spans="1:25" s="314" customFormat="1" ht="19.5" customHeight="1">
      <c r="A36" s="150"/>
      <c r="B36" s="151" t="s">
        <v>31</v>
      </c>
      <c r="C36" s="150" t="s">
        <v>34</v>
      </c>
      <c r="D36" s="150"/>
      <c r="E36" s="150"/>
      <c r="F36" s="150"/>
      <c r="G36" s="150"/>
      <c r="H36" s="150"/>
      <c r="I36" s="150"/>
      <c r="J36" s="150"/>
      <c r="K36" s="150"/>
      <c r="L36" s="150"/>
      <c r="M36" s="150"/>
      <c r="N36" s="150"/>
      <c r="O36" s="150"/>
      <c r="P36" s="150"/>
      <c r="Q36" s="150"/>
      <c r="R36" s="150"/>
      <c r="S36" s="150"/>
      <c r="T36" s="150"/>
    </row>
    <row r="37" spans="1:25" s="314" customFormat="1" ht="9.75" customHeight="1" thickBot="1">
      <c r="A37" s="150"/>
      <c r="B37" s="150"/>
      <c r="C37" s="150"/>
      <c r="D37" s="150"/>
      <c r="E37" s="150"/>
      <c r="F37" s="150"/>
      <c r="G37" s="150"/>
      <c r="H37" s="150"/>
      <c r="I37" s="150"/>
      <c r="J37" s="150"/>
      <c r="K37" s="150"/>
      <c r="L37" s="150"/>
      <c r="M37" s="150"/>
      <c r="N37" s="150"/>
      <c r="O37" s="150"/>
      <c r="P37" s="150"/>
      <c r="Q37" s="150"/>
      <c r="R37" s="150"/>
      <c r="S37" s="150"/>
      <c r="T37" s="150"/>
    </row>
    <row r="38" spans="1:25" s="314" customFormat="1" ht="19.5" customHeight="1" thickBot="1">
      <c r="A38" s="150"/>
      <c r="B38" s="150"/>
      <c r="C38" s="150" t="s">
        <v>54</v>
      </c>
      <c r="D38" s="839" t="s">
        <v>33</v>
      </c>
      <c r="E38" s="839"/>
      <c r="F38" s="839"/>
      <c r="G38" s="839"/>
      <c r="H38" s="839"/>
      <c r="I38" s="839"/>
      <c r="J38" s="839"/>
      <c r="K38" s="839"/>
      <c r="L38" s="839"/>
      <c r="M38" s="839"/>
      <c r="N38" s="839"/>
      <c r="O38" s="839"/>
      <c r="P38" s="839"/>
      <c r="Q38" s="840"/>
      <c r="R38" s="818"/>
      <c r="S38" s="819"/>
      <c r="T38" s="819"/>
      <c r="U38" s="820"/>
      <c r="Y38" s="314" t="s">
        <v>245</v>
      </c>
    </row>
    <row r="39" spans="1:25" s="314" customFormat="1" ht="9" customHeight="1" thickBot="1">
      <c r="A39" s="150"/>
      <c r="B39" s="150"/>
      <c r="C39" s="150"/>
      <c r="D39" s="150"/>
      <c r="E39" s="150"/>
      <c r="F39" s="150"/>
      <c r="G39" s="150"/>
      <c r="H39" s="150"/>
      <c r="I39" s="150"/>
      <c r="J39" s="150"/>
      <c r="K39" s="150"/>
      <c r="L39" s="150"/>
      <c r="M39" s="150"/>
      <c r="N39" s="150"/>
      <c r="O39" s="150"/>
      <c r="P39" s="150"/>
      <c r="Q39" s="150"/>
      <c r="R39" s="330"/>
      <c r="S39" s="330"/>
      <c r="T39" s="330"/>
      <c r="U39" s="330"/>
      <c r="Y39" s="314" t="s">
        <v>246</v>
      </c>
    </row>
    <row r="40" spans="1:25" s="314" customFormat="1" ht="19.5" customHeight="1" thickBot="1">
      <c r="A40" s="150"/>
      <c r="B40" s="150"/>
      <c r="C40" s="150" t="s">
        <v>52</v>
      </c>
      <c r="D40" s="839" t="s">
        <v>247</v>
      </c>
      <c r="E40" s="839"/>
      <c r="F40" s="839"/>
      <c r="G40" s="839"/>
      <c r="H40" s="839"/>
      <c r="I40" s="839"/>
      <c r="J40" s="839"/>
      <c r="K40" s="839"/>
      <c r="L40" s="839"/>
      <c r="M40" s="839"/>
      <c r="N40" s="839"/>
      <c r="O40" s="839"/>
      <c r="P40" s="839"/>
      <c r="Q40" s="840"/>
      <c r="R40" s="818"/>
      <c r="S40" s="819"/>
      <c r="T40" s="819"/>
      <c r="U40" s="820"/>
      <c r="Y40" s="314" t="s">
        <v>248</v>
      </c>
    </row>
    <row r="41" spans="1:25" s="314" customFormat="1" ht="19.5" customHeight="1">
      <c r="A41" s="150"/>
      <c r="B41" s="150"/>
      <c r="C41" s="150"/>
      <c r="D41" s="841" t="s">
        <v>249</v>
      </c>
      <c r="E41" s="841"/>
      <c r="F41" s="841"/>
      <c r="G41" s="841"/>
      <c r="H41" s="841"/>
      <c r="I41" s="841"/>
      <c r="J41" s="841"/>
      <c r="K41" s="841"/>
      <c r="L41" s="841"/>
      <c r="M41" s="841"/>
      <c r="N41" s="841"/>
      <c r="O41" s="841"/>
      <c r="P41" s="841"/>
      <c r="Q41" s="841"/>
      <c r="Y41" s="314" t="s">
        <v>250</v>
      </c>
    </row>
    <row r="42" spans="1:25" s="314" customFormat="1" ht="7.5" customHeight="1" thickBot="1">
      <c r="A42" s="150"/>
      <c r="B42" s="150"/>
      <c r="C42" s="150"/>
      <c r="D42" s="150"/>
      <c r="E42" s="150"/>
      <c r="F42" s="150"/>
      <c r="G42" s="150"/>
      <c r="H42" s="150"/>
      <c r="I42" s="150"/>
      <c r="J42" s="150"/>
      <c r="K42" s="150"/>
      <c r="L42" s="150"/>
      <c r="M42" s="150"/>
      <c r="N42" s="150"/>
      <c r="O42" s="150"/>
      <c r="P42" s="150"/>
      <c r="Q42" s="150"/>
      <c r="R42" s="150"/>
      <c r="S42" s="150"/>
      <c r="T42" s="150"/>
    </row>
    <row r="43" spans="1:25" s="314" customFormat="1" ht="19.5" customHeight="1" thickBot="1">
      <c r="A43" s="150"/>
      <c r="B43" s="150"/>
      <c r="C43" s="150" t="s">
        <v>50</v>
      </c>
      <c r="D43" s="842" t="s">
        <v>32</v>
      </c>
      <c r="E43" s="842"/>
      <c r="F43" s="842"/>
      <c r="G43" s="842"/>
      <c r="H43" s="842"/>
      <c r="I43" s="842"/>
      <c r="J43" s="842"/>
      <c r="K43" s="842"/>
      <c r="L43" s="842"/>
      <c r="M43" s="842"/>
      <c r="N43" s="842"/>
      <c r="O43" s="842"/>
      <c r="P43" s="842"/>
      <c r="Q43" s="843"/>
      <c r="R43" s="818"/>
      <c r="S43" s="819"/>
      <c r="T43" s="819"/>
      <c r="U43" s="820"/>
      <c r="Y43" s="314" t="s">
        <v>251</v>
      </c>
    </row>
    <row r="44" spans="1:25" s="314" customFormat="1" ht="19.5" customHeight="1">
      <c r="A44" s="150"/>
      <c r="B44" s="150"/>
      <c r="C44" s="150"/>
      <c r="D44" s="150"/>
      <c r="E44" s="150"/>
      <c r="F44" s="150"/>
      <c r="G44" s="150"/>
      <c r="H44" s="150"/>
      <c r="I44" s="150"/>
      <c r="J44" s="150"/>
      <c r="K44" s="150"/>
      <c r="L44" s="150"/>
      <c r="M44" s="150"/>
      <c r="N44" s="150"/>
      <c r="O44" s="150"/>
      <c r="P44" s="150"/>
      <c r="Q44" s="150"/>
      <c r="R44" s="150"/>
      <c r="S44" s="150"/>
      <c r="T44" s="150"/>
      <c r="Y44" s="314" t="s">
        <v>252</v>
      </c>
    </row>
    <row r="45" spans="1:25" s="314" customFormat="1" ht="9" customHeight="1">
      <c r="A45" s="150"/>
      <c r="B45" s="150"/>
      <c r="C45" s="150"/>
      <c r="D45" s="150"/>
      <c r="E45" s="150"/>
      <c r="F45" s="150"/>
      <c r="G45" s="150"/>
      <c r="H45" s="150"/>
      <c r="I45" s="150"/>
      <c r="J45" s="150"/>
      <c r="K45" s="150"/>
      <c r="L45" s="150"/>
      <c r="M45" s="150"/>
      <c r="N45" s="150"/>
      <c r="O45" s="150"/>
      <c r="P45" s="150"/>
      <c r="Q45" s="150"/>
      <c r="R45" s="150"/>
      <c r="S45" s="150"/>
      <c r="T45" s="150"/>
    </row>
    <row r="46" spans="1:25" s="314" customFormat="1" ht="19.5" customHeight="1">
      <c r="A46" s="150"/>
      <c r="B46" s="151" t="s">
        <v>253</v>
      </c>
      <c r="C46" s="150" t="s">
        <v>254</v>
      </c>
      <c r="D46" s="150"/>
      <c r="E46" s="150"/>
      <c r="F46" s="150"/>
      <c r="G46" s="150"/>
      <c r="H46" s="150"/>
      <c r="I46" s="150"/>
      <c r="J46" s="150"/>
      <c r="K46" s="151"/>
      <c r="L46" s="150"/>
      <c r="M46" s="150"/>
      <c r="N46" s="150"/>
      <c r="O46" s="150"/>
      <c r="P46" s="150"/>
      <c r="Q46" s="150"/>
      <c r="R46" s="321"/>
      <c r="S46" s="321"/>
      <c r="T46" s="321"/>
      <c r="U46" s="321"/>
      <c r="V46" s="321"/>
    </row>
    <row r="47" spans="1:25" s="314" customFormat="1" ht="9.75" customHeight="1" thickBot="1">
      <c r="R47" s="316"/>
      <c r="S47" s="316"/>
      <c r="T47" s="316"/>
      <c r="U47" s="316"/>
      <c r="V47" s="316"/>
    </row>
    <row r="48" spans="1:25" ht="19.5" customHeight="1" thickBot="1">
      <c r="C48" s="148" t="s">
        <v>54</v>
      </c>
      <c r="D48" s="148" t="s">
        <v>255</v>
      </c>
      <c r="K48" s="818"/>
      <c r="L48" s="819"/>
      <c r="M48" s="819"/>
      <c r="N48" s="819"/>
      <c r="O48" s="820"/>
      <c r="Y48" s="148" t="s">
        <v>256</v>
      </c>
    </row>
    <row r="49" spans="3:25" ht="9.75" customHeight="1" thickBot="1">
      <c r="Y49" s="148" t="s">
        <v>257</v>
      </c>
    </row>
    <row r="50" spans="3:25" ht="19.5" customHeight="1" thickBot="1">
      <c r="C50" s="321" t="s">
        <v>52</v>
      </c>
      <c r="D50" s="321" t="s">
        <v>258</v>
      </c>
      <c r="E50" s="321"/>
      <c r="F50" s="321"/>
      <c r="G50" s="321"/>
      <c r="H50" s="325" t="s">
        <v>239</v>
      </c>
      <c r="I50" s="326"/>
      <c r="J50" s="321" t="s">
        <v>56</v>
      </c>
      <c r="K50" s="817" t="s">
        <v>240</v>
      </c>
      <c r="L50" s="817"/>
      <c r="M50" s="817"/>
      <c r="N50" s="817"/>
      <c r="O50" s="818" t="s">
        <v>241</v>
      </c>
      <c r="P50" s="819"/>
      <c r="Q50" s="819"/>
      <c r="R50" s="820"/>
      <c r="S50" s="314" t="s">
        <v>242</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C20:T20"/>
    <mergeCell ref="H5:W5"/>
    <mergeCell ref="C6:W6"/>
    <mergeCell ref="C8:I8"/>
    <mergeCell ref="J8:P8"/>
    <mergeCell ref="C11:W11"/>
    <mergeCell ref="C12:W12"/>
    <mergeCell ref="N14:R14"/>
    <mergeCell ref="O16:R16"/>
    <mergeCell ref="S16:V16"/>
    <mergeCell ref="D21:R21"/>
    <mergeCell ref="D22:R22"/>
    <mergeCell ref="D23:R23"/>
    <mergeCell ref="C24:C25"/>
    <mergeCell ref="D24:R25"/>
    <mergeCell ref="D38:Q38"/>
    <mergeCell ref="R38:U38"/>
    <mergeCell ref="T24:T25"/>
    <mergeCell ref="C26:C27"/>
    <mergeCell ref="D26:R27"/>
    <mergeCell ref="S26:S27"/>
    <mergeCell ref="T26:T27"/>
    <mergeCell ref="C28:C29"/>
    <mergeCell ref="D28:R29"/>
    <mergeCell ref="S28:S29"/>
    <mergeCell ref="T28:T29"/>
    <mergeCell ref="S24:S25"/>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s>
  <phoneticPr fontId="6"/>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はじめにお読みください</vt:lpstr>
      <vt:lpstr>調書1-1</vt:lpstr>
      <vt:lpstr>【記載例】調書1-1</vt:lpstr>
      <vt:lpstr>調書1-2</vt:lpstr>
      <vt:lpstr>【記載例】調書1-2</vt:lpstr>
      <vt:lpstr>調書2-1</vt:lpstr>
      <vt:lpstr>調書2-2</vt:lpstr>
      <vt:lpstr>【記載例】調書2</vt:lpstr>
      <vt:lpstr>調書3</vt:lpstr>
      <vt:lpstr>調書4</vt:lpstr>
      <vt:lpstr>【記載例】調書4</vt:lpstr>
      <vt:lpstr>調書5</vt:lpstr>
      <vt:lpstr>'【記載例】調書1-1'!Print_Area</vt:lpstr>
      <vt:lpstr>'【記載例】調書1-2'!Print_Area</vt:lpstr>
      <vt:lpstr>【記載例】調書2!Print_Area</vt:lpstr>
      <vt:lpstr>【記載例】調書4!Print_Area</vt:lpstr>
      <vt:lpstr>はじめにお読みください!Print_Area</vt:lpstr>
      <vt:lpstr>'調書1-1'!Print_Area</vt:lpstr>
      <vt:lpstr>'調書1-2'!Print_Area</vt:lpstr>
      <vt:lpstr>'調書2-1'!Print_Area</vt:lpstr>
      <vt:lpstr>'調書2-2'!Print_Area</vt:lpstr>
      <vt:lpstr>調書3!Print_Area</vt:lpstr>
      <vt:lpstr>調書4!Print_Area</vt:lpstr>
      <vt:lpstr>調書5!Print_Area</vt:lpstr>
      <vt:lpstr>'調書1-1'!Print_Titles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2021-11-08T06:16:09Z</dcterms:created>
  <dcterms:modified xsi:type="dcterms:W3CDTF">2024-09-12T04:31:32Z</dcterms:modified>
</cp:coreProperties>
</file>