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07_福祉局\16_監査指導部\05_障害指導\300_実地指導関係\030.実地指導事前調書\00_様式\R7\"/>
    </mc:Choice>
  </mc:AlternateContent>
  <bookViews>
    <workbookView xWindow="0" yWindow="0" windowWidth="19200" windowHeight="6970"/>
  </bookViews>
  <sheets>
    <sheet name="はじめにお読みください" sheetId="21" r:id="rId1"/>
    <sheet name="調書1" sheetId="4" r:id="rId2"/>
    <sheet name="【記載例】調書1" sheetId="18" r:id="rId3"/>
    <sheet name="調書2-1" sheetId="15" r:id="rId4"/>
    <sheet name="調書2-2" sheetId="16" r:id="rId5"/>
    <sheet name="【記載例】調書2" sheetId="19" r:id="rId6"/>
    <sheet name="調書3" sheetId="23" r:id="rId7"/>
    <sheet name="調書4-1" sheetId="12" r:id="rId8"/>
    <sheet name="調書4-2" sheetId="13" r:id="rId9"/>
    <sheet name="【記載例】調書4" sheetId="14" r:id="rId10"/>
    <sheet name="調書5" sheetId="24" r:id="rId11"/>
  </sheets>
  <definedNames>
    <definedName name="_xlnm.Print_Area" localSheetId="2">【記載例】調書1!$A$1:$AS$43</definedName>
    <definedName name="_xlnm.Print_Area" localSheetId="5">【記載例】調書2!$A$1:$AL$56</definedName>
    <definedName name="_xlnm.Print_Area" localSheetId="9">【記載例】調書4!$A$1:$AJ$22</definedName>
    <definedName name="_xlnm.Print_Area" localSheetId="0">はじめにお読みください!$A$1:$F$21</definedName>
    <definedName name="_xlnm.Print_Area" localSheetId="1">調書1!$A$1:$AS$43</definedName>
    <definedName name="_xlnm.Print_Area" localSheetId="3">'調書2-1'!$A$1:$AL$56</definedName>
    <definedName name="_xlnm.Print_Area" localSheetId="4">'調書2-2'!$A$1:$AL$56</definedName>
    <definedName name="_xlnm.Print_Area" localSheetId="6">調書3!$A$1:$W$51</definedName>
    <definedName name="_xlnm.Print_Area" localSheetId="7">'調書4-1'!$A$1:$AJ$23</definedName>
    <definedName name="_xlnm.Print_Area" localSheetId="8">'調書4-2'!$A$1:$AJ$23</definedName>
    <definedName name="_xlnm.Print_Area" localSheetId="10">調書5!$A$1:$F$42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24" l="1"/>
  <c r="A9" i="4" l="1"/>
  <c r="A10" i="4"/>
  <c r="A11" i="4"/>
  <c r="A12" i="4"/>
  <c r="A13" i="4"/>
  <c r="A14" i="4"/>
  <c r="A15" i="4"/>
  <c r="A16" i="4"/>
  <c r="A17" i="4"/>
  <c r="A18" i="4"/>
  <c r="A19" i="4"/>
  <c r="A20" i="4"/>
  <c r="A21" i="4"/>
  <c r="A22" i="4"/>
  <c r="A23" i="4"/>
  <c r="A24" i="4"/>
  <c r="A25" i="4"/>
  <c r="A26" i="4"/>
  <c r="A27" i="4"/>
  <c r="A8" i="4"/>
  <c r="W2" i="19" l="1"/>
  <c r="A4" i="13" l="1"/>
  <c r="A4" i="12"/>
  <c r="V2" i="14" l="1"/>
  <c r="V2" i="13"/>
  <c r="V2" i="12"/>
  <c r="D1" i="19"/>
  <c r="D1" i="16"/>
  <c r="D1" i="15"/>
  <c r="AU2" i="4"/>
  <c r="D5" i="13" l="1"/>
  <c r="X2" i="16"/>
  <c r="X2" i="15"/>
  <c r="I13" i="15"/>
  <c r="Q13" i="15"/>
  <c r="Y13" i="15"/>
  <c r="T13" i="16"/>
  <c r="J13" i="15"/>
  <c r="R13" i="15"/>
  <c r="Z13" i="15"/>
  <c r="AH13" i="15"/>
  <c r="M13" i="16"/>
  <c r="U13" i="16"/>
  <c r="AC13" i="16"/>
  <c r="K13" i="15"/>
  <c r="S13" i="15"/>
  <c r="AA13" i="15"/>
  <c r="AI13" i="15"/>
  <c r="N13" i="16"/>
  <c r="V13" i="16"/>
  <c r="AD13" i="16"/>
  <c r="H5" i="4"/>
  <c r="L13" i="15"/>
  <c r="T13" i="15"/>
  <c r="AB13" i="15"/>
  <c r="O13" i="16"/>
  <c r="W13" i="16"/>
  <c r="AE13" i="16"/>
  <c r="I5" i="4"/>
  <c r="M13" i="15"/>
  <c r="U13" i="15"/>
  <c r="AC13" i="15"/>
  <c r="H13" i="16"/>
  <c r="P13" i="16"/>
  <c r="X13" i="16"/>
  <c r="AF13" i="16"/>
  <c r="J5" i="4"/>
  <c r="N13" i="15"/>
  <c r="V13" i="15"/>
  <c r="AD13" i="15"/>
  <c r="I13" i="16"/>
  <c r="Q13" i="16"/>
  <c r="Y13" i="16"/>
  <c r="AG13" i="16"/>
  <c r="AG13" i="15"/>
  <c r="L13" i="16"/>
  <c r="AB13" i="16"/>
  <c r="O13" i="15"/>
  <c r="W13" i="15"/>
  <c r="AE13" i="15"/>
  <c r="J13" i="16"/>
  <c r="R13" i="16"/>
  <c r="Z13" i="16"/>
  <c r="AH13" i="16"/>
  <c r="H13" i="15"/>
  <c r="P13" i="15"/>
  <c r="X13" i="15"/>
  <c r="AF13" i="15"/>
  <c r="K13" i="16"/>
  <c r="S13" i="16"/>
  <c r="AA13" i="16"/>
  <c r="AI13" i="16"/>
  <c r="F39" i="24" l="1"/>
  <c r="F35" i="24"/>
  <c r="F32" i="24"/>
  <c r="F26" i="24"/>
  <c r="F21" i="24"/>
  <c r="F16" i="24"/>
  <c r="F10" i="24"/>
  <c r="F4" i="24"/>
  <c r="Q3" i="23" l="1"/>
  <c r="K3" i="23"/>
  <c r="J5" i="18" l="1"/>
  <c r="AI35" i="15" l="1"/>
  <c r="AH35" i="15"/>
  <c r="AG35" i="15"/>
  <c r="AF35" i="15"/>
  <c r="AE35" i="15"/>
  <c r="AD35" i="15"/>
  <c r="AC35" i="15"/>
  <c r="AB35" i="15"/>
  <c r="AA35" i="15"/>
  <c r="Z35" i="15"/>
  <c r="Y35" i="15"/>
  <c r="X35" i="15"/>
  <c r="W35" i="15"/>
  <c r="V35" i="15"/>
  <c r="U35" i="15"/>
  <c r="T35" i="15"/>
  <c r="S35" i="15"/>
  <c r="R35" i="15"/>
  <c r="Q35" i="15"/>
  <c r="P35" i="15"/>
  <c r="O35" i="15"/>
  <c r="N35" i="15"/>
  <c r="M35" i="15"/>
  <c r="L35" i="15"/>
  <c r="K35" i="15"/>
  <c r="J35" i="15"/>
  <c r="I35" i="15"/>
  <c r="H35" i="15"/>
  <c r="AI33" i="15"/>
  <c r="AH33" i="15"/>
  <c r="AG33" i="15"/>
  <c r="AF33" i="15"/>
  <c r="AE33" i="15"/>
  <c r="AD33" i="15"/>
  <c r="AC33" i="15"/>
  <c r="AB33" i="15"/>
  <c r="AA33" i="15"/>
  <c r="Z33" i="15"/>
  <c r="Y33" i="15"/>
  <c r="X33" i="15"/>
  <c r="W33" i="15"/>
  <c r="V33" i="15"/>
  <c r="U33" i="15"/>
  <c r="T33" i="15"/>
  <c r="S33" i="15"/>
  <c r="R33" i="15"/>
  <c r="Q33" i="15"/>
  <c r="P33" i="15"/>
  <c r="O33" i="15"/>
  <c r="N33" i="15"/>
  <c r="M33" i="15"/>
  <c r="L33" i="15"/>
  <c r="K33" i="15"/>
  <c r="J33" i="15"/>
  <c r="I33" i="15"/>
  <c r="H33" i="15"/>
  <c r="AI31" i="15"/>
  <c r="AH31" i="15"/>
  <c r="AG31" i="15"/>
  <c r="AF31" i="15"/>
  <c r="AE31" i="15"/>
  <c r="AD31" i="15"/>
  <c r="AC31" i="15"/>
  <c r="AB31" i="15"/>
  <c r="AA31" i="15"/>
  <c r="Z31" i="15"/>
  <c r="Y31" i="15"/>
  <c r="X31" i="15"/>
  <c r="W31" i="15"/>
  <c r="V31" i="15"/>
  <c r="U31" i="15"/>
  <c r="T31" i="15"/>
  <c r="S31" i="15"/>
  <c r="R31" i="15"/>
  <c r="Q31" i="15"/>
  <c r="P31" i="15"/>
  <c r="O31" i="15"/>
  <c r="N31" i="15"/>
  <c r="M31" i="15"/>
  <c r="L31" i="15"/>
  <c r="K31" i="15"/>
  <c r="J31" i="15"/>
  <c r="I31" i="15"/>
  <c r="H31" i="15"/>
  <c r="AI29" i="15"/>
  <c r="AH29" i="15"/>
  <c r="AG29" i="15"/>
  <c r="AF29" i="15"/>
  <c r="AE29" i="15"/>
  <c r="AD29" i="15"/>
  <c r="AC29" i="15"/>
  <c r="AB29" i="15"/>
  <c r="AA29" i="15"/>
  <c r="Z29" i="15"/>
  <c r="Y29" i="15"/>
  <c r="X29" i="15"/>
  <c r="W29" i="15"/>
  <c r="V29" i="15"/>
  <c r="U29" i="15"/>
  <c r="T29" i="15"/>
  <c r="S29" i="15"/>
  <c r="R29" i="15"/>
  <c r="Q29" i="15"/>
  <c r="P29" i="15"/>
  <c r="O29" i="15"/>
  <c r="N29" i="15"/>
  <c r="M29" i="15"/>
  <c r="L29" i="15"/>
  <c r="K29" i="15"/>
  <c r="J29" i="15"/>
  <c r="I29" i="15"/>
  <c r="H29" i="15"/>
  <c r="AI27" i="15"/>
  <c r="AH27" i="15"/>
  <c r="AG27" i="15"/>
  <c r="AF27" i="15"/>
  <c r="AE27" i="15"/>
  <c r="AD27" i="15"/>
  <c r="AC27" i="15"/>
  <c r="AB27" i="15"/>
  <c r="AA27" i="15"/>
  <c r="Z27" i="15"/>
  <c r="Y27" i="15"/>
  <c r="X27" i="15"/>
  <c r="W27" i="15"/>
  <c r="V27" i="15"/>
  <c r="U27" i="15"/>
  <c r="T27" i="15"/>
  <c r="S27" i="15"/>
  <c r="R27" i="15"/>
  <c r="Q27" i="15"/>
  <c r="P27" i="15"/>
  <c r="O27" i="15"/>
  <c r="N27" i="15"/>
  <c r="M27" i="15"/>
  <c r="L27" i="15"/>
  <c r="K27" i="15"/>
  <c r="J27" i="15"/>
  <c r="I27" i="15"/>
  <c r="H27" i="15"/>
  <c r="AI24" i="15"/>
  <c r="AH24" i="15"/>
  <c r="AG24" i="15"/>
  <c r="AF24" i="15"/>
  <c r="AE24" i="15"/>
  <c r="AD24" i="15"/>
  <c r="AC24" i="15"/>
  <c r="AB24" i="15"/>
  <c r="AA24" i="15"/>
  <c r="Z24" i="15"/>
  <c r="Y24" i="15"/>
  <c r="X24" i="15"/>
  <c r="W24" i="15"/>
  <c r="V24" i="15"/>
  <c r="U24" i="15"/>
  <c r="T24" i="15"/>
  <c r="S24" i="15"/>
  <c r="R24" i="15"/>
  <c r="Q24" i="15"/>
  <c r="P24" i="15"/>
  <c r="O24" i="15"/>
  <c r="N24" i="15"/>
  <c r="M24" i="15"/>
  <c r="L24" i="15"/>
  <c r="K24" i="15"/>
  <c r="J24" i="15"/>
  <c r="I24" i="15"/>
  <c r="H24" i="15"/>
  <c r="AI22" i="15"/>
  <c r="AH22" i="15"/>
  <c r="AG22" i="15"/>
  <c r="AF22" i="15"/>
  <c r="AE22" i="15"/>
  <c r="AD22" i="15"/>
  <c r="AC22" i="15"/>
  <c r="AB22" i="15"/>
  <c r="AA22" i="15"/>
  <c r="Z22" i="15"/>
  <c r="Y22" i="15"/>
  <c r="X22" i="15"/>
  <c r="W22" i="15"/>
  <c r="V22" i="15"/>
  <c r="U22" i="15"/>
  <c r="T22" i="15"/>
  <c r="S22" i="15"/>
  <c r="R22" i="15"/>
  <c r="Q22" i="15"/>
  <c r="P22" i="15"/>
  <c r="O22" i="15"/>
  <c r="N22" i="15"/>
  <c r="M22" i="15"/>
  <c r="L22" i="15"/>
  <c r="K22" i="15"/>
  <c r="J22" i="15"/>
  <c r="I22" i="15"/>
  <c r="H22" i="15"/>
  <c r="AI20" i="15"/>
  <c r="AH20" i="15"/>
  <c r="AG20" i="15"/>
  <c r="AF20" i="15"/>
  <c r="AE20" i="15"/>
  <c r="AD20" i="15"/>
  <c r="AC20" i="15"/>
  <c r="AB20" i="15"/>
  <c r="AA20" i="15"/>
  <c r="Z20" i="15"/>
  <c r="Y20" i="15"/>
  <c r="X20" i="15"/>
  <c r="W20" i="15"/>
  <c r="V20" i="15"/>
  <c r="U20" i="15"/>
  <c r="T20" i="15"/>
  <c r="S20" i="15"/>
  <c r="R20" i="15"/>
  <c r="Q20" i="15"/>
  <c r="P20" i="15"/>
  <c r="O20" i="15"/>
  <c r="N20" i="15"/>
  <c r="M20" i="15"/>
  <c r="L20" i="15"/>
  <c r="K20" i="15"/>
  <c r="J20" i="15"/>
  <c r="I20" i="15"/>
  <c r="H20" i="15"/>
  <c r="AI18" i="15"/>
  <c r="AH18" i="15"/>
  <c r="AG18" i="15"/>
  <c r="AF18" i="15"/>
  <c r="AE18" i="15"/>
  <c r="AD18" i="15"/>
  <c r="AC18" i="15"/>
  <c r="AB18" i="15"/>
  <c r="AA18" i="15"/>
  <c r="Z18" i="15"/>
  <c r="Y18" i="15"/>
  <c r="X18" i="15"/>
  <c r="W18" i="15"/>
  <c r="V18" i="15"/>
  <c r="U18" i="15"/>
  <c r="T18" i="15"/>
  <c r="S18" i="15"/>
  <c r="R18" i="15"/>
  <c r="Q18" i="15"/>
  <c r="P18" i="15"/>
  <c r="O18" i="15"/>
  <c r="N18" i="15"/>
  <c r="M18" i="15"/>
  <c r="L18" i="15"/>
  <c r="K18" i="15"/>
  <c r="J18" i="15"/>
  <c r="I18" i="15"/>
  <c r="H18" i="15"/>
  <c r="AI35" i="16"/>
  <c r="AH35" i="16"/>
  <c r="AG35" i="16"/>
  <c r="AF35" i="16"/>
  <c r="AE35" i="16"/>
  <c r="AD35" i="16"/>
  <c r="AC35" i="16"/>
  <c r="AB35" i="16"/>
  <c r="AA35" i="16"/>
  <c r="Z35" i="16"/>
  <c r="Y35" i="16"/>
  <c r="X35" i="16"/>
  <c r="W35" i="16"/>
  <c r="V35" i="16"/>
  <c r="U35" i="16"/>
  <c r="T35" i="16"/>
  <c r="S35" i="16"/>
  <c r="R35" i="16"/>
  <c r="Q35" i="16"/>
  <c r="P35" i="16"/>
  <c r="O35" i="16"/>
  <c r="N35" i="16"/>
  <c r="M35" i="16"/>
  <c r="L35" i="16"/>
  <c r="K35" i="16"/>
  <c r="J35" i="16"/>
  <c r="I35" i="16"/>
  <c r="H35" i="16"/>
  <c r="AI33" i="16"/>
  <c r="AH33" i="16"/>
  <c r="AG33" i="16"/>
  <c r="AF33" i="16"/>
  <c r="AE33" i="16"/>
  <c r="AD33" i="16"/>
  <c r="AC33" i="16"/>
  <c r="AB33" i="16"/>
  <c r="AA33" i="16"/>
  <c r="Z33" i="16"/>
  <c r="Y33" i="16"/>
  <c r="X33" i="16"/>
  <c r="W33" i="16"/>
  <c r="V33" i="16"/>
  <c r="U33" i="16"/>
  <c r="T33" i="16"/>
  <c r="S33" i="16"/>
  <c r="R33" i="16"/>
  <c r="Q33" i="16"/>
  <c r="P33" i="16"/>
  <c r="O33" i="16"/>
  <c r="N33" i="16"/>
  <c r="M33" i="16"/>
  <c r="L33" i="16"/>
  <c r="K33" i="16"/>
  <c r="J33" i="16"/>
  <c r="I33" i="16"/>
  <c r="H33" i="16"/>
  <c r="AI31"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AI29" i="16"/>
  <c r="AH29" i="16"/>
  <c r="AG29" i="16"/>
  <c r="AF29" i="16"/>
  <c r="AE29" i="16"/>
  <c r="AD29" i="16"/>
  <c r="AC29" i="16"/>
  <c r="AB29" i="16"/>
  <c r="AA29" i="16"/>
  <c r="Z29" i="16"/>
  <c r="Y29" i="16"/>
  <c r="X29" i="16"/>
  <c r="W29" i="16"/>
  <c r="V29" i="16"/>
  <c r="U29" i="16"/>
  <c r="T29" i="16"/>
  <c r="S29" i="16"/>
  <c r="R29" i="16"/>
  <c r="Q29" i="16"/>
  <c r="P29" i="16"/>
  <c r="O29" i="16"/>
  <c r="N29" i="16"/>
  <c r="M29" i="16"/>
  <c r="L29" i="16"/>
  <c r="K29" i="16"/>
  <c r="J29" i="16"/>
  <c r="I29" i="16"/>
  <c r="H29" i="16"/>
  <c r="AI27" i="16"/>
  <c r="AH27" i="16"/>
  <c r="AG27" i="16"/>
  <c r="AF27" i="16"/>
  <c r="AE27" i="16"/>
  <c r="AD27" i="16"/>
  <c r="AC27" i="16"/>
  <c r="AB27" i="16"/>
  <c r="AA27" i="16"/>
  <c r="Z27" i="16"/>
  <c r="Y27" i="16"/>
  <c r="X27" i="16"/>
  <c r="W27" i="16"/>
  <c r="V27" i="16"/>
  <c r="U27" i="16"/>
  <c r="T27" i="16"/>
  <c r="S27" i="16"/>
  <c r="R27" i="16"/>
  <c r="Q27" i="16"/>
  <c r="P27" i="16"/>
  <c r="O27" i="16"/>
  <c r="N27" i="16"/>
  <c r="M27" i="16"/>
  <c r="L27" i="16"/>
  <c r="K27" i="16"/>
  <c r="J27" i="16"/>
  <c r="I27" i="16"/>
  <c r="H27" i="16"/>
  <c r="AI22" i="16"/>
  <c r="AH22" i="16"/>
  <c r="AG22" i="16"/>
  <c r="AF22" i="16"/>
  <c r="AE22" i="16"/>
  <c r="AD22" i="16"/>
  <c r="AC22" i="16"/>
  <c r="AB22" i="16"/>
  <c r="AA22" i="16"/>
  <c r="Z22" i="16"/>
  <c r="Y22" i="16"/>
  <c r="X22" i="16"/>
  <c r="W22" i="16"/>
  <c r="V22" i="16"/>
  <c r="U22" i="16"/>
  <c r="T22" i="16"/>
  <c r="S22" i="16"/>
  <c r="R22" i="16"/>
  <c r="Q22" i="16"/>
  <c r="P22" i="16"/>
  <c r="O22" i="16"/>
  <c r="N22" i="16"/>
  <c r="M22" i="16"/>
  <c r="L22" i="16"/>
  <c r="K22" i="16"/>
  <c r="J22" i="16"/>
  <c r="I22" i="16"/>
  <c r="H22" i="16"/>
  <c r="AI20" i="16"/>
  <c r="AH20" i="16"/>
  <c r="AG20" i="16"/>
  <c r="AF20" i="16"/>
  <c r="AE20" i="16"/>
  <c r="AD20" i="16"/>
  <c r="AC20" i="16"/>
  <c r="AB20" i="16"/>
  <c r="AA20" i="16"/>
  <c r="Z20" i="16"/>
  <c r="Y20" i="16"/>
  <c r="X20" i="16"/>
  <c r="W20" i="16"/>
  <c r="V20" i="16"/>
  <c r="U20" i="16"/>
  <c r="T20" i="16"/>
  <c r="S20" i="16"/>
  <c r="R20" i="16"/>
  <c r="Q20" i="16"/>
  <c r="P20" i="16"/>
  <c r="O20" i="16"/>
  <c r="N20" i="16"/>
  <c r="M20" i="16"/>
  <c r="L20" i="16"/>
  <c r="K20" i="16"/>
  <c r="J20" i="16"/>
  <c r="I20" i="16"/>
  <c r="H20" i="16"/>
  <c r="AI18" i="16"/>
  <c r="AH18" i="16"/>
  <c r="AG18" i="16"/>
  <c r="AF18" i="16"/>
  <c r="AE18" i="16"/>
  <c r="AD18" i="16"/>
  <c r="AC18" i="16"/>
  <c r="AB18" i="16"/>
  <c r="AA18" i="16"/>
  <c r="Z18" i="16"/>
  <c r="Y18" i="16"/>
  <c r="X18" i="16"/>
  <c r="W18" i="16"/>
  <c r="V18" i="16"/>
  <c r="U18" i="16"/>
  <c r="T18" i="16"/>
  <c r="S18" i="16"/>
  <c r="R18" i="16"/>
  <c r="Q18" i="16"/>
  <c r="P18" i="16"/>
  <c r="O18" i="16"/>
  <c r="N18" i="16"/>
  <c r="M18" i="16"/>
  <c r="L18" i="16"/>
  <c r="K18" i="16"/>
  <c r="J18" i="16"/>
  <c r="I18" i="16"/>
  <c r="H18" i="16"/>
  <c r="AI16" i="16"/>
  <c r="AH16" i="16"/>
  <c r="AG16" i="16"/>
  <c r="AF16" i="16"/>
  <c r="AE16" i="16"/>
  <c r="AD16" i="16"/>
  <c r="AC16" i="16"/>
  <c r="AB16" i="16"/>
  <c r="AA16" i="16"/>
  <c r="Z16" i="16"/>
  <c r="Y16" i="16"/>
  <c r="X16" i="16"/>
  <c r="W16" i="16"/>
  <c r="V16" i="16"/>
  <c r="U16" i="16"/>
  <c r="T16" i="16"/>
  <c r="S16" i="16"/>
  <c r="R16" i="16"/>
  <c r="Q16" i="16"/>
  <c r="P16" i="16"/>
  <c r="O16" i="16"/>
  <c r="N16" i="16"/>
  <c r="M16" i="16"/>
  <c r="L16" i="16"/>
  <c r="K16" i="16"/>
  <c r="J16" i="16"/>
  <c r="I16" i="16"/>
  <c r="H16" i="16"/>
  <c r="AI16" i="15"/>
  <c r="AH16" i="15"/>
  <c r="AG16" i="15"/>
  <c r="AF16" i="15"/>
  <c r="AE16" i="15"/>
  <c r="AD16" i="15"/>
  <c r="AC16" i="15"/>
  <c r="AB16" i="15"/>
  <c r="AA16" i="15"/>
  <c r="Z16" i="15"/>
  <c r="Y16" i="15"/>
  <c r="X16" i="15"/>
  <c r="W16" i="15"/>
  <c r="V16" i="15"/>
  <c r="U16" i="15"/>
  <c r="T16" i="15"/>
  <c r="S16" i="15"/>
  <c r="R16" i="15"/>
  <c r="Q16" i="15"/>
  <c r="P16" i="15"/>
  <c r="O16" i="15"/>
  <c r="N16" i="15"/>
  <c r="M16" i="15"/>
  <c r="L16" i="15"/>
  <c r="K16" i="15"/>
  <c r="J16" i="15"/>
  <c r="I16" i="15"/>
  <c r="H16" i="15"/>
  <c r="AJ42" i="19"/>
  <c r="AJ45" i="19"/>
  <c r="AJ44" i="19"/>
  <c r="AJ43" i="19"/>
  <c r="AJ15" i="15" l="1"/>
  <c r="AJ41" i="19"/>
  <c r="AK41" i="19" s="1"/>
  <c r="AN7" i="18"/>
  <c r="I5" i="18"/>
  <c r="H5" i="18"/>
  <c r="AL7" i="4"/>
  <c r="D34" i="4"/>
  <c r="M7" i="18" l="1"/>
  <c r="Q7" i="18"/>
  <c r="U7" i="18"/>
  <c r="Y7" i="18"/>
  <c r="AC7" i="18"/>
  <c r="AG7" i="18"/>
  <c r="AK7" i="18"/>
  <c r="J7" i="18"/>
  <c r="N7" i="18"/>
  <c r="R7" i="18"/>
  <c r="V7" i="18"/>
  <c r="Z7" i="18"/>
  <c r="AD7" i="18"/>
  <c r="AH7" i="18"/>
  <c r="AL7" i="18"/>
  <c r="K7" i="18"/>
  <c r="O7" i="18"/>
  <c r="S7" i="18"/>
  <c r="W7" i="18"/>
  <c r="AA7" i="18"/>
  <c r="AE7" i="18"/>
  <c r="AI7" i="18"/>
  <c r="AM7" i="18"/>
  <c r="L7" i="18"/>
  <c r="P7" i="18"/>
  <c r="T7" i="18"/>
  <c r="X7" i="18"/>
  <c r="AB7" i="18"/>
  <c r="AF7" i="18"/>
  <c r="AJ7" i="18"/>
  <c r="AK7" i="4"/>
  <c r="K7" i="4"/>
  <c r="O7" i="4"/>
  <c r="S7" i="4"/>
  <c r="W7" i="4"/>
  <c r="AA7" i="4"/>
  <c r="AE7" i="4"/>
  <c r="AI7" i="4"/>
  <c r="AM7" i="4"/>
  <c r="L7" i="4"/>
  <c r="P7" i="4"/>
  <c r="T7" i="4"/>
  <c r="X7" i="4"/>
  <c r="AB7" i="4"/>
  <c r="AF7" i="4"/>
  <c r="AJ7" i="4"/>
  <c r="AN7" i="4"/>
  <c r="M7" i="4"/>
  <c r="Q7" i="4"/>
  <c r="U7" i="4"/>
  <c r="Y7" i="4"/>
  <c r="AC7" i="4"/>
  <c r="AG7" i="4"/>
  <c r="J7" i="4"/>
  <c r="N7" i="4"/>
  <c r="R7" i="4"/>
  <c r="V7" i="4"/>
  <c r="Z7" i="4"/>
  <c r="AD7" i="4"/>
  <c r="AH7" i="4"/>
  <c r="AJ23" i="19"/>
  <c r="AJ15" i="19"/>
  <c r="AJ17" i="19"/>
  <c r="AJ19" i="19"/>
  <c r="AJ26" i="19"/>
  <c r="AK26" i="19"/>
  <c r="G56" i="19"/>
  <c r="G55" i="19"/>
  <c r="G54" i="19"/>
  <c r="G53" i="19"/>
  <c r="G52" i="19"/>
  <c r="G51" i="19"/>
  <c r="G50" i="19"/>
  <c r="G49" i="19"/>
  <c r="G49" i="15"/>
  <c r="G49" i="16"/>
  <c r="R20" i="19"/>
  <c r="AK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AK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AK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J31" i="19"/>
  <c r="I31" i="19"/>
  <c r="H31" i="19"/>
  <c r="AK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AK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AK24" i="19"/>
  <c r="AI24" i="19"/>
  <c r="AH24" i="19"/>
  <c r="AG24" i="19"/>
  <c r="AF24" i="19"/>
  <c r="AE24" i="19"/>
  <c r="AD24" i="19"/>
  <c r="AC24" i="19"/>
  <c r="AB24" i="19"/>
  <c r="AA24" i="19"/>
  <c r="Z24" i="19"/>
  <c r="Y24" i="19"/>
  <c r="X24" i="19"/>
  <c r="W24" i="19"/>
  <c r="V24" i="19"/>
  <c r="U24" i="19"/>
  <c r="T24" i="19"/>
  <c r="S24" i="19"/>
  <c r="S25" i="19" s="1"/>
  <c r="R24" i="19"/>
  <c r="Q24" i="19"/>
  <c r="P24" i="19"/>
  <c r="O24" i="19"/>
  <c r="N24" i="19"/>
  <c r="M24" i="19"/>
  <c r="L24" i="19"/>
  <c r="K24" i="19"/>
  <c r="J24" i="19"/>
  <c r="I24" i="19"/>
  <c r="H24" i="19"/>
  <c r="AK22" i="19"/>
  <c r="AI22" i="19"/>
  <c r="AH22" i="19"/>
  <c r="AG22" i="19"/>
  <c r="AF22" i="19"/>
  <c r="AE22" i="19"/>
  <c r="AD22" i="19"/>
  <c r="AC22" i="19"/>
  <c r="AB22" i="19"/>
  <c r="AA22" i="19"/>
  <c r="Z22" i="19"/>
  <c r="Y22" i="19"/>
  <c r="X22" i="19"/>
  <c r="W22" i="19"/>
  <c r="V22" i="19"/>
  <c r="U22" i="19"/>
  <c r="T22" i="19"/>
  <c r="T25" i="19" s="1"/>
  <c r="S22" i="19"/>
  <c r="R22" i="19"/>
  <c r="Q22" i="19"/>
  <c r="P22" i="19"/>
  <c r="O22" i="19"/>
  <c r="N22" i="19"/>
  <c r="M22" i="19"/>
  <c r="L22" i="19"/>
  <c r="K22" i="19"/>
  <c r="J22" i="19"/>
  <c r="I22" i="19"/>
  <c r="H22" i="19"/>
  <c r="AK20" i="19"/>
  <c r="AI20" i="19"/>
  <c r="AH20" i="19"/>
  <c r="AG20" i="19"/>
  <c r="AF20" i="19"/>
  <c r="AE20" i="19"/>
  <c r="AE25" i="19" s="1"/>
  <c r="AD20" i="19"/>
  <c r="AC20" i="19"/>
  <c r="AB20" i="19"/>
  <c r="AA20" i="19"/>
  <c r="Z20" i="19"/>
  <c r="Y20" i="19"/>
  <c r="X20" i="19"/>
  <c r="W20" i="19"/>
  <c r="W25" i="19" s="1"/>
  <c r="V20" i="19"/>
  <c r="U20" i="19"/>
  <c r="T20" i="19"/>
  <c r="S20" i="19"/>
  <c r="Q20" i="19"/>
  <c r="O20" i="19"/>
  <c r="O25" i="19" s="1"/>
  <c r="N20" i="19"/>
  <c r="M20" i="19"/>
  <c r="M25" i="19" s="1"/>
  <c r="K20" i="19"/>
  <c r="J20" i="19"/>
  <c r="I20" i="19"/>
  <c r="H20" i="19"/>
  <c r="H36" i="19" s="1"/>
  <c r="AK18" i="19"/>
  <c r="AK17" i="19"/>
  <c r="AL17" i="19" s="1"/>
  <c r="AK16" i="19"/>
  <c r="AI25" i="19"/>
  <c r="AD25" i="19"/>
  <c r="AB25" i="19"/>
  <c r="V25" i="19"/>
  <c r="T36" i="19"/>
  <c r="AI13" i="19"/>
  <c r="AI40" i="19" s="1"/>
  <c r="AH13" i="19"/>
  <c r="AH40" i="19" s="1"/>
  <c r="AG13" i="19"/>
  <c r="AG40" i="19" s="1"/>
  <c r="AF13" i="19"/>
  <c r="AF40" i="19" s="1"/>
  <c r="AE13" i="19"/>
  <c r="AE40" i="19" s="1"/>
  <c r="AD13" i="19"/>
  <c r="AD40" i="19" s="1"/>
  <c r="AC13" i="19"/>
  <c r="AC40" i="19" s="1"/>
  <c r="AB13" i="19"/>
  <c r="AB40" i="19" s="1"/>
  <c r="AA13" i="19"/>
  <c r="AA40" i="19" s="1"/>
  <c r="Z13" i="19"/>
  <c r="Z40" i="19" s="1"/>
  <c r="Y13" i="19"/>
  <c r="Y40" i="19" s="1"/>
  <c r="X13" i="19"/>
  <c r="X40" i="19" s="1"/>
  <c r="W13" i="19"/>
  <c r="W40" i="19" s="1"/>
  <c r="V13" i="19"/>
  <c r="V40" i="19" s="1"/>
  <c r="U13" i="19"/>
  <c r="U40" i="19" s="1"/>
  <c r="T13" i="19"/>
  <c r="T40" i="19" s="1"/>
  <c r="S13" i="19"/>
  <c r="S40" i="19" s="1"/>
  <c r="R13" i="19"/>
  <c r="R40" i="19" s="1"/>
  <c r="Q13" i="19"/>
  <c r="Q40" i="19" s="1"/>
  <c r="P13" i="19"/>
  <c r="P40" i="19" s="1"/>
  <c r="O13" i="19"/>
  <c r="O40" i="19" s="1"/>
  <c r="N13" i="19"/>
  <c r="N40" i="19" s="1"/>
  <c r="M13" i="19"/>
  <c r="M40" i="19" s="1"/>
  <c r="L13" i="19"/>
  <c r="L40" i="19" s="1"/>
  <c r="K13" i="19"/>
  <c r="K40" i="19" s="1"/>
  <c r="J13" i="19"/>
  <c r="J40" i="19" s="1"/>
  <c r="I13" i="19"/>
  <c r="I40" i="19" s="1"/>
  <c r="H13" i="19"/>
  <c r="H40" i="19" s="1"/>
  <c r="J24" i="16"/>
  <c r="AO30" i="18"/>
  <c r="AP30" i="18" s="1"/>
  <c r="AO29" i="18"/>
  <c r="AP29" i="18" s="1"/>
  <c r="AN28" i="18"/>
  <c r="AM28" i="18"/>
  <c r="AL28" i="18"/>
  <c r="AK28" i="18"/>
  <c r="AJ28" i="18"/>
  <c r="AI28" i="18"/>
  <c r="AH28" i="18"/>
  <c r="AG28" i="18"/>
  <c r="AF28" i="18"/>
  <c r="AE28" i="18"/>
  <c r="AD28" i="18"/>
  <c r="AC28" i="18"/>
  <c r="AB28" i="18"/>
  <c r="AA28" i="18"/>
  <c r="Z28" i="18"/>
  <c r="Y28" i="18"/>
  <c r="X28" i="18"/>
  <c r="W28" i="18"/>
  <c r="V28" i="18"/>
  <c r="U28" i="18"/>
  <c r="T28" i="18"/>
  <c r="S28" i="18"/>
  <c r="R28" i="18"/>
  <c r="Q28" i="18"/>
  <c r="P28" i="18"/>
  <c r="O28" i="18"/>
  <c r="N28" i="18"/>
  <c r="M28" i="18"/>
  <c r="L28" i="18"/>
  <c r="K28" i="18"/>
  <c r="J28" i="18"/>
  <c r="I28" i="18"/>
  <c r="H28" i="18"/>
  <c r="AO27" i="18"/>
  <c r="AP27" i="18" s="1"/>
  <c r="AO26" i="18"/>
  <c r="AP26" i="18" s="1"/>
  <c r="AO25" i="18"/>
  <c r="AP25" i="18" s="1"/>
  <c r="AO24" i="18"/>
  <c r="AP24" i="18" s="1"/>
  <c r="AO23" i="18"/>
  <c r="AP23" i="18" s="1"/>
  <c r="AO22" i="18"/>
  <c r="AP22" i="18" s="1"/>
  <c r="AO21" i="18"/>
  <c r="AP21" i="18" s="1"/>
  <c r="AO20" i="18"/>
  <c r="AP20" i="18" s="1"/>
  <c r="AO19" i="18"/>
  <c r="AP19" i="18" s="1"/>
  <c r="AO18" i="18"/>
  <c r="AP18" i="18" s="1"/>
  <c r="AO17" i="18"/>
  <c r="AP17" i="18" s="1"/>
  <c r="AO16" i="18"/>
  <c r="AP16" i="18" s="1"/>
  <c r="AO15" i="18"/>
  <c r="AP15" i="18" s="1"/>
  <c r="AO14" i="18"/>
  <c r="AP14" i="18" s="1"/>
  <c r="AO13" i="18"/>
  <c r="AP13" i="18" s="1"/>
  <c r="AP12" i="18"/>
  <c r="AO12" i="18"/>
  <c r="AO11" i="18"/>
  <c r="AP11" i="18" s="1"/>
  <c r="AO10" i="18"/>
  <c r="AP10" i="18" s="1"/>
  <c r="D34" i="18"/>
  <c r="G56" i="16"/>
  <c r="G55" i="16"/>
  <c r="G54" i="16"/>
  <c r="G53" i="16"/>
  <c r="G52" i="16"/>
  <c r="G51" i="16"/>
  <c r="G50" i="16"/>
  <c r="AO28" i="18" l="1"/>
  <c r="AP28" i="18" s="1"/>
  <c r="AJ43" i="16"/>
  <c r="AK43" i="16" s="1"/>
  <c r="AJ45" i="16"/>
  <c r="AK45" i="16" s="1"/>
  <c r="AJ44" i="16"/>
  <c r="AK44" i="16" s="1"/>
  <c r="AJ42" i="16"/>
  <c r="AK42" i="16" s="1"/>
  <c r="AJ41" i="16"/>
  <c r="AK41" i="16" s="1"/>
  <c r="I36" i="19"/>
  <c r="AA25" i="19"/>
  <c r="Y36" i="19"/>
  <c r="J36" i="19"/>
  <c r="X36" i="19"/>
  <c r="AF36" i="19"/>
  <c r="U25" i="19"/>
  <c r="AC25" i="19"/>
  <c r="Q36" i="19"/>
  <c r="AG36" i="19"/>
  <c r="S36" i="19"/>
  <c r="AK23" i="19"/>
  <c r="AL23" i="19" s="1"/>
  <c r="AJ21" i="19"/>
  <c r="AK21" i="19" s="1"/>
  <c r="AL21" i="19" s="1"/>
  <c r="Z25" i="19"/>
  <c r="AH25" i="19"/>
  <c r="AJ30" i="19"/>
  <c r="AK30" i="19" s="1"/>
  <c r="AL30" i="19" s="1"/>
  <c r="R25" i="19"/>
  <c r="R36" i="19"/>
  <c r="N25" i="19"/>
  <c r="X25" i="19"/>
  <c r="AF25" i="19"/>
  <c r="AJ34" i="19"/>
  <c r="AK34" i="19" s="1"/>
  <c r="AL34" i="19" s="1"/>
  <c r="H25" i="19"/>
  <c r="P20" i="19"/>
  <c r="P25" i="19" s="1"/>
  <c r="AJ28" i="19"/>
  <c r="AK28" i="19" s="1"/>
  <c r="AL28" i="19" s="1"/>
  <c r="AJ32" i="19"/>
  <c r="AK32" i="19" s="1"/>
  <c r="AL32" i="19" s="1"/>
  <c r="J25" i="19"/>
  <c r="AA36" i="19"/>
  <c r="AI36" i="19"/>
  <c r="Z36" i="19"/>
  <c r="AH36" i="19"/>
  <c r="K36" i="19"/>
  <c r="AL26" i="19"/>
  <c r="L20" i="19"/>
  <c r="AK19" i="19"/>
  <c r="AL19" i="19" s="1"/>
  <c r="K25" i="19"/>
  <c r="AK15" i="19"/>
  <c r="AL15" i="19" s="1"/>
  <c r="I25" i="19"/>
  <c r="Q25" i="19"/>
  <c r="Y25" i="19"/>
  <c r="AG25" i="19"/>
  <c r="AB36" i="19"/>
  <c r="M36" i="19"/>
  <c r="U36" i="19"/>
  <c r="AC36" i="19"/>
  <c r="N36" i="19"/>
  <c r="V36" i="19"/>
  <c r="AD36" i="19"/>
  <c r="O36" i="19"/>
  <c r="W36" i="19"/>
  <c r="AE36" i="19"/>
  <c r="AP31" i="18"/>
  <c r="AQ31" i="18" s="1"/>
  <c r="P36" i="19" l="1"/>
  <c r="AJ36" i="19"/>
  <c r="AK36" i="19" s="1"/>
  <c r="AL36" i="19" s="1"/>
  <c r="L25" i="19"/>
  <c r="L36" i="19"/>
  <c r="AJ25" i="19"/>
  <c r="AK25" i="19" s="1"/>
  <c r="AL25" i="19" s="1"/>
  <c r="AI24" i="16" l="1"/>
  <c r="AH24" i="16"/>
  <c r="AG24" i="16"/>
  <c r="AF24" i="16"/>
  <c r="AE24" i="16"/>
  <c r="AD24" i="16"/>
  <c r="AC24" i="16"/>
  <c r="AB24" i="16"/>
  <c r="AA24" i="16"/>
  <c r="Z24" i="16"/>
  <c r="Y24" i="16"/>
  <c r="X24" i="16"/>
  <c r="W24" i="16"/>
  <c r="V24" i="16"/>
  <c r="U24" i="16"/>
  <c r="T24" i="16"/>
  <c r="S24" i="16"/>
  <c r="R24" i="16"/>
  <c r="Q24" i="16"/>
  <c r="P24" i="16"/>
  <c r="O24" i="16"/>
  <c r="N24" i="16"/>
  <c r="M24" i="16"/>
  <c r="L24" i="16"/>
  <c r="K24" i="16"/>
  <c r="K25" i="16" s="1"/>
  <c r="I24" i="16"/>
  <c r="H24" i="16"/>
  <c r="R25" i="16"/>
  <c r="J25" i="16"/>
  <c r="N25" i="16"/>
  <c r="K25" i="15"/>
  <c r="I40" i="16"/>
  <c r="J40" i="16"/>
  <c r="K40" i="16"/>
  <c r="L40" i="16"/>
  <c r="M40" i="16"/>
  <c r="N40" i="16"/>
  <c r="P40" i="16"/>
  <c r="Q40" i="16"/>
  <c r="R40" i="16"/>
  <c r="S40" i="16"/>
  <c r="T40" i="16"/>
  <c r="U40" i="16"/>
  <c r="V40" i="16"/>
  <c r="W40" i="16"/>
  <c r="X40" i="16"/>
  <c r="Y40" i="16"/>
  <c r="Z40" i="16"/>
  <c r="AA40" i="16"/>
  <c r="AB40" i="16"/>
  <c r="AC40" i="16"/>
  <c r="AD40" i="16"/>
  <c r="AE40" i="16"/>
  <c r="AF40" i="16"/>
  <c r="AG40" i="16"/>
  <c r="AH40" i="16"/>
  <c r="AI40" i="16"/>
  <c r="H40" i="16"/>
  <c r="I40" i="15"/>
  <c r="J40" i="15"/>
  <c r="K40" i="15"/>
  <c r="L40" i="15"/>
  <c r="M40" i="15"/>
  <c r="N40" i="15"/>
  <c r="O40" i="15"/>
  <c r="P40" i="15"/>
  <c r="Q40" i="15"/>
  <c r="R40" i="15"/>
  <c r="S40" i="15"/>
  <c r="T40" i="15"/>
  <c r="U40" i="15"/>
  <c r="V40" i="15"/>
  <c r="W40" i="15"/>
  <c r="X40" i="15"/>
  <c r="Y40" i="15"/>
  <c r="Z40" i="15"/>
  <c r="AA40" i="15"/>
  <c r="AB40" i="15"/>
  <c r="AC40" i="15"/>
  <c r="AD40" i="15"/>
  <c r="AE40" i="15"/>
  <c r="AF40" i="15"/>
  <c r="AG40" i="15"/>
  <c r="AH40" i="15"/>
  <c r="AI40" i="15"/>
  <c r="H40" i="15"/>
  <c r="O3" i="15"/>
  <c r="AA3" i="15"/>
  <c r="AA3" i="16"/>
  <c r="O3" i="16"/>
  <c r="AK35" i="16"/>
  <c r="AK33" i="16"/>
  <c r="AK31" i="16"/>
  <c r="AK29" i="16"/>
  <c r="AK27" i="16"/>
  <c r="AK24" i="16"/>
  <c r="AK22" i="16"/>
  <c r="AK20" i="16"/>
  <c r="AK18" i="16"/>
  <c r="AK16" i="16"/>
  <c r="O40" i="16"/>
  <c r="G56" i="15"/>
  <c r="G55" i="15"/>
  <c r="G54" i="15"/>
  <c r="G53" i="15"/>
  <c r="G52" i="15"/>
  <c r="G51" i="15"/>
  <c r="G50" i="15"/>
  <c r="AK35" i="15"/>
  <c r="AK33" i="15"/>
  <c r="AK31" i="15"/>
  <c r="AK29" i="15"/>
  <c r="AK27" i="15"/>
  <c r="AK24" i="15"/>
  <c r="AK22" i="15"/>
  <c r="AK20" i="15"/>
  <c r="AK18" i="15"/>
  <c r="AK16" i="15"/>
  <c r="AJ41" i="15" l="1"/>
  <c r="AK41" i="15" s="1"/>
  <c r="AJ42" i="15"/>
  <c r="AK42" i="15" s="1"/>
  <c r="AJ43" i="15"/>
  <c r="AK43" i="15" s="1"/>
  <c r="AJ45" i="15"/>
  <c r="AK45" i="15" s="1"/>
  <c r="AJ44" i="15"/>
  <c r="AK44" i="15" s="1"/>
  <c r="K36" i="16"/>
  <c r="J36" i="16"/>
  <c r="AJ17" i="15"/>
  <c r="AJ21" i="15"/>
  <c r="AK21" i="15" s="1"/>
  <c r="AL21" i="15" s="1"/>
  <c r="AJ26" i="15"/>
  <c r="AK26" i="15" s="1"/>
  <c r="AL26" i="15" s="1"/>
  <c r="AJ30" i="15"/>
  <c r="AK30" i="15" s="1"/>
  <c r="AL30" i="15" s="1"/>
  <c r="AJ34" i="15"/>
  <c r="AK34" i="15" s="1"/>
  <c r="AL34" i="15" s="1"/>
  <c r="AJ19" i="15"/>
  <c r="AK19" i="15" s="1"/>
  <c r="AL19" i="15" s="1"/>
  <c r="AJ23" i="15"/>
  <c r="AK23" i="15" s="1"/>
  <c r="AL23" i="15" s="1"/>
  <c r="AJ28" i="15"/>
  <c r="AK28" i="15" s="1"/>
  <c r="AL28" i="15" s="1"/>
  <c r="AJ32" i="15"/>
  <c r="AK32" i="15" s="1"/>
  <c r="AL32" i="15" s="1"/>
  <c r="AK15" i="15"/>
  <c r="O25" i="16"/>
  <c r="W25" i="16"/>
  <c r="AA25" i="16"/>
  <c r="AE25" i="16"/>
  <c r="AJ28" i="16"/>
  <c r="AK28" i="16" s="1"/>
  <c r="AL28" i="16" s="1"/>
  <c r="AJ30" i="16"/>
  <c r="AK30" i="16" s="1"/>
  <c r="AL30" i="16" s="1"/>
  <c r="AJ32" i="16"/>
  <c r="AK32" i="16" s="1"/>
  <c r="AL32" i="16" s="1"/>
  <c r="AJ34" i="16"/>
  <c r="AK34" i="16" s="1"/>
  <c r="AL34" i="16" s="1"/>
  <c r="P25" i="16"/>
  <c r="AF25" i="16"/>
  <c r="L25" i="16"/>
  <c r="T25" i="16"/>
  <c r="Q36" i="16"/>
  <c r="AJ17" i="16"/>
  <c r="AK17" i="16" s="1"/>
  <c r="AL17" i="16" s="1"/>
  <c r="X25" i="16"/>
  <c r="AJ21" i="16"/>
  <c r="AK21" i="16" s="1"/>
  <c r="AL21" i="16" s="1"/>
  <c r="AA36" i="16"/>
  <c r="AB25" i="16"/>
  <c r="AC36" i="16"/>
  <c r="Z36" i="16"/>
  <c r="V25" i="16"/>
  <c r="AD25" i="16"/>
  <c r="S36" i="16"/>
  <c r="AJ26" i="16"/>
  <c r="AK26" i="16" s="1"/>
  <c r="AL26" i="16" s="1"/>
  <c r="U36" i="16"/>
  <c r="AD36" i="16"/>
  <c r="L36" i="16"/>
  <c r="Q25" i="16"/>
  <c r="AG25" i="16"/>
  <c r="M25" i="16"/>
  <c r="U25" i="16"/>
  <c r="AJ19" i="16"/>
  <c r="AK19" i="16" s="1"/>
  <c r="AL19" i="16" s="1"/>
  <c r="AJ23" i="16"/>
  <c r="AK23" i="16" s="1"/>
  <c r="AL23" i="16" s="1"/>
  <c r="R36" i="16"/>
  <c r="AH36" i="16"/>
  <c r="AC25" i="16"/>
  <c r="I25" i="16"/>
  <c r="Y25" i="16"/>
  <c r="Z25" i="16"/>
  <c r="AH25" i="16"/>
  <c r="AI25" i="16"/>
  <c r="H25" i="16"/>
  <c r="M36" i="16"/>
  <c r="T36" i="16"/>
  <c r="S25" i="16"/>
  <c r="N36" i="16"/>
  <c r="AB36" i="16"/>
  <c r="AA25" i="15"/>
  <c r="AH25" i="15"/>
  <c r="Y25" i="15"/>
  <c r="AG25" i="15"/>
  <c r="Z25" i="15"/>
  <c r="K36" i="15"/>
  <c r="AI36" i="15"/>
  <c r="Q25" i="15"/>
  <c r="S36" i="15"/>
  <c r="AH36" i="15"/>
  <c r="J36" i="15"/>
  <c r="R36" i="15"/>
  <c r="M25" i="15"/>
  <c r="I25" i="15"/>
  <c r="AI25" i="15"/>
  <c r="J25" i="15"/>
  <c r="Z36" i="15"/>
  <c r="U25" i="15"/>
  <c r="AC25" i="15"/>
  <c r="R25" i="15"/>
  <c r="V25" i="15"/>
  <c r="AD25" i="15"/>
  <c r="S25" i="15"/>
  <c r="I36" i="15"/>
  <c r="Q36" i="15"/>
  <c r="Y36" i="15"/>
  <c r="AG36" i="15"/>
  <c r="N25" i="15"/>
  <c r="W25" i="15"/>
  <c r="L36" i="15"/>
  <c r="AB36" i="15"/>
  <c r="O25" i="15"/>
  <c r="AE25" i="15"/>
  <c r="H36" i="15"/>
  <c r="P36" i="15"/>
  <c r="X36" i="15"/>
  <c r="AF36" i="15"/>
  <c r="AA36" i="15"/>
  <c r="T36" i="15"/>
  <c r="H25" i="15"/>
  <c r="P25" i="15"/>
  <c r="X25" i="15"/>
  <c r="AF25" i="15"/>
  <c r="V36" i="16"/>
  <c r="L25" i="15"/>
  <c r="T25" i="15"/>
  <c r="AB25" i="15"/>
  <c r="M36" i="15"/>
  <c r="U36" i="15"/>
  <c r="AC36" i="15"/>
  <c r="O36" i="16"/>
  <c r="W36" i="16"/>
  <c r="AE36" i="16"/>
  <c r="N36" i="15"/>
  <c r="V36" i="15"/>
  <c r="AD36" i="15"/>
  <c r="H36" i="16"/>
  <c r="P36" i="16"/>
  <c r="X36" i="16"/>
  <c r="AF36" i="16"/>
  <c r="O36" i="15"/>
  <c r="W36" i="15"/>
  <c r="AE36" i="15"/>
  <c r="I36" i="16"/>
  <c r="Y36" i="16"/>
  <c r="AG36" i="16"/>
  <c r="AJ13" i="14"/>
  <c r="AJ12" i="14"/>
  <c r="AJ11" i="14"/>
  <c r="AJ14" i="13"/>
  <c r="AJ13" i="13"/>
  <c r="AJ12" i="13"/>
  <c r="AJ12" i="12"/>
  <c r="AJ13" i="12"/>
  <c r="AJ14" i="12"/>
  <c r="AK17" i="15" l="1"/>
  <c r="AL17" i="15" s="1"/>
  <c r="AJ25" i="15"/>
  <c r="AK25" i="15"/>
  <c r="AL25" i="15" s="1"/>
  <c r="AJ15" i="16"/>
  <c r="AI36" i="16"/>
  <c r="AL15" i="15"/>
  <c r="AJ36" i="15"/>
  <c r="AK36" i="15" s="1"/>
  <c r="AL36" i="15" s="1"/>
  <c r="F7" i="13"/>
  <c r="E7" i="12"/>
  <c r="AK15" i="16" l="1"/>
  <c r="AL15" i="16" s="1"/>
  <c r="AJ25" i="16"/>
  <c r="AK25" i="16" s="1"/>
  <c r="AL25" i="16" s="1"/>
  <c r="AJ36" i="16"/>
  <c r="AK36" i="16" s="1"/>
  <c r="AL36" i="16" s="1"/>
  <c r="D5" i="12"/>
  <c r="AC7" i="13"/>
  <c r="Y7" i="13"/>
  <c r="Q7" i="13"/>
  <c r="I7" i="13"/>
  <c r="E7" i="13"/>
  <c r="AF7" i="13"/>
  <c r="AB7" i="13"/>
  <c r="X7" i="13"/>
  <c r="T7" i="13"/>
  <c r="P7" i="13"/>
  <c r="L7" i="13"/>
  <c r="H7" i="13"/>
  <c r="AG7" i="13"/>
  <c r="U7" i="13"/>
  <c r="M7" i="13"/>
  <c r="AI7" i="13"/>
  <c r="AE7" i="13"/>
  <c r="AA7" i="13"/>
  <c r="W7" i="13"/>
  <c r="S7" i="13"/>
  <c r="O7" i="13"/>
  <c r="K7" i="13"/>
  <c r="G7" i="13"/>
  <c r="AH7" i="13"/>
  <c r="AD7" i="13"/>
  <c r="Z7" i="13"/>
  <c r="V7" i="13"/>
  <c r="R7" i="13"/>
  <c r="N7" i="13"/>
  <c r="J7" i="13"/>
  <c r="E10" i="14" l="1"/>
  <c r="F10" i="14"/>
  <c r="G10" i="14"/>
  <c r="H10"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E11" i="14"/>
  <c r="F11" i="14"/>
  <c r="G11" i="14"/>
  <c r="H11" i="14"/>
  <c r="H14" i="14" s="1"/>
  <c r="I11" i="14"/>
  <c r="J11" i="14"/>
  <c r="K11" i="14"/>
  <c r="L11" i="14"/>
  <c r="L14" i="14" s="1"/>
  <c r="M11" i="14"/>
  <c r="N11" i="14"/>
  <c r="O11" i="14"/>
  <c r="P11" i="14"/>
  <c r="P14" i="14" s="1"/>
  <c r="Q11" i="14"/>
  <c r="R11" i="14"/>
  <c r="S11" i="14"/>
  <c r="S14" i="14" s="1"/>
  <c r="T11" i="14"/>
  <c r="T14" i="14" s="1"/>
  <c r="U11" i="14"/>
  <c r="V11" i="14"/>
  <c r="W11" i="14"/>
  <c r="X11" i="14"/>
  <c r="X14" i="14" s="1"/>
  <c r="Y11" i="14"/>
  <c r="Z11" i="14"/>
  <c r="AA11" i="14"/>
  <c r="AB11" i="14"/>
  <c r="AB14" i="14" s="1"/>
  <c r="AC11" i="14"/>
  <c r="AD11" i="14"/>
  <c r="AE11" i="14"/>
  <c r="AF11" i="14"/>
  <c r="AF14" i="14" s="1"/>
  <c r="AG11" i="14"/>
  <c r="AH11" i="14"/>
  <c r="AI11" i="14"/>
  <c r="AI14" i="14" s="1"/>
  <c r="E12" i="14"/>
  <c r="E14" i="14" s="1"/>
  <c r="F12" i="14"/>
  <c r="G12" i="14"/>
  <c r="H12" i="14"/>
  <c r="I12" i="14"/>
  <c r="I14" i="14" s="1"/>
  <c r="J12" i="14"/>
  <c r="K12" i="14"/>
  <c r="L12" i="14"/>
  <c r="M12" i="14"/>
  <c r="M14" i="14" s="1"/>
  <c r="N12" i="14"/>
  <c r="O12" i="14"/>
  <c r="P12" i="14"/>
  <c r="Q12" i="14"/>
  <c r="Q14" i="14" s="1"/>
  <c r="R12" i="14"/>
  <c r="S12" i="14"/>
  <c r="T12" i="14"/>
  <c r="U12" i="14"/>
  <c r="U14" i="14" s="1"/>
  <c r="V12" i="14"/>
  <c r="W12" i="14"/>
  <c r="X12" i="14"/>
  <c r="Y12" i="14"/>
  <c r="Y14" i="14" s="1"/>
  <c r="Z12" i="14"/>
  <c r="AA12" i="14"/>
  <c r="AB12" i="14"/>
  <c r="AC12" i="14"/>
  <c r="AC14" i="14" s="1"/>
  <c r="AD12" i="14"/>
  <c r="AE12" i="14"/>
  <c r="AF12" i="14"/>
  <c r="AG12" i="14"/>
  <c r="AG14" i="14" s="1"/>
  <c r="AH12" i="14"/>
  <c r="AI12" i="14"/>
  <c r="E13" i="14"/>
  <c r="F13" i="14"/>
  <c r="F14" i="14" s="1"/>
  <c r="G13" i="14"/>
  <c r="H13" i="14"/>
  <c r="I13" i="14"/>
  <c r="J13" i="14"/>
  <c r="J14" i="14" s="1"/>
  <c r="K13" i="14"/>
  <c r="L13" i="14"/>
  <c r="M13" i="14"/>
  <c r="N13" i="14"/>
  <c r="N14" i="14" s="1"/>
  <c r="O13" i="14"/>
  <c r="P13" i="14"/>
  <c r="Q13" i="14"/>
  <c r="R13" i="14"/>
  <c r="R14" i="14" s="1"/>
  <c r="S13" i="14"/>
  <c r="T13" i="14"/>
  <c r="U13" i="14"/>
  <c r="V13" i="14"/>
  <c r="V14" i="14" s="1"/>
  <c r="W13" i="14"/>
  <c r="X13" i="14"/>
  <c r="Y13" i="14"/>
  <c r="Z13" i="14"/>
  <c r="Z14" i="14" s="1"/>
  <c r="AA13" i="14"/>
  <c r="AB13" i="14"/>
  <c r="AC13" i="14"/>
  <c r="AD13" i="14"/>
  <c r="AD14" i="14" s="1"/>
  <c r="AE13" i="14"/>
  <c r="AF13" i="14"/>
  <c r="AG13" i="14"/>
  <c r="AH13" i="14"/>
  <c r="AH14" i="14" s="1"/>
  <c r="AI13" i="14"/>
  <c r="G14" i="14"/>
  <c r="K14" i="14"/>
  <c r="O14" i="14"/>
  <c r="W14" i="14"/>
  <c r="AA14" i="14"/>
  <c r="AE14" i="14"/>
  <c r="AJ15" i="14"/>
  <c r="E11" i="13"/>
  <c r="F11" i="13"/>
  <c r="G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E12" i="13"/>
  <c r="F12" i="13"/>
  <c r="G12" i="13"/>
  <c r="H12" i="13"/>
  <c r="I12" i="13"/>
  <c r="J12" i="13"/>
  <c r="K12" i="13"/>
  <c r="L12" i="13"/>
  <c r="M12" i="13"/>
  <c r="N12" i="13"/>
  <c r="O12" i="13"/>
  <c r="P12" i="13"/>
  <c r="Q12" i="13"/>
  <c r="R12" i="13"/>
  <c r="S12" i="13"/>
  <c r="T12" i="13"/>
  <c r="U12" i="13"/>
  <c r="V12" i="13"/>
  <c r="W12" i="13"/>
  <c r="X12" i="13"/>
  <c r="Y12" i="13"/>
  <c r="Z12" i="13"/>
  <c r="AA12" i="13"/>
  <c r="AB12" i="13"/>
  <c r="AC12" i="13"/>
  <c r="AD12" i="13"/>
  <c r="AE12" i="13"/>
  <c r="AF12" i="13"/>
  <c r="AG12" i="13"/>
  <c r="AH12" i="13"/>
  <c r="AI12" i="13"/>
  <c r="E13" i="13"/>
  <c r="E15" i="13" s="1"/>
  <c r="F13" i="13"/>
  <c r="G13" i="13"/>
  <c r="H13" i="13"/>
  <c r="I13" i="13"/>
  <c r="I15" i="13" s="1"/>
  <c r="J13" i="13"/>
  <c r="K13" i="13"/>
  <c r="K15" i="13" s="1"/>
  <c r="L13" i="13"/>
  <c r="M13" i="13"/>
  <c r="N13" i="13"/>
  <c r="O13" i="13"/>
  <c r="O15" i="13" s="1"/>
  <c r="P13" i="13"/>
  <c r="Q13" i="13"/>
  <c r="Q15" i="13" s="1"/>
  <c r="R13" i="13"/>
  <c r="S13" i="13"/>
  <c r="S15" i="13" s="1"/>
  <c r="T13" i="13"/>
  <c r="U13" i="13"/>
  <c r="U15" i="13" s="1"/>
  <c r="V13" i="13"/>
  <c r="W13" i="13"/>
  <c r="X13" i="13"/>
  <c r="Y13" i="13"/>
  <c r="Y15" i="13" s="1"/>
  <c r="Z13" i="13"/>
  <c r="AA13" i="13"/>
  <c r="AA15" i="13" s="1"/>
  <c r="AB13" i="13"/>
  <c r="AC13" i="13"/>
  <c r="AC15" i="13" s="1"/>
  <c r="AD13" i="13"/>
  <c r="AE13" i="13"/>
  <c r="AE15" i="13" s="1"/>
  <c r="AF13" i="13"/>
  <c r="AG13" i="13"/>
  <c r="AG15" i="13" s="1"/>
  <c r="AH13" i="13"/>
  <c r="AI13" i="13"/>
  <c r="AI15" i="13" s="1"/>
  <c r="E14" i="13"/>
  <c r="F14" i="13"/>
  <c r="G14" i="13"/>
  <c r="H14" i="13"/>
  <c r="I14" i="13"/>
  <c r="J14" i="13"/>
  <c r="K14" i="13"/>
  <c r="L14" i="13"/>
  <c r="M14" i="13"/>
  <c r="N14" i="13"/>
  <c r="O14" i="13"/>
  <c r="P14" i="13"/>
  <c r="Q14" i="13"/>
  <c r="R14" i="13"/>
  <c r="S14" i="13"/>
  <c r="T14" i="13"/>
  <c r="U14" i="13"/>
  <c r="V14" i="13"/>
  <c r="W14" i="13"/>
  <c r="X14" i="13"/>
  <c r="Y14" i="13"/>
  <c r="Z14" i="13"/>
  <c r="AA14" i="13"/>
  <c r="AB14" i="13"/>
  <c r="AC14" i="13"/>
  <c r="AD14" i="13"/>
  <c r="AE14" i="13"/>
  <c r="AF14" i="13"/>
  <c r="AG14" i="13"/>
  <c r="AH14" i="13"/>
  <c r="AI14" i="13"/>
  <c r="G15" i="13"/>
  <c r="W15" i="13"/>
  <c r="AJ16" i="13"/>
  <c r="E11" i="12"/>
  <c r="F11" i="12"/>
  <c r="G11" i="12"/>
  <c r="H11" i="12"/>
  <c r="I11" i="12"/>
  <c r="J11" i="12"/>
  <c r="K11" i="12"/>
  <c r="L11" i="12"/>
  <c r="M11" i="12"/>
  <c r="N11" i="12"/>
  <c r="O11" i="12"/>
  <c r="P11" i="12"/>
  <c r="Q11" i="12"/>
  <c r="R11" i="12"/>
  <c r="S11" i="12"/>
  <c r="T11" i="12"/>
  <c r="U11" i="12"/>
  <c r="V11" i="12"/>
  <c r="W11" i="12"/>
  <c r="X11" i="12"/>
  <c r="Y11" i="12"/>
  <c r="Z11" i="12"/>
  <c r="AA11" i="12"/>
  <c r="AB11" i="12"/>
  <c r="AC11" i="12"/>
  <c r="AD11" i="12"/>
  <c r="AE11" i="12"/>
  <c r="AF11" i="12"/>
  <c r="AG11" i="12"/>
  <c r="AH11" i="12"/>
  <c r="AI11" i="12"/>
  <c r="E12" i="12"/>
  <c r="F12" i="12"/>
  <c r="G12" i="12"/>
  <c r="H12" i="12"/>
  <c r="I12" i="12"/>
  <c r="I15" i="12" s="1"/>
  <c r="J12" i="12"/>
  <c r="K12" i="12"/>
  <c r="L12" i="12"/>
  <c r="M12" i="12"/>
  <c r="M15" i="12" s="1"/>
  <c r="N12" i="12"/>
  <c r="O12" i="12"/>
  <c r="P12" i="12"/>
  <c r="Q12" i="12"/>
  <c r="Q15" i="12" s="1"/>
  <c r="R12" i="12"/>
  <c r="S12" i="12"/>
  <c r="T12" i="12"/>
  <c r="U12" i="12"/>
  <c r="V12" i="12"/>
  <c r="W12" i="12"/>
  <c r="X12" i="12"/>
  <c r="Y12" i="12"/>
  <c r="Y15" i="12" s="1"/>
  <c r="Z12" i="12"/>
  <c r="AA12" i="12"/>
  <c r="AB12" i="12"/>
  <c r="AC12" i="12"/>
  <c r="AC15" i="12" s="1"/>
  <c r="AD12" i="12"/>
  <c r="AE12" i="12"/>
  <c r="AF12" i="12"/>
  <c r="AG12" i="12"/>
  <c r="AG15" i="12" s="1"/>
  <c r="AH12" i="12"/>
  <c r="AI12" i="12"/>
  <c r="E13" i="12"/>
  <c r="F13" i="12"/>
  <c r="G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E14" i="12"/>
  <c r="F14" i="12"/>
  <c r="G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U15" i="12"/>
  <c r="AJ16" i="12"/>
  <c r="M15" i="13" l="1"/>
  <c r="AJ11" i="13"/>
  <c r="E15" i="12"/>
  <c r="AH15" i="13"/>
  <c r="Z15" i="13"/>
  <c r="R15" i="13"/>
  <c r="F15" i="13"/>
  <c r="AJ15" i="13" s="1"/>
  <c r="AF15" i="13"/>
  <c r="AB15" i="13"/>
  <c r="X15" i="13"/>
  <c r="T15" i="13"/>
  <c r="P15" i="13"/>
  <c r="L15" i="13"/>
  <c r="H15" i="13"/>
  <c r="AD15" i="13"/>
  <c r="V15" i="13"/>
  <c r="N15" i="13"/>
  <c r="J15" i="13"/>
  <c r="AF15" i="12"/>
  <c r="AB15" i="12"/>
  <c r="X15" i="12"/>
  <c r="T15" i="12"/>
  <c r="P15" i="12"/>
  <c r="L15" i="12"/>
  <c r="H15" i="12"/>
  <c r="AI15" i="12"/>
  <c r="AE15" i="12"/>
  <c r="AA15" i="12"/>
  <c r="W15" i="12"/>
  <c r="S15" i="12"/>
  <c r="O15" i="12"/>
  <c r="K15" i="12"/>
  <c r="G15" i="12"/>
  <c r="AH15" i="12"/>
  <c r="AD15" i="12"/>
  <c r="Z15" i="12"/>
  <c r="V15" i="12"/>
  <c r="R15" i="12"/>
  <c r="N15" i="12"/>
  <c r="J15" i="12"/>
  <c r="F15" i="12"/>
  <c r="AJ11" i="12"/>
  <c r="AJ14" i="14"/>
  <c r="AJ15" i="12" l="1"/>
  <c r="I28" i="4" l="1"/>
  <c r="H28" i="4"/>
  <c r="AO27" i="4" l="1"/>
  <c r="AP27" i="4" s="1"/>
  <c r="AO26" i="4"/>
  <c r="AP26" i="4" s="1"/>
  <c r="AO25" i="4"/>
  <c r="AP25" i="4" s="1"/>
  <c r="AO24" i="4"/>
  <c r="AP24" i="4" s="1"/>
  <c r="AO23" i="4"/>
  <c r="AP23" i="4" s="1"/>
  <c r="AO22" i="4"/>
  <c r="AP22" i="4" s="1"/>
  <c r="AO21" i="4"/>
  <c r="AP21" i="4" s="1"/>
  <c r="AO20" i="4"/>
  <c r="AP20" i="4" s="1"/>
  <c r="AO19" i="4"/>
  <c r="AP19" i="4" s="1"/>
  <c r="AO18" i="4"/>
  <c r="AP18" i="4" s="1"/>
  <c r="AO17" i="4"/>
  <c r="AP17" i="4" s="1"/>
  <c r="AO16" i="4"/>
  <c r="AP16" i="4" s="1"/>
  <c r="AO15" i="4"/>
  <c r="AP15" i="4" s="1"/>
  <c r="AO14" i="4"/>
  <c r="AP14" i="4" s="1"/>
  <c r="AO13" i="4"/>
  <c r="AP13" i="4" s="1"/>
  <c r="AO12" i="4"/>
  <c r="AP12" i="4" s="1"/>
  <c r="AO11" i="4"/>
  <c r="AP11" i="4" s="1"/>
  <c r="AO10" i="4"/>
  <c r="AP10" i="4" s="1"/>
  <c r="AO9" i="4"/>
  <c r="AP9" i="4" s="1"/>
  <c r="AO8" i="4"/>
  <c r="AP8" i="4" s="1"/>
  <c r="AO30" i="4" l="1"/>
  <c r="AP30" i="4" s="1"/>
  <c r="AO29" i="4"/>
  <c r="AP29" i="4" s="1"/>
  <c r="AI7" i="12"/>
  <c r="S28" i="4"/>
  <c r="T28" i="4"/>
  <c r="U28" i="4"/>
  <c r="V28" i="4"/>
  <c r="W28" i="4"/>
  <c r="X28" i="4"/>
  <c r="Y28" i="4"/>
  <c r="Z28" i="4"/>
  <c r="AA28" i="4"/>
  <c r="AB28" i="4"/>
  <c r="AC28" i="4"/>
  <c r="AD28" i="4"/>
  <c r="AE28" i="4"/>
  <c r="AF28" i="4"/>
  <c r="AG28" i="4"/>
  <c r="AH28" i="4"/>
  <c r="AI28" i="4"/>
  <c r="AJ28" i="4"/>
  <c r="AK28" i="4"/>
  <c r="AL28" i="4"/>
  <c r="AM28" i="4"/>
  <c r="AN28" i="4"/>
  <c r="J28" i="4"/>
  <c r="K28" i="4"/>
  <c r="L28" i="4"/>
  <c r="M28" i="4"/>
  <c r="N28" i="4"/>
  <c r="O28" i="4"/>
  <c r="P28" i="4"/>
  <c r="Q28" i="4"/>
  <c r="R28" i="4"/>
  <c r="F7" i="12" l="1"/>
  <c r="H7" i="12"/>
  <c r="J7" i="12"/>
  <c r="L7" i="12"/>
  <c r="N7" i="12"/>
  <c r="P7" i="12"/>
  <c r="R7" i="12"/>
  <c r="T7" i="12"/>
  <c r="V7" i="12"/>
  <c r="X7" i="12"/>
  <c r="Z7" i="12"/>
  <c r="AB7" i="12"/>
  <c r="AD7" i="12"/>
  <c r="AF7" i="12"/>
  <c r="AH7" i="12"/>
  <c r="G7" i="12"/>
  <c r="I7" i="12"/>
  <c r="K7" i="12"/>
  <c r="M7" i="12"/>
  <c r="O7" i="12"/>
  <c r="Q7" i="12"/>
  <c r="S7" i="12"/>
  <c r="U7" i="12"/>
  <c r="W7" i="12"/>
  <c r="Y7" i="12"/>
  <c r="AA7" i="12"/>
  <c r="AC7" i="12"/>
  <c r="AE7" i="12"/>
  <c r="AG7" i="12"/>
  <c r="AO28" i="4" l="1"/>
  <c r="AP28" i="4" s="1"/>
  <c r="AP31" i="4" l="1"/>
  <c r="AQ31" i="4" s="1"/>
</calcChain>
</file>

<file path=xl/comments1.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<sst xmlns="http://schemas.openxmlformats.org/spreadsheetml/2006/main" count="866" uniqueCount="332">
  <si>
    <t>　
　　</t>
    <phoneticPr fontId="4"/>
  </si>
  <si>
    <t>⑦</t>
    <phoneticPr fontId="4"/>
  </si>
  <si>
    <t>⑥</t>
    <phoneticPr fontId="4"/>
  </si>
  <si>
    <t>⑤</t>
    <phoneticPr fontId="4"/>
  </si>
  <si>
    <t>④</t>
    <phoneticPr fontId="4"/>
  </si>
  <si>
    <t>③</t>
    <phoneticPr fontId="4"/>
  </si>
  <si>
    <t>②</t>
    <phoneticPr fontId="4"/>
  </si>
  <si>
    <t>①</t>
    <phoneticPr fontId="4"/>
  </si>
  <si>
    <t>休</t>
    <rPh sb="0" eb="1">
      <t>ヤス</t>
    </rPh>
    <phoneticPr fontId="4"/>
  </si>
  <si>
    <t>【記載に際しての留意事項】</t>
    <rPh sb="1" eb="3">
      <t>キサイ</t>
    </rPh>
    <rPh sb="4" eb="5">
      <t>サイ</t>
    </rPh>
    <rPh sb="8" eb="10">
      <t>リュウイ</t>
    </rPh>
    <rPh sb="10" eb="12">
      <t>ジコウ</t>
    </rPh>
    <phoneticPr fontId="4"/>
  </si>
  <si>
    <t>休憩時間③</t>
    <rPh sb="0" eb="2">
      <t>キュウケイ</t>
    </rPh>
    <rPh sb="2" eb="4">
      <t>ジカン</t>
    </rPh>
    <phoneticPr fontId="4"/>
  </si>
  <si>
    <t>終了時間②</t>
    <rPh sb="0" eb="2">
      <t>シュウリョウ</t>
    </rPh>
    <rPh sb="2" eb="4">
      <t>ジカン</t>
    </rPh>
    <phoneticPr fontId="4"/>
  </si>
  <si>
    <t>開始時間①</t>
    <rPh sb="0" eb="2">
      <t>カイシ</t>
    </rPh>
    <rPh sb="2" eb="4">
      <t>ジカン</t>
    </rPh>
    <phoneticPr fontId="4"/>
  </si>
  <si>
    <t>実働時間②-①-③</t>
    <rPh sb="0" eb="1">
      <t>ジツ</t>
    </rPh>
    <rPh sb="2" eb="4">
      <t>ジカン</t>
    </rPh>
    <phoneticPr fontId="4"/>
  </si>
  <si>
    <t>シフト区分</t>
    <rPh sb="3" eb="5">
      <t>クブン</t>
    </rPh>
    <phoneticPr fontId="4"/>
  </si>
  <si>
    <t>管理者</t>
    <rPh sb="0" eb="3">
      <t>カンリシャ</t>
    </rPh>
    <phoneticPr fontId="4"/>
  </si>
  <si>
    <t>土</t>
    <rPh sb="0" eb="1">
      <t>ド</t>
    </rPh>
    <phoneticPr fontId="4"/>
  </si>
  <si>
    <t>第４週</t>
    <rPh sb="0" eb="1">
      <t>ダイ</t>
    </rPh>
    <rPh sb="2" eb="3">
      <t>シュウ</t>
    </rPh>
    <phoneticPr fontId="4"/>
  </si>
  <si>
    <t>第３週</t>
    <rPh sb="0" eb="1">
      <t>ダイ</t>
    </rPh>
    <rPh sb="2" eb="3">
      <t>シュウ</t>
    </rPh>
    <phoneticPr fontId="4"/>
  </si>
  <si>
    <t>第２週</t>
    <rPh sb="0" eb="1">
      <t>ダイ</t>
    </rPh>
    <rPh sb="2" eb="3">
      <t>シュウ</t>
    </rPh>
    <phoneticPr fontId="4"/>
  </si>
  <si>
    <t>第１週</t>
    <rPh sb="0" eb="1">
      <t>ダイ</t>
    </rPh>
    <rPh sb="2" eb="3">
      <t>シュウ</t>
    </rPh>
    <phoneticPr fontId="4"/>
  </si>
  <si>
    <t>氏名</t>
    <rPh sb="0" eb="2">
      <t>シメイ</t>
    </rPh>
    <phoneticPr fontId="4"/>
  </si>
  <si>
    <t>勤務形態</t>
    <rPh sb="0" eb="2">
      <t>キンム</t>
    </rPh>
    <rPh sb="2" eb="4">
      <t>ケイタイ</t>
    </rPh>
    <phoneticPr fontId="4"/>
  </si>
  <si>
    <t>職種</t>
    <rPh sb="0" eb="2">
      <t>ショクシュ</t>
    </rPh>
    <phoneticPr fontId="4"/>
  </si>
  <si>
    <t>合計</t>
    <rPh sb="0" eb="2">
      <t>ゴウケイ</t>
    </rPh>
    <phoneticPr fontId="4"/>
  </si>
  <si>
    <t>□</t>
  </si>
  <si>
    <t>□</t>
    <phoneticPr fontId="4"/>
  </si>
  <si>
    <t>4週
合計</t>
    <phoneticPr fontId="4"/>
  </si>
  <si>
    <t>勤務時間の状況</t>
    <rPh sb="0" eb="2">
      <t>キンム</t>
    </rPh>
    <rPh sb="2" eb="4">
      <t>ジカン</t>
    </rPh>
    <rPh sb="5" eb="7">
      <t>ジョウキョウ</t>
    </rPh>
    <phoneticPr fontId="4"/>
  </si>
  <si>
    <t>区分</t>
    <rPh sb="0" eb="2">
      <t>クブン</t>
    </rPh>
    <phoneticPr fontId="4"/>
  </si>
  <si>
    <t>　</t>
    <phoneticPr fontId="4"/>
  </si>
  <si>
    <t>無</t>
    <rPh sb="0" eb="1">
      <t>ナ</t>
    </rPh>
    <phoneticPr fontId="4"/>
  </si>
  <si>
    <t>有</t>
    <rPh sb="0" eb="1">
      <t>ア</t>
    </rPh>
    <phoneticPr fontId="4"/>
  </si>
  <si>
    <t>定員</t>
    <rPh sb="0" eb="2">
      <t>テイイン</t>
    </rPh>
    <phoneticPr fontId="4"/>
  </si>
  <si>
    <t>日</t>
    <rPh sb="0" eb="1">
      <t>ニチ</t>
    </rPh>
    <phoneticPr fontId="4"/>
  </si>
  <si>
    <t>金</t>
    <rPh sb="0" eb="1">
      <t>キン</t>
    </rPh>
    <phoneticPr fontId="4"/>
  </si>
  <si>
    <t>木</t>
    <rPh sb="0" eb="1">
      <t>モク</t>
    </rPh>
    <phoneticPr fontId="4"/>
  </si>
  <si>
    <t>水</t>
    <rPh sb="0" eb="1">
      <t>スイ</t>
    </rPh>
    <phoneticPr fontId="4"/>
  </si>
  <si>
    <t>火</t>
    <rPh sb="0" eb="1">
      <t>カ</t>
    </rPh>
    <phoneticPr fontId="4"/>
  </si>
  <si>
    <t>月</t>
    <rPh sb="0" eb="1">
      <t>ゲツ</t>
    </rPh>
    <phoneticPr fontId="4"/>
  </si>
  <si>
    <t>事業所名</t>
    <rPh sb="0" eb="3">
      <t>ジギョウショ</t>
    </rPh>
    <rPh sb="3" eb="4">
      <t>メイ</t>
    </rPh>
    <phoneticPr fontId="4"/>
  </si>
  <si>
    <t>非常勤兼務</t>
    <rPh sb="0" eb="3">
      <t>ヒジョウキン</t>
    </rPh>
    <rPh sb="3" eb="5">
      <t>ケンム</t>
    </rPh>
    <phoneticPr fontId="4"/>
  </si>
  <si>
    <t>非常勤専従</t>
    <rPh sb="0" eb="3">
      <t>ヒジョウキン</t>
    </rPh>
    <rPh sb="3" eb="5">
      <t>センジュウ</t>
    </rPh>
    <phoneticPr fontId="4"/>
  </si>
  <si>
    <t>常勤兼務</t>
    <rPh sb="0" eb="2">
      <t>ジョウキン</t>
    </rPh>
    <rPh sb="2" eb="4">
      <t>ケンム</t>
    </rPh>
    <phoneticPr fontId="4"/>
  </si>
  <si>
    <t>常勤専従</t>
    <rPh sb="0" eb="2">
      <t>ジョウキン</t>
    </rPh>
    <rPh sb="2" eb="4">
      <t>センジュウ</t>
    </rPh>
    <phoneticPr fontId="4"/>
  </si>
  <si>
    <t>指導員</t>
    <rPh sb="0" eb="3">
      <t>シドウイン</t>
    </rPh>
    <phoneticPr fontId="4"/>
  </si>
  <si>
    <t>保育士</t>
    <rPh sb="0" eb="2">
      <t>ホイク</t>
    </rPh>
    <rPh sb="2" eb="3">
      <t>シ</t>
    </rPh>
    <phoneticPr fontId="4"/>
  </si>
  <si>
    <t>児童指導員</t>
    <rPh sb="0" eb="2">
      <t>ジドウ</t>
    </rPh>
    <rPh sb="2" eb="5">
      <t>シドウイン</t>
    </rPh>
    <phoneticPr fontId="4"/>
  </si>
  <si>
    <t>件</t>
    <rPh sb="0" eb="1">
      <t>ケン</t>
    </rPh>
    <phoneticPr fontId="4"/>
  </si>
  <si>
    <t>回</t>
    <rPh sb="0" eb="1">
      <t>カイ</t>
    </rPh>
    <phoneticPr fontId="4"/>
  </si>
  <si>
    <t>（４）</t>
    <phoneticPr fontId="4"/>
  </si>
  <si>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4"/>
  </si>
  <si>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4"/>
  </si>
  <si>
    <t>記録の状況等</t>
    <rPh sb="0" eb="2">
      <t>キロク</t>
    </rPh>
    <rPh sb="3" eb="5">
      <t>ジョウキョウ</t>
    </rPh>
    <rPh sb="5" eb="6">
      <t>トウ</t>
    </rPh>
    <phoneticPr fontId="4"/>
  </si>
  <si>
    <t>（３）</t>
    <phoneticPr fontId="4"/>
  </si>
  <si>
    <t>自分の意思で開閉できない居室等に隔離する。</t>
    <rPh sb="0" eb="2">
      <t>ジブン</t>
    </rPh>
    <rPh sb="3" eb="5">
      <t>イシ</t>
    </rPh>
    <rPh sb="6" eb="8">
      <t>カイヘイ</t>
    </rPh>
    <rPh sb="12" eb="14">
      <t>キョシツ</t>
    </rPh>
    <rPh sb="14" eb="15">
      <t>トウ</t>
    </rPh>
    <rPh sb="16" eb="18">
      <t>カクリ</t>
    </rPh>
    <phoneticPr fontId="4"/>
  </si>
  <si>
    <t>⑩</t>
    <phoneticPr fontId="4"/>
  </si>
  <si>
    <t>行動を落ち着かせるため、向精神薬を投与する。</t>
    <rPh sb="0" eb="2">
      <t>コウドウ</t>
    </rPh>
    <rPh sb="3" eb="4">
      <t>オ</t>
    </rPh>
    <rPh sb="5" eb="6">
      <t>ツ</t>
    </rPh>
    <rPh sb="12" eb="16">
      <t>コウセイシンヤク</t>
    </rPh>
    <rPh sb="17" eb="19">
      <t>トウヨ</t>
    </rPh>
    <phoneticPr fontId="4"/>
  </si>
  <si>
    <t>⑨</t>
    <phoneticPr fontId="4"/>
  </si>
  <si>
    <t>脱衣やおむつはずしを制限するため、つなぎ服を着せる。</t>
    <rPh sb="0" eb="2">
      <t>ダツイ</t>
    </rPh>
    <rPh sb="10" eb="12">
      <t>セイゲン</t>
    </rPh>
    <rPh sb="20" eb="21">
      <t>フク</t>
    </rPh>
    <rPh sb="22" eb="23">
      <t>キ</t>
    </rPh>
    <phoneticPr fontId="4"/>
  </si>
  <si>
    <t>⑧</t>
    <phoneticPr fontId="4"/>
  </si>
  <si>
    <t>立ち上がりを妨げるような椅子を使用する。</t>
    <rPh sb="0" eb="1">
      <t>タ</t>
    </rPh>
    <rPh sb="2" eb="3">
      <t>ア</t>
    </rPh>
    <rPh sb="6" eb="7">
      <t>サマタ</t>
    </rPh>
    <rPh sb="12" eb="14">
      <t>イス</t>
    </rPh>
    <rPh sb="15" eb="17">
      <t>シヨウ</t>
    </rPh>
    <phoneticPr fontId="4"/>
  </si>
  <si>
    <t>点滴、経管栄養等のチューブを抜かないよう、体幹や四肢をひもなどで縛る。</t>
    <rPh sb="0" eb="2">
      <t>テンテキ</t>
    </rPh>
    <rPh sb="3" eb="4">
      <t>キョウ</t>
    </rPh>
    <rPh sb="4" eb="5">
      <t>カン</t>
    </rPh>
    <rPh sb="5" eb="8">
      <t>エイヨウナド</t>
    </rPh>
    <rPh sb="14" eb="15">
      <t>ヌ</t>
    </rPh>
    <phoneticPr fontId="4"/>
  </si>
  <si>
    <t>自分で降りることができないよう、ベッドを柵で囲む。</t>
    <rPh sb="0" eb="2">
      <t>ジブン</t>
    </rPh>
    <rPh sb="3" eb="4">
      <t>オ</t>
    </rPh>
    <rPh sb="20" eb="21">
      <t>サク</t>
    </rPh>
    <rPh sb="22" eb="23">
      <t>カコ</t>
    </rPh>
    <phoneticPr fontId="4"/>
  </si>
  <si>
    <t>転落しないよう、ベッドに体幹や四肢をひもなどで縛る。</t>
    <rPh sb="0" eb="2">
      <t>テンラク</t>
    </rPh>
    <phoneticPr fontId="4"/>
  </si>
  <si>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4"/>
  </si>
  <si>
    <t>現在、行っている身体拘束の状況</t>
    <rPh sb="0" eb="2">
      <t>ゲンザイ</t>
    </rPh>
    <rPh sb="3" eb="4">
      <t>オコナ</t>
    </rPh>
    <rPh sb="8" eb="10">
      <t>シンタイ</t>
    </rPh>
    <rPh sb="10" eb="12">
      <t>コウソク</t>
    </rPh>
    <rPh sb="13" eb="15">
      <t>ジョウキョウ</t>
    </rPh>
    <phoneticPr fontId="4"/>
  </si>
  <si>
    <t>（２）</t>
    <phoneticPr fontId="4"/>
  </si>
  <si>
    <t>身体拘束の状況</t>
    <rPh sb="0" eb="2">
      <t>シンタイ</t>
    </rPh>
    <rPh sb="2" eb="4">
      <t>コウソク</t>
    </rPh>
    <rPh sb="5" eb="7">
      <t>ジョウキョウ</t>
    </rPh>
    <phoneticPr fontId="4"/>
  </si>
  <si>
    <t>（１）</t>
    <phoneticPr fontId="4"/>
  </si>
  <si>
    <t>４．</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</si>
  <si>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4"/>
  </si>
  <si>
    <t>３．</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</si>
  <si>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4"/>
  </si>
  <si>
    <t>２．</t>
    <phoneticPr fontId="3"/>
  </si>
  <si>
    <t>１．</t>
    <phoneticPr fontId="4"/>
  </si>
  <si>
    <t>＜作成要領＞</t>
    <rPh sb="1" eb="3">
      <t>サクセイ</t>
    </rPh>
    <rPh sb="3" eb="5">
      <t>ヨウリョウ</t>
    </rPh>
    <phoneticPr fontId="4"/>
  </si>
  <si>
    <t>延べ利用者数</t>
    <rPh sb="0" eb="1">
      <t>ノ</t>
    </rPh>
    <rPh sb="2" eb="5">
      <t>リヨウシャ</t>
    </rPh>
    <rPh sb="5" eb="6">
      <t>スウ</t>
    </rPh>
    <phoneticPr fontId="4"/>
  </si>
  <si>
    <t>計</t>
    <rPh sb="0" eb="1">
      <t>ケイ</t>
    </rPh>
    <phoneticPr fontId="4"/>
  </si>
  <si>
    <t>利用日数</t>
    <rPh sb="0" eb="1">
      <t>リヨウ</t>
    </rPh>
    <rPh sb="1" eb="3">
      <t>ニッスウ</t>
    </rPh>
    <phoneticPr fontId="4"/>
  </si>
  <si>
    <t>利用
開始日</t>
    <rPh sb="0" eb="2">
      <t>リヨウ</t>
    </rPh>
    <rPh sb="3" eb="6">
      <t>カイシビ</t>
    </rPh>
    <phoneticPr fontId="3"/>
  </si>
  <si>
    <t>No.</t>
    <phoneticPr fontId="4"/>
  </si>
  <si>
    <t>事業所名</t>
    <phoneticPr fontId="4"/>
  </si>
  <si>
    <t>事業所番号</t>
    <rPh sb="0" eb="3">
      <t>ジギョウショ</t>
    </rPh>
    <rPh sb="3" eb="5">
      <t>バンゴウ</t>
    </rPh>
    <phoneticPr fontId="4"/>
  </si>
  <si>
    <t>利用日数
(３か月計)</t>
    <rPh sb="0" eb="2">
      <t>リヨウ</t>
    </rPh>
    <rPh sb="2" eb="4">
      <t>ニッスウ</t>
    </rPh>
    <rPh sb="8" eb="9">
      <t>ゲツ</t>
    </rPh>
    <rPh sb="9" eb="10">
      <t>ケイ</t>
    </rPh>
    <phoneticPr fontId="4"/>
  </si>
  <si>
    <t>①</t>
  </si>
  <si>
    <t>②</t>
  </si>
  <si>
    <t>③</t>
  </si>
  <si>
    <t>受給者番号</t>
    <rPh sb="0" eb="3">
      <t>ジュキュウシャ</t>
    </rPh>
    <rPh sb="3" eb="5">
      <t>バンゴウ</t>
    </rPh>
    <phoneticPr fontId="4"/>
  </si>
  <si>
    <t>利用契約締結日</t>
    <rPh sb="0" eb="2">
      <t>リヨウ</t>
    </rPh>
    <rPh sb="2" eb="4">
      <t>ケイヤク</t>
    </rPh>
    <rPh sb="4" eb="6">
      <t>テイケツ</t>
    </rPh>
    <rPh sb="6" eb="7">
      <t>ヒ</t>
    </rPh>
    <phoneticPr fontId="3"/>
  </si>
  <si>
    <t>放課後等デイサービス</t>
  </si>
  <si>
    <t>施設の月毎の開所日数を入力してください。
（実地指導前月は開所日に１を入力してください。）</t>
    <rPh sb="0" eb="2">
      <t>シセツ</t>
    </rPh>
    <rPh sb="3" eb="5">
      <t>ツキゴト</t>
    </rPh>
    <rPh sb="6" eb="8">
      <t>カイショ</t>
    </rPh>
    <rPh sb="8" eb="10">
      <t>ニッスウ</t>
    </rPh>
    <rPh sb="11" eb="13">
      <t>ニュウリョク</t>
    </rPh>
    <rPh sb="22" eb="24">
      <t>ジッチ</t>
    </rPh>
    <rPh sb="24" eb="26">
      <t>シドウ</t>
    </rPh>
    <rPh sb="26" eb="28">
      <t>ゼンゲツ</t>
    </rPh>
    <rPh sb="29" eb="31">
      <t>カイショ</t>
    </rPh>
    <rPh sb="31" eb="32">
      <t>ビ</t>
    </rPh>
    <rPh sb="35" eb="37">
      <t>ニュウリョク</t>
    </rPh>
    <phoneticPr fontId="4"/>
  </si>
  <si>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4"/>
  </si>
  <si>
    <t>神戸市</t>
    <rPh sb="0" eb="2">
      <t>コウベシ</t>
    </rPh>
    <phoneticPr fontId="4"/>
  </si>
  <si>
    <t>明石市</t>
    <rPh sb="0" eb="2">
      <t>アカシシ</t>
    </rPh>
    <phoneticPr fontId="4"/>
  </si>
  <si>
    <t>直接支援職員</t>
    <rPh sb="0" eb="1">
      <t>チョク</t>
    </rPh>
    <rPh sb="1" eb="2">
      <t>セツ</t>
    </rPh>
    <rPh sb="2" eb="3">
      <t>シ</t>
    </rPh>
    <rPh sb="3" eb="4">
      <t>オン</t>
    </rPh>
    <rPh sb="4" eb="5">
      <t>ツトメ</t>
    </rPh>
    <rPh sb="5" eb="6">
      <t>イン</t>
    </rPh>
    <phoneticPr fontId="4"/>
  </si>
  <si>
    <t>祝</t>
    <rPh sb="0" eb="1">
      <t>シュク</t>
    </rPh>
    <phoneticPr fontId="4"/>
  </si>
  <si>
    <t>多機能型事業所の場合の特例適用の有無</t>
    <rPh sb="0" eb="4">
      <t>タキノウガタ</t>
    </rPh>
    <rPh sb="4" eb="7">
      <t>ジギョウショ</t>
    </rPh>
    <rPh sb="8" eb="10">
      <t>バアイ</t>
    </rPh>
    <rPh sb="11" eb="13">
      <t>トクレイ</t>
    </rPh>
    <rPh sb="13" eb="15">
      <t>テキヨウ</t>
    </rPh>
    <rPh sb="16" eb="18">
      <t>ウム</t>
    </rPh>
    <phoneticPr fontId="4"/>
  </si>
  <si>
    <t>多機能型事業所の
適用の有無</t>
    <rPh sb="0" eb="4">
      <t>タキノウガタ</t>
    </rPh>
    <rPh sb="4" eb="7">
      <t>ジギョウショ</t>
    </rPh>
    <rPh sb="9" eb="11">
      <t>テキヨウ</t>
    </rPh>
    <rPh sb="12" eb="14">
      <t>ウム</t>
    </rPh>
    <phoneticPr fontId="4"/>
  </si>
  <si>
    <t>看護職員</t>
    <rPh sb="0" eb="4">
      <t>カンゴショクイン</t>
    </rPh>
    <phoneticPr fontId="4"/>
  </si>
  <si>
    <t>適合研修修了者</t>
    <rPh sb="0" eb="2">
      <t>テキゴウ</t>
    </rPh>
    <rPh sb="2" eb="4">
      <t>ケンシュウ</t>
    </rPh>
    <rPh sb="4" eb="7">
      <t>シュウリョウシャ</t>
    </rPh>
    <phoneticPr fontId="4"/>
  </si>
  <si>
    <t>児童指導員</t>
    <rPh sb="0" eb="5">
      <t>ジドウシドウイン</t>
    </rPh>
    <phoneticPr fontId="4"/>
  </si>
  <si>
    <t>心理専門職</t>
    <rPh sb="0" eb="2">
      <t>シンリ</t>
    </rPh>
    <rPh sb="2" eb="5">
      <t>センモンショク</t>
    </rPh>
    <phoneticPr fontId="4"/>
  </si>
  <si>
    <t>保育士</t>
    <rPh sb="0" eb="3">
      <t>ホイクシ</t>
    </rPh>
    <phoneticPr fontId="4"/>
  </si>
  <si>
    <t>言語聴覚士</t>
    <rPh sb="0" eb="5">
      <t>ゲンゴチョウカクシ</t>
    </rPh>
    <phoneticPr fontId="4"/>
  </si>
  <si>
    <t>作業療法士</t>
    <rPh sb="0" eb="5">
      <t>サギョウリョウホウシ</t>
    </rPh>
    <phoneticPr fontId="4"/>
  </si>
  <si>
    <t>理学療法士</t>
    <rPh sb="0" eb="5">
      <t>リガクリョウホウシ</t>
    </rPh>
    <phoneticPr fontId="4"/>
  </si>
  <si>
    <t>看護職員</t>
    <rPh sb="0" eb="2">
      <t>カンゴ</t>
    </rPh>
    <rPh sb="2" eb="4">
      <t>ショクイン</t>
    </rPh>
    <phoneticPr fontId="4"/>
  </si>
  <si>
    <t>機能訓練担当職員</t>
    <rPh sb="0" eb="2">
      <t>キノウ</t>
    </rPh>
    <rPh sb="2" eb="4">
      <t>クンレン</t>
    </rPh>
    <rPh sb="4" eb="6">
      <t>タントウ</t>
    </rPh>
    <rPh sb="6" eb="8">
      <t>ショクイン</t>
    </rPh>
    <phoneticPr fontId="4"/>
  </si>
  <si>
    <t>障害福祉サービス経験者</t>
    <rPh sb="0" eb="2">
      <t>ショウガイ</t>
    </rPh>
    <rPh sb="2" eb="4">
      <t>フクシ</t>
    </rPh>
    <rPh sb="8" eb="11">
      <t>ケイケンシャ</t>
    </rPh>
    <phoneticPr fontId="4"/>
  </si>
  <si>
    <t>児童発達管理責任者</t>
    <rPh sb="0" eb="2">
      <t>ジドウ</t>
    </rPh>
    <rPh sb="2" eb="4">
      <t>ハッタツ</t>
    </rPh>
    <rPh sb="4" eb="6">
      <t>カンリ</t>
    </rPh>
    <rPh sb="6" eb="8">
      <t>セキニン</t>
    </rPh>
    <rPh sb="8" eb="9">
      <t>シャ</t>
    </rPh>
    <phoneticPr fontId="4"/>
  </si>
  <si>
    <t>【　記　載　例　】</t>
    <rPh sb="2" eb="3">
      <t>キ</t>
    </rPh>
    <rPh sb="4" eb="5">
      <t>サイ</t>
    </rPh>
    <rPh sb="6" eb="7">
      <t>レイ</t>
    </rPh>
    <phoneticPr fontId="4"/>
  </si>
  <si>
    <t>2850199999</t>
    <phoneticPr fontId="4"/>
  </si>
  <si>
    <t>放課後等デイサービス　○○</t>
    <rPh sb="0" eb="3">
      <t>ホウカゴ</t>
    </rPh>
    <rPh sb="3" eb="4">
      <t>トウ</t>
    </rPh>
    <phoneticPr fontId="4"/>
  </si>
  <si>
    <t>区分３</t>
  </si>
  <si>
    <t>区分２</t>
  </si>
  <si>
    <t>医療的
ケア区分（※）</t>
    <rPh sb="0" eb="3">
      <t>イリョウテキ</t>
    </rPh>
    <rPh sb="6" eb="8">
      <t>クブン</t>
    </rPh>
    <phoneticPr fontId="4"/>
  </si>
  <si>
    <t>（※）医療的ケア区分</t>
    <rPh sb="3" eb="5">
      <t>イリョウ</t>
    </rPh>
    <rPh sb="5" eb="6">
      <t>テキ</t>
    </rPh>
    <rPh sb="8" eb="10">
      <t>クブン</t>
    </rPh>
    <phoneticPr fontId="4"/>
  </si>
  <si>
    <t>区分３</t>
    <rPh sb="0" eb="2">
      <t>クブン</t>
    </rPh>
    <phoneticPr fontId="4"/>
  </si>
  <si>
    <t>区分２</t>
    <rPh sb="0" eb="2">
      <t>クブン</t>
    </rPh>
    <phoneticPr fontId="4"/>
  </si>
  <si>
    <t>区分１</t>
    <rPh sb="0" eb="2">
      <t>クブン</t>
    </rPh>
    <phoneticPr fontId="4"/>
  </si>
  <si>
    <t>非該当</t>
    <rPh sb="0" eb="3">
      <t>ヒガイトウ</t>
    </rPh>
    <phoneticPr fontId="4"/>
  </si>
  <si>
    <t>１：１（32点以上）</t>
    <rPh sb="6" eb="9">
      <t>テンイジョウ</t>
    </rPh>
    <phoneticPr fontId="4"/>
  </si>
  <si>
    <t>２：１（16点以上）</t>
    <rPh sb="6" eb="7">
      <t>テン</t>
    </rPh>
    <rPh sb="7" eb="9">
      <t>イジョウ</t>
    </rPh>
    <phoneticPr fontId="4"/>
  </si>
  <si>
    <t>３：１（3点以上）</t>
    <rPh sb="5" eb="8">
      <t>テンイジョウ</t>
    </rPh>
    <phoneticPr fontId="4"/>
  </si>
  <si>
    <t>上記区分３～１以外</t>
    <rPh sb="0" eb="2">
      <t>ジョウキ</t>
    </rPh>
    <rPh sb="2" eb="4">
      <t>クブン</t>
    </rPh>
    <rPh sb="7" eb="9">
      <t>イガイ</t>
    </rPh>
    <phoneticPr fontId="4"/>
  </si>
  <si>
    <t>　４．黄色のセルは、自動計算ですので入力や上書きは厳禁です。</t>
    <rPh sb="3" eb="4">
      <t>キ</t>
    </rPh>
    <phoneticPr fontId="41"/>
  </si>
  <si>
    <t>　３．多機能型（人員配置特例の利用なし）の場合、本用紙を、児童発達支援で１枚、放課後等デイサービスで１枚と分けて作成してください。</t>
    <rPh sb="3" eb="6">
      <t>タキノウ</t>
    </rPh>
    <rPh sb="6" eb="7">
      <t>ガタ</t>
    </rPh>
    <rPh sb="15" eb="17">
      <t>リヨウ</t>
    </rPh>
    <rPh sb="21" eb="23">
      <t>バアイ</t>
    </rPh>
    <rPh sb="24" eb="25">
      <t>ホン</t>
    </rPh>
    <rPh sb="25" eb="27">
      <t>ヨウシ</t>
    </rPh>
    <rPh sb="29" eb="31">
      <t>ジドウ</t>
    </rPh>
    <rPh sb="31" eb="33">
      <t>ハッタツ</t>
    </rPh>
    <rPh sb="33" eb="35">
      <t>シエン</t>
    </rPh>
    <rPh sb="37" eb="38">
      <t>マイ</t>
    </rPh>
    <rPh sb="39" eb="42">
      <t>ホウカゴ</t>
    </rPh>
    <rPh sb="42" eb="43">
      <t>トウ</t>
    </rPh>
    <rPh sb="51" eb="52">
      <t>マイ</t>
    </rPh>
    <rPh sb="53" eb="54">
      <t>ワ</t>
    </rPh>
    <rPh sb="56" eb="58">
      <t>サクセイ</t>
    </rPh>
    <phoneticPr fontId="4"/>
  </si>
  <si>
    <t>　２．多機能型（人員配置特例の利用あり）の場合、児童発達支援と放課後等デイサービスの利用児童数を合わせて記入してください。</t>
    <rPh sb="3" eb="6">
      <t>タキノウ</t>
    </rPh>
    <rPh sb="6" eb="7">
      <t>ガタ</t>
    </rPh>
    <rPh sb="15" eb="17">
      <t>リヨウ</t>
    </rPh>
    <rPh sb="21" eb="23">
      <t>バアイ</t>
    </rPh>
    <rPh sb="24" eb="26">
      <t>ジドウ</t>
    </rPh>
    <rPh sb="26" eb="28">
      <t>ハッタツ</t>
    </rPh>
    <rPh sb="28" eb="30">
      <t>シエン</t>
    </rPh>
    <rPh sb="31" eb="34">
      <t>ホウカゴ</t>
    </rPh>
    <rPh sb="34" eb="35">
      <t>トウ</t>
    </rPh>
    <rPh sb="42" eb="44">
      <t>リヨウ</t>
    </rPh>
    <rPh sb="44" eb="47">
      <t>ジドウスウ</t>
    </rPh>
    <rPh sb="48" eb="49">
      <t>ア</t>
    </rPh>
    <rPh sb="52" eb="54">
      <t>キニュウ</t>
    </rPh>
    <phoneticPr fontId="4"/>
  </si>
  <si>
    <t>＜作成要領＞</t>
    <rPh sb="1" eb="3">
      <t>サクセイ</t>
    </rPh>
    <rPh sb="3" eb="5">
      <t>ヨウリョウ</t>
    </rPh>
    <phoneticPr fontId="41"/>
  </si>
  <si>
    <t>区分１（３点以上）</t>
    <rPh sb="0" eb="2">
      <t>クブン</t>
    </rPh>
    <rPh sb="5" eb="6">
      <t>テン</t>
    </rPh>
    <rPh sb="6" eb="8">
      <t>イジョウ</t>
    </rPh>
    <phoneticPr fontId="4"/>
  </si>
  <si>
    <t>区分２（16点以上）</t>
    <rPh sb="0" eb="2">
      <t>クブン</t>
    </rPh>
    <rPh sb="6" eb="7">
      <t>テン</t>
    </rPh>
    <rPh sb="7" eb="9">
      <t>イジョウ</t>
    </rPh>
    <phoneticPr fontId="4"/>
  </si>
  <si>
    <t>区分３（32点以上）</t>
    <rPh sb="0" eb="2">
      <t>クブン</t>
    </rPh>
    <rPh sb="6" eb="7">
      <t>テン</t>
    </rPh>
    <rPh sb="7" eb="9">
      <t>イジョウ</t>
    </rPh>
    <phoneticPr fontId="4"/>
  </si>
  <si>
    <t>必要看護職員数</t>
    <rPh sb="0" eb="2">
      <t>ヒツヨウ</t>
    </rPh>
    <rPh sb="2" eb="4">
      <t>カンゴ</t>
    </rPh>
    <rPh sb="4" eb="6">
      <t>ショクイン</t>
    </rPh>
    <rPh sb="6" eb="7">
      <t>スウ</t>
    </rPh>
    <phoneticPr fontId="4"/>
  </si>
  <si>
    <t>曜日</t>
    <rPh sb="0" eb="2">
      <t>ヨウビ</t>
    </rPh>
    <phoneticPr fontId="4"/>
  </si>
  <si>
    <t>サービスの種別</t>
    <rPh sb="5" eb="7">
      <t>シュベツ</t>
    </rPh>
    <phoneticPr fontId="4"/>
  </si>
  <si>
    <t>水</t>
  </si>
  <si>
    <t>火</t>
  </si>
  <si>
    <t>月</t>
  </si>
  <si>
    <t>日</t>
  </si>
  <si>
    <t>土</t>
  </si>
  <si>
    <t>金</t>
  </si>
  <si>
    <t>木</t>
  </si>
  <si>
    <t>４月</t>
    <rPh sb="1" eb="2">
      <t>ガツ</t>
    </rPh>
    <phoneticPr fontId="4"/>
  </si>
  <si>
    <t>医療的ケア児利用児童数（１）</t>
    <rPh sb="0" eb="3">
      <t>イリョウテキ</t>
    </rPh>
    <rPh sb="5" eb="6">
      <t>ジ</t>
    </rPh>
    <rPh sb="6" eb="8">
      <t>リヨウ</t>
    </rPh>
    <rPh sb="8" eb="11">
      <t>ジドウスウ</t>
    </rPh>
    <phoneticPr fontId="4"/>
  </si>
  <si>
    <t>配置看護職員数（２）</t>
    <rPh sb="0" eb="2">
      <t>ハイチ</t>
    </rPh>
    <rPh sb="2" eb="4">
      <t>カンゴ</t>
    </rPh>
    <rPh sb="4" eb="6">
      <t>ショクイン</t>
    </rPh>
    <rPh sb="6" eb="7">
      <t>スウ</t>
    </rPh>
    <phoneticPr fontId="4"/>
  </si>
  <si>
    <t>　１．該当月における、医療的ケア児の利用児童数（１）と、配置看護職員数（２）を記載してください。</t>
    <rPh sb="3" eb="5">
      <t>ガイトウ</t>
    </rPh>
    <rPh sb="5" eb="6">
      <t>ヅキ</t>
    </rPh>
    <rPh sb="11" eb="14">
      <t>イリョウテキ</t>
    </rPh>
    <rPh sb="16" eb="17">
      <t>ジ</t>
    </rPh>
    <rPh sb="18" eb="20">
      <t>リヨウ</t>
    </rPh>
    <rPh sb="20" eb="23">
      <t>ジドウスウ</t>
    </rPh>
    <rPh sb="28" eb="30">
      <t>ハイチ</t>
    </rPh>
    <rPh sb="30" eb="32">
      <t>カンゴ</t>
    </rPh>
    <rPh sb="32" eb="35">
      <t>ショクインスウ</t>
    </rPh>
    <rPh sb="39" eb="41">
      <t>キサイ</t>
    </rPh>
    <phoneticPr fontId="4"/>
  </si>
  <si>
    <t>訪問支援員</t>
    <rPh sb="0" eb="5">
      <t>ホウモンシエンイン</t>
    </rPh>
    <phoneticPr fontId="4"/>
  </si>
  <si>
    <t>サービス種類</t>
    <rPh sb="4" eb="6">
      <t>シュルイ</t>
    </rPh>
    <phoneticPr fontId="4"/>
  </si>
  <si>
    <t>人員基準に該当する職員数</t>
    <rPh sb="0" eb="4">
      <t>ジンインキジュン</t>
    </rPh>
    <rPh sb="5" eb="7">
      <t>ガイトウ</t>
    </rPh>
    <rPh sb="9" eb="11">
      <t>ショクイン</t>
    </rPh>
    <rPh sb="11" eb="12">
      <t>スウ</t>
    </rPh>
    <phoneticPr fontId="4"/>
  </si>
  <si>
    <r>
      <t xml:space="preserve">1週間に当該事業所常勤職員の勤務すべき時間数
</t>
    </r>
    <r>
      <rPr>
        <sz val="9"/>
        <color rgb="FFFF0000"/>
        <rFont val="游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4"/>
  </si>
  <si>
    <t>営業時間</t>
    <rPh sb="0" eb="4">
      <t>エイギョウジカン</t>
    </rPh>
    <phoneticPr fontId="4"/>
  </si>
  <si>
    <t>平日</t>
    <rPh sb="0" eb="2">
      <t>ヘイジツ</t>
    </rPh>
    <phoneticPr fontId="4"/>
  </si>
  <si>
    <t>○時○分～○時○分</t>
    <phoneticPr fontId="4"/>
  </si>
  <si>
    <t>サービス提供時間</t>
    <rPh sb="4" eb="6">
      <t>テイキョウ</t>
    </rPh>
    <rPh sb="6" eb="8">
      <t>ジカン</t>
    </rPh>
    <phoneticPr fontId="4"/>
  </si>
  <si>
    <t>a</t>
    <phoneticPr fontId="4"/>
  </si>
  <si>
    <t>休日</t>
    <rPh sb="0" eb="2">
      <t>キュウジツ</t>
    </rPh>
    <phoneticPr fontId="4"/>
  </si>
  <si>
    <t>b</t>
    <phoneticPr fontId="4"/>
  </si>
  <si>
    <t>職種（資格）
区分</t>
    <rPh sb="0" eb="2">
      <t>ショクシュ</t>
    </rPh>
    <rPh sb="3" eb="5">
      <t>シカク</t>
    </rPh>
    <rPh sb="7" eb="9">
      <t>クブン</t>
    </rPh>
    <phoneticPr fontId="4"/>
  </si>
  <si>
    <t>資格等証明書有無</t>
    <rPh sb="2" eb="3">
      <t>トウ</t>
    </rPh>
    <rPh sb="3" eb="5">
      <t>ショウメイ</t>
    </rPh>
    <rPh sb="5" eb="6">
      <t>ショ</t>
    </rPh>
    <rPh sb="6" eb="8">
      <t>ウム</t>
    </rPh>
    <phoneticPr fontId="4"/>
  </si>
  <si>
    <t>週平均
勤務時間</t>
    <phoneticPr fontId="4"/>
  </si>
  <si>
    <t>常勤換算人数</t>
    <phoneticPr fontId="4"/>
  </si>
  <si>
    <t>サービス提供時間(上記サービス提供時間から参照）→</t>
    <rPh sb="4" eb="6">
      <t>テイキョウ</t>
    </rPh>
    <rPh sb="6" eb="8">
      <t>ジカン</t>
    </rPh>
    <rPh sb="9" eb="11">
      <t>ジョウキ</t>
    </rPh>
    <rPh sb="15" eb="17">
      <t>テイキョウ</t>
    </rPh>
    <rPh sb="17" eb="19">
      <t>ジカン</t>
    </rPh>
    <rPh sb="21" eb="23">
      <t>サンショウ</t>
    </rPh>
    <phoneticPr fontId="4"/>
  </si>
  <si>
    <t>人員基準に
該当する職員</t>
    <rPh sb="0" eb="2">
      <t>ジンイン</t>
    </rPh>
    <rPh sb="6" eb="8">
      <t>ガイトウ</t>
    </rPh>
    <rPh sb="10" eb="12">
      <t>ショクイン</t>
    </rPh>
    <phoneticPr fontId="4"/>
  </si>
  <si>
    <t>上記以外の
加配職員</t>
    <rPh sb="0" eb="2">
      <t>ジョウキ</t>
    </rPh>
    <rPh sb="2" eb="4">
      <t>イガイ</t>
    </rPh>
    <rPh sb="6" eb="8">
      <t>カハイ</t>
    </rPh>
    <rPh sb="8" eb="10">
      <t>ショクイン</t>
    </rPh>
    <phoneticPr fontId="4"/>
  </si>
  <si>
    <t>上記以外の
職員</t>
    <rPh sb="0" eb="2">
      <t>ジョウキ</t>
    </rPh>
    <rPh sb="2" eb="4">
      <t>イガイ</t>
    </rPh>
    <rPh sb="6" eb="8">
      <t>ショクイン</t>
    </rPh>
    <phoneticPr fontId="4"/>
  </si>
  <si>
    <t>従業者全員（管理者を含む。）について、全ての項目について直接入力又はセルで表示されるリストの選択により記入してください。なお、セルに色表示されている部分は自動計算されますので、削除しないでください。</t>
    <phoneticPr fontId="4"/>
  </si>
  <si>
    <t>「当該事業所で定める勤務時間の区分（※）」は、「シフト区分」毎に、例えば、開始時間「８：３０」、終了時間「１７：３０」、休憩時間「0:45（45分休憩の場合）」と入力してください（実働時間は自動計算されます）。</t>
    <phoneticPr fontId="4"/>
  </si>
  <si>
    <t>必要に応じて、セルを複写により、欄を増やしてください。</t>
    <phoneticPr fontId="4"/>
  </si>
  <si>
    <t>特例による多機能型の場合は、児童発達支援及び放課後等デイサービスを合わせて作成してください。</t>
    <phoneticPr fontId="4"/>
  </si>
  <si>
    <t>a</t>
  </si>
  <si>
    <t>休</t>
  </si>
  <si>
    <t>b</t>
  </si>
  <si>
    <t>サービス
種類</t>
    <rPh sb="5" eb="7">
      <t>シュルイ</t>
    </rPh>
    <phoneticPr fontId="3"/>
  </si>
  <si>
    <t>受給者証
発行市町</t>
    <rPh sb="0" eb="3">
      <t>ジュキュウシャ</t>
    </rPh>
    <rPh sb="3" eb="4">
      <t>ショウ</t>
    </rPh>
    <rPh sb="5" eb="7">
      <t>ハッコウ</t>
    </rPh>
    <rPh sb="7" eb="9">
      <t>シチョウ</t>
    </rPh>
    <phoneticPr fontId="4"/>
  </si>
  <si>
    <t>監査　A子</t>
    <rPh sb="0" eb="2">
      <t>カンサ</t>
    </rPh>
    <rPh sb="4" eb="5">
      <t>コ</t>
    </rPh>
    <phoneticPr fontId="4"/>
  </si>
  <si>
    <t>中央　B子</t>
    <rPh sb="0" eb="2">
      <t>チュウオウ</t>
    </rPh>
    <rPh sb="4" eb="5">
      <t>コ</t>
    </rPh>
    <phoneticPr fontId="4"/>
  </si>
  <si>
    <t>神戸　A郎</t>
    <rPh sb="0" eb="2">
      <t>コウベ</t>
    </rPh>
    <rPh sb="4" eb="5">
      <t>ロウ</t>
    </rPh>
    <phoneticPr fontId="4"/>
  </si>
  <si>
    <t>福祉　B郎</t>
    <rPh sb="0" eb="2">
      <t>フクシ</t>
    </rPh>
    <rPh sb="4" eb="5">
      <t>ロウ</t>
    </rPh>
    <phoneticPr fontId="4"/>
  </si>
  <si>
    <t>④</t>
  </si>
  <si>
    <t>港　C子</t>
    <rPh sb="0" eb="1">
      <t>ミナト</t>
    </rPh>
    <rPh sb="3" eb="4">
      <t>コ</t>
    </rPh>
    <phoneticPr fontId="4"/>
  </si>
  <si>
    <t>六甲　C郎</t>
    <rPh sb="0" eb="2">
      <t>ロッコウ</t>
    </rPh>
    <rPh sb="4" eb="5">
      <t>ロウ</t>
    </rPh>
    <phoneticPr fontId="4"/>
  </si>
  <si>
    <t>有給</t>
    <rPh sb="0" eb="2">
      <t>ユウキュウ</t>
    </rPh>
    <phoneticPr fontId="4"/>
  </si>
  <si>
    <r>
      <t>当該事業所で定める勤務時間の区分（※）</t>
    </r>
    <r>
      <rPr>
        <sz val="11"/>
        <rFont val="游ゴシック"/>
        <family val="3"/>
        <charset val="128"/>
        <scheme val="minor"/>
      </rPr>
      <t xml:space="preserve">
</t>
    </r>
    <r>
      <rPr>
        <sz val="11"/>
        <color rgb="FFFF0000"/>
        <rFont val="游ゴシック"/>
        <family val="3"/>
        <charset val="128"/>
        <scheme val="minor"/>
      </rPr>
      <t>※必ず時刻表示で入力（例　40:00【40時間00分】）してください。</t>
    </r>
    <phoneticPr fontId="4"/>
  </si>
  <si>
    <t>１日の勤務時間数は、実際の勤務時間数を記入してください。ただし勤務すべき１日の時間数を超えて超過勤務した場合は、勤務すべき１日の時間数を記入してください。</t>
    <phoneticPr fontId="4"/>
  </si>
  <si>
    <t>灰色のセルは、自動計算ですので入力や上書きは厳禁です。</t>
    <rPh sb="0" eb="2">
      <t>ハイイロ</t>
    </rPh>
    <rPh sb="7" eb="9">
      <t>ジドウ</t>
    </rPh>
    <rPh sb="9" eb="11">
      <t>ケイサン</t>
    </rPh>
    <rPh sb="15" eb="17">
      <t>ニュウリョク</t>
    </rPh>
    <rPh sb="18" eb="20">
      <t>ウワガ</t>
    </rPh>
    <rPh sb="22" eb="24">
      <t>ゲンキン</t>
    </rPh>
    <phoneticPr fontId="4"/>
  </si>
  <si>
    <t>なし</t>
  </si>
  <si>
    <t>9:00~18:00</t>
  </si>
  <si>
    <t>11:00~17:00</t>
  </si>
  <si>
    <t>10:00~16:00</t>
  </si>
  <si>
    <t>■</t>
  </si>
  <si>
    <t>調書タイトル</t>
    <rPh sb="0" eb="2">
      <t>チョウショ</t>
    </rPh>
    <phoneticPr fontId="4"/>
  </si>
  <si>
    <t>必須</t>
    <rPh sb="0" eb="2">
      <t>ヒッス</t>
    </rPh>
    <phoneticPr fontId="4"/>
  </si>
  <si>
    <t>対象事業所のみ必須</t>
    <rPh sb="0" eb="5">
      <t>タイショウジギョウショ</t>
    </rPh>
    <rPh sb="7" eb="9">
      <t>ヒッス</t>
    </rPh>
    <phoneticPr fontId="4"/>
  </si>
  <si>
    <t>提出</t>
    <rPh sb="0" eb="2">
      <t>テイシュツ</t>
    </rPh>
    <phoneticPr fontId="4"/>
  </si>
  <si>
    <t>２．作成の流れ</t>
    <rPh sb="2" eb="4">
      <t>サクセイ</t>
    </rPh>
    <rPh sb="5" eb="6">
      <t>ナガ</t>
    </rPh>
    <phoneticPr fontId="4"/>
  </si>
  <si>
    <t>流れ</t>
    <rPh sb="0" eb="1">
      <t>ナガ</t>
    </rPh>
    <phoneticPr fontId="4"/>
  </si>
  <si>
    <t>提出すべき事前調書を作成してください。</t>
    <rPh sb="0" eb="2">
      <t>テイシュツ</t>
    </rPh>
    <rPh sb="5" eb="9">
      <t>ジゼンチョウショ</t>
    </rPh>
    <rPh sb="10" eb="12">
      <t>サクセイ</t>
    </rPh>
    <phoneticPr fontId="4"/>
  </si>
  <si>
    <t>作成した事前調書は、下記URLから提出してください。
https://a4f55249.form.kintoneapp.com/public/cad9767b5c13edbe97991b2ec3648aac2be4786cf657e29f3a5995656480c2fa</t>
    <rPh sb="0" eb="2">
      <t>サクセイ</t>
    </rPh>
    <rPh sb="4" eb="8">
      <t>ジゼンチョウショ</t>
    </rPh>
    <rPh sb="10" eb="12">
      <t>カキ</t>
    </rPh>
    <rPh sb="17" eb="19">
      <t>テイシュツ</t>
    </rPh>
    <phoneticPr fontId="4"/>
  </si>
  <si>
    <t>児童発達支援管理責任者</t>
    <rPh sb="0" eb="2">
      <t>ジドウ</t>
    </rPh>
    <rPh sb="2" eb="4">
      <t>ハッタツ</t>
    </rPh>
    <rPh sb="4" eb="6">
      <t>シエン</t>
    </rPh>
    <rPh sb="6" eb="8">
      <t>カンリ</t>
    </rPh>
    <rPh sb="8" eb="10">
      <t>セキニン</t>
    </rPh>
    <rPh sb="10" eb="11">
      <t>シャ</t>
    </rPh>
    <phoneticPr fontId="4"/>
  </si>
  <si>
    <t>従業者の勤務の体制及び勤務形態一覧表</t>
  </si>
  <si>
    <t>入力すべき内容</t>
    <rPh sb="0" eb="2">
      <t>ニュウリョク</t>
    </rPh>
    <rPh sb="5" eb="7">
      <t>ナイヨウ</t>
    </rPh>
    <phoneticPr fontId="4"/>
  </si>
  <si>
    <t>１．提出すべき事前調書　</t>
    <rPh sb="2" eb="4">
      <t>テイシュツ</t>
    </rPh>
    <rPh sb="7" eb="9">
      <t>ジゼン</t>
    </rPh>
    <rPh sb="9" eb="11">
      <t>チョウショ</t>
    </rPh>
    <phoneticPr fontId="4"/>
  </si>
  <si>
    <t>利用者の利用状況や個別支援計画の作成状況</t>
    <rPh sb="0" eb="3">
      <t>リヨウシャ</t>
    </rPh>
    <rPh sb="4" eb="8">
      <t>リヨウジョウキョウ</t>
    </rPh>
    <rPh sb="9" eb="15">
      <t>コベツシエンケイカク</t>
    </rPh>
    <rPh sb="16" eb="18">
      <t>サクセイ</t>
    </rPh>
    <rPh sb="18" eb="20">
      <t>ジョウキョウ</t>
    </rPh>
    <phoneticPr fontId="4"/>
  </si>
  <si>
    <t>身体拘束に関する状況</t>
    <rPh sb="0" eb="4">
      <t>シンタイコウソク</t>
    </rPh>
    <rPh sb="5" eb="6">
      <t>カン</t>
    </rPh>
    <rPh sb="8" eb="10">
      <t>ジョウキョウ</t>
    </rPh>
    <phoneticPr fontId="4"/>
  </si>
  <si>
    <t>事前調書の作成にあたって</t>
    <rPh sb="0" eb="4">
      <t>ジゼンチョウショ</t>
    </rPh>
    <rPh sb="5" eb="7">
      <t>サクセイ</t>
    </rPh>
    <phoneticPr fontId="4"/>
  </si>
  <si>
    <t>その他自己点検した結果の報告</t>
  </si>
  <si>
    <t>必須</t>
    <phoneticPr fontId="4"/>
  </si>
  <si>
    <t>事前調書５　その他自己点検調書</t>
    <rPh sb="0" eb="4">
      <t>ジゼンチョウショ</t>
    </rPh>
    <rPh sb="8" eb="9">
      <t>タ</t>
    </rPh>
    <rPh sb="9" eb="13">
      <t>ジコテンケン</t>
    </rPh>
    <rPh sb="13" eb="15">
      <t>チョウショ</t>
    </rPh>
    <phoneticPr fontId="4"/>
  </si>
  <si>
    <t>黄色のセルへ、入力またはリストから選択してください。</t>
    <rPh sb="0" eb="2">
      <t>キイロ</t>
    </rPh>
    <rPh sb="7" eb="9">
      <t>ニュウリョク</t>
    </rPh>
    <rPh sb="17" eb="19">
      <t>センタク</t>
    </rPh>
    <phoneticPr fontId="4"/>
  </si>
  <si>
    <t>項目</t>
    <rPh sb="0" eb="2">
      <t>コウモク</t>
    </rPh>
    <phoneticPr fontId="4"/>
  </si>
  <si>
    <t>内容</t>
    <rPh sb="0" eb="2">
      <t>ナイヨウ</t>
    </rPh>
    <phoneticPr fontId="4"/>
  </si>
  <si>
    <t>状況</t>
    <rPh sb="0" eb="2">
      <t>ジョウキョウ</t>
    </rPh>
    <phoneticPr fontId="4"/>
  </si>
  <si>
    <t>要改善内容</t>
    <rPh sb="0" eb="1">
      <t>ヨウ</t>
    </rPh>
    <rPh sb="1" eb="3">
      <t>カイゼン</t>
    </rPh>
    <rPh sb="3" eb="5">
      <t>ナイヨウ</t>
    </rPh>
    <phoneticPr fontId="4"/>
  </si>
  <si>
    <t>リスト元</t>
    <rPh sb="3" eb="4">
      <t>モト</t>
    </rPh>
    <phoneticPr fontId="4"/>
  </si>
  <si>
    <t>指摘なし</t>
    <rPh sb="0" eb="2">
      <t>シテキ</t>
    </rPh>
    <phoneticPr fontId="4"/>
  </si>
  <si>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4"/>
  </si>
  <si>
    <t>全て掲示済</t>
    <rPh sb="0" eb="1">
      <t>スベ</t>
    </rPh>
    <rPh sb="2" eb="5">
      <t>ケイジズ</t>
    </rPh>
    <phoneticPr fontId="4"/>
  </si>
  <si>
    <t>未掲出あり</t>
    <rPh sb="0" eb="3">
      <t>ミケイシュツ</t>
    </rPh>
    <phoneticPr fontId="4"/>
  </si>
  <si>
    <t>運営規程の概要</t>
    <phoneticPr fontId="4"/>
  </si>
  <si>
    <t>〇</t>
    <phoneticPr fontId="4"/>
  </si>
  <si>
    <t>従業者の勤務体制（職種・常勤・非常勤ごと等の人数）</t>
    <phoneticPr fontId="4"/>
  </si>
  <si>
    <t>×</t>
    <phoneticPr fontId="4"/>
  </si>
  <si>
    <t>協力医療機関</t>
    <phoneticPr fontId="4"/>
  </si>
  <si>
    <t>その他サービス選択に資する事項（苦情処理の体制・第三者評価の実施状況など）</t>
    <rPh sb="2" eb="3">
      <t>タ</t>
    </rPh>
    <rPh sb="10" eb="11">
      <t>シ</t>
    </rPh>
    <phoneticPr fontId="4"/>
  </si>
  <si>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</si>
  <si>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</si>
  <si>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4"/>
  </si>
  <si>
    <t>変更なし</t>
    <rPh sb="0" eb="2">
      <t>ヘンコウ</t>
    </rPh>
    <phoneticPr fontId="4"/>
  </si>
  <si>
    <t>届出済</t>
    <rPh sb="0" eb="2">
      <t>トドケデ</t>
    </rPh>
    <rPh sb="2" eb="3">
      <t>ズミ</t>
    </rPh>
    <phoneticPr fontId="4"/>
  </si>
  <si>
    <t>未届出事項あり</t>
    <rPh sb="0" eb="1">
      <t>ミ</t>
    </rPh>
    <rPh sb="1" eb="3">
      <t>トドケデ</t>
    </rPh>
    <rPh sb="3" eb="5">
      <t>ジコウ</t>
    </rPh>
    <phoneticPr fontId="4"/>
  </si>
  <si>
    <t>受給者証</t>
    <rPh sb="0" eb="4">
      <t>ジュキュウシャショウ</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</si>
  <si>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4"/>
  </si>
  <si>
    <t>保管している</t>
    <rPh sb="0" eb="2">
      <t>ホカン</t>
    </rPh>
    <phoneticPr fontId="4"/>
  </si>
  <si>
    <t>保管していない</t>
    <rPh sb="0" eb="2">
      <t>ホカン</t>
    </rPh>
    <phoneticPr fontId="4"/>
  </si>
  <si>
    <t>契約支給量（契約内容）の報告等</t>
    <rPh sb="0" eb="2">
      <t>ケイヤク</t>
    </rPh>
    <rPh sb="2" eb="4">
      <t>シキュウ</t>
    </rPh>
    <rPh sb="4" eb="5">
      <t>リョウ</t>
    </rPh>
    <rPh sb="6" eb="8">
      <t>ケイヤク</t>
    </rPh>
    <rPh sb="8" eb="10">
      <t>ナイヨウ</t>
    </rPh>
    <rPh sb="12" eb="14">
      <t>ホウコク</t>
    </rPh>
    <rPh sb="14" eb="15">
      <t>トウ</t>
    </rPh>
    <phoneticPr fontId="3"/>
  </si>
  <si>
    <t>報告している</t>
    <rPh sb="0" eb="2">
      <t>ホウコク</t>
    </rPh>
    <phoneticPr fontId="4"/>
  </si>
  <si>
    <t>未報告あり</t>
    <rPh sb="0" eb="3">
      <t>ミホウコク</t>
    </rPh>
    <phoneticPr fontId="4"/>
  </si>
  <si>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</si>
  <si>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</si>
  <si>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4"/>
  </si>
  <si>
    <t>加入済</t>
  </si>
  <si>
    <t>未加入、期限切れ</t>
  </si>
  <si>
    <t>会社名【下記に入力してください】</t>
    <rPh sb="4" eb="6">
      <t>カキ</t>
    </rPh>
    <rPh sb="7" eb="9">
      <t>ニュウリョク</t>
    </rPh>
    <phoneticPr fontId="4"/>
  </si>
  <si>
    <t>加入期間【下記に入力してください】</t>
    <rPh sb="5" eb="7">
      <t>カキ</t>
    </rPh>
    <rPh sb="8" eb="10">
      <t>ニュウリョク</t>
    </rPh>
    <phoneticPr fontId="4"/>
  </si>
  <si>
    <t>会計の区分</t>
    <rPh sb="0" eb="2">
      <t>カイケイ</t>
    </rPh>
    <rPh sb="3" eb="5">
      <t>クブン</t>
    </rPh>
    <phoneticPr fontId="3"/>
  </si>
  <si>
    <t>区分済み</t>
    <rPh sb="0" eb="2">
      <t>クブン</t>
    </rPh>
    <rPh sb="2" eb="3">
      <t>ズ</t>
    </rPh>
    <phoneticPr fontId="4"/>
  </si>
  <si>
    <t>未区分</t>
    <rPh sb="0" eb="3">
      <t>ミクブン</t>
    </rPh>
    <phoneticPr fontId="4"/>
  </si>
  <si>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</si>
  <si>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4"/>
  </si>
  <si>
    <t>通知不備あり</t>
    <rPh sb="0" eb="2">
      <t>ツウチ</t>
    </rPh>
    <rPh sb="2" eb="4">
      <t>フビ</t>
    </rPh>
    <phoneticPr fontId="4"/>
  </si>
  <si>
    <t>通知していない</t>
    <rPh sb="0" eb="2">
      <t>ツウチ</t>
    </rPh>
    <phoneticPr fontId="4"/>
  </si>
  <si>
    <t>利用者からの支払い</t>
    <rPh sb="0" eb="3">
      <t>リヨウシャ</t>
    </rPh>
    <rPh sb="6" eb="8">
      <t>シハラ</t>
    </rPh>
    <phoneticPr fontId="3"/>
  </si>
  <si>
    <t>該当なし</t>
    <rPh sb="0" eb="2">
      <t>ガイトウ</t>
    </rPh>
    <phoneticPr fontId="4"/>
  </si>
  <si>
    <t>利用者負担額が発生した場合、請求書を発行し、支払を受けること。</t>
    <rPh sb="7" eb="9">
      <t>ハッセイ</t>
    </rPh>
    <rPh sb="11" eb="13">
      <t>バアイ</t>
    </rPh>
    <rPh sb="14" eb="17">
      <t>セイキュウショ</t>
    </rPh>
    <rPh sb="18" eb="20">
      <t>ハッコウ</t>
    </rPh>
    <phoneticPr fontId="4"/>
  </si>
  <si>
    <t>支払を受けている</t>
    <rPh sb="0" eb="2">
      <t>シハラ</t>
    </rPh>
    <rPh sb="3" eb="4">
      <t>ウ</t>
    </rPh>
    <phoneticPr fontId="4"/>
  </si>
  <si>
    <t>支払を受けていない</t>
    <rPh sb="0" eb="2">
      <t>シハラ</t>
    </rPh>
    <rPh sb="3" eb="4">
      <t>ウ</t>
    </rPh>
    <phoneticPr fontId="4"/>
  </si>
  <si>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4"/>
  </si>
  <si>
    <t>利用者負担額等の支払を受けた場合は、領収書を交付すること。</t>
    <phoneticPr fontId="4"/>
  </si>
  <si>
    <t>黄色のセルへ、入力またはリストから選択してください。</t>
    <phoneticPr fontId="4"/>
  </si>
  <si>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4"/>
  </si>
  <si>
    <t>指針の整備を行っていますか。</t>
    <rPh sb="0" eb="2">
      <t>シシン</t>
    </rPh>
    <rPh sb="3" eb="5">
      <t>セイビ</t>
    </rPh>
    <rPh sb="6" eb="7">
      <t>オコナ</t>
    </rPh>
    <phoneticPr fontId="4"/>
  </si>
  <si>
    <t>指針を整備済み</t>
    <phoneticPr fontId="4"/>
  </si>
  <si>
    <t>指針の整備ができていない</t>
    <phoneticPr fontId="4"/>
  </si>
  <si>
    <t>の設置状況</t>
    <rPh sb="1" eb="5">
      <t>セッチジョウキョウ</t>
    </rPh>
    <phoneticPr fontId="4"/>
  </si>
  <si>
    <t>設置済み</t>
    <rPh sb="0" eb="3">
      <t>セッチズ</t>
    </rPh>
    <phoneticPr fontId="4"/>
  </si>
  <si>
    <t>設置していない</t>
    <rPh sb="0" eb="2">
      <t>セッチ</t>
    </rPh>
    <phoneticPr fontId="4"/>
  </si>
  <si>
    <t>年</t>
    <rPh sb="0" eb="1">
      <t>ネン</t>
    </rPh>
    <phoneticPr fontId="4"/>
  </si>
  <si>
    <t>（直近の開催年月日</t>
    <rPh sb="1" eb="3">
      <t>チョッキン</t>
    </rPh>
    <rPh sb="4" eb="6">
      <t>カイサイ</t>
    </rPh>
    <rPh sb="6" eb="9">
      <t>ネンガッピ</t>
    </rPh>
    <phoneticPr fontId="4"/>
  </si>
  <si>
    <t>/　　/</t>
    <phoneticPr fontId="4"/>
  </si>
  <si>
    <t>）</t>
    <phoneticPr fontId="4"/>
  </si>
  <si>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4"/>
  </si>
  <si>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4"/>
  </si>
  <si>
    <t>同意を得ている</t>
    <phoneticPr fontId="4"/>
  </si>
  <si>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</si>
  <si>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4"/>
  </si>
  <si>
    <t>記録している</t>
  </si>
  <si>
    <t>拘束理由等を記録していますか。</t>
    <phoneticPr fontId="4"/>
  </si>
  <si>
    <t>記録していない</t>
  </si>
  <si>
    <t>実施している</t>
    <phoneticPr fontId="4"/>
  </si>
  <si>
    <t>実施していない</t>
  </si>
  <si>
    <t>（５）</t>
    <phoneticPr fontId="4"/>
  </si>
  <si>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4"/>
  </si>
  <si>
    <t>研修を定期的に開催していますか。</t>
    <rPh sb="0" eb="2">
      <t>ケンシュウ</t>
    </rPh>
    <rPh sb="3" eb="6">
      <t>テイキテキ</t>
    </rPh>
    <rPh sb="7" eb="9">
      <t>カイサイ</t>
    </rPh>
    <phoneticPr fontId="4"/>
  </si>
  <si>
    <t>開催している</t>
    <rPh sb="0" eb="2">
      <t>カイサイ</t>
    </rPh>
    <phoneticPr fontId="4"/>
  </si>
  <si>
    <t>開催していない</t>
    <rPh sb="0" eb="2">
      <t>カイサイ</t>
    </rPh>
    <phoneticPr fontId="4"/>
  </si>
  <si>
    <t>研修の開催状況</t>
    <rPh sb="0" eb="2">
      <t>ケンシュウ</t>
    </rPh>
    <rPh sb="3" eb="5">
      <t>カイサイ</t>
    </rPh>
    <rPh sb="5" eb="7">
      <t>ジョウキョウ</t>
    </rPh>
    <phoneticPr fontId="4"/>
  </si>
  <si>
    <t>事前調書３　身体拘束</t>
    <rPh sb="0" eb="2">
      <t>ジゼン</t>
    </rPh>
    <rPh sb="2" eb="4">
      <t>チョウショ</t>
    </rPh>
    <rPh sb="6" eb="8">
      <t>シンタイ</t>
    </rPh>
    <rPh sb="8" eb="10">
      <t>コウソク</t>
    </rPh>
    <phoneticPr fontId="4"/>
  </si>
  <si>
    <t>重要事項
の掲示</t>
    <rPh sb="0" eb="4">
      <t>ジュウヨウジコウ</t>
    </rPh>
    <rPh sb="6" eb="8">
      <t>ケイジ</t>
    </rPh>
    <phoneticPr fontId="4"/>
  </si>
  <si>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4"/>
  </si>
  <si>
    <t>必要事項</t>
    <rPh sb="0" eb="2">
      <t>ヒツヨウ</t>
    </rPh>
    <rPh sb="2" eb="4">
      <t>ジコウ</t>
    </rPh>
    <phoneticPr fontId="4"/>
  </si>
  <si>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3"/>
  </si>
  <si>
    <t>利用者と利用契約をしたときや契約が終了したときは、遅滞なく支給決定者（神戸市の場合は福祉局障害者支援課）に対し受給者証記載事項その他必要な事項を報告すること。</t>
    <phoneticPr fontId="4"/>
  </si>
  <si>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</si>
  <si>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障害福祉ｻｰﾋﾞｽ事業所ごとに経理を区分し、当該事業の会計をその他の事業の会計と区分すること。</t>
    <rPh sb="0" eb="2">
      <t>ショウガイ</t>
    </rPh>
    <rPh sb="2" eb="4">
      <t>フクシ</t>
    </rPh>
    <rPh sb="22" eb="24">
      <t>トウガイ</t>
    </rPh>
    <phoneticPr fontId="4"/>
  </si>
  <si>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</si>
  <si>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4"/>
  </si>
  <si>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62"/>
  </si>
  <si>
    <t>契約時に受給者証の内容を確認し、受給者証に、契約支給量等を記載し、写しを保管しているか。</t>
    <rPh sb="0" eb="2">
      <t>ケイヤク</t>
    </rPh>
    <rPh sb="2" eb="3">
      <t>ジ</t>
    </rPh>
    <rPh sb="4" eb="7">
      <t>ジュキュウシャ</t>
    </rPh>
    <rPh sb="7" eb="8">
      <t>ショウ</t>
    </rPh>
    <rPh sb="9" eb="11">
      <t>ナイヨウ</t>
    </rPh>
    <rPh sb="12" eb="14">
      <t>カクニン</t>
    </rPh>
    <rPh sb="16" eb="19">
      <t>ジュキュウシャ</t>
    </rPh>
    <rPh sb="19" eb="20">
      <t>ショウ</t>
    </rPh>
    <rPh sb="22" eb="24">
      <t>ケイヤク</t>
    </rPh>
    <rPh sb="24" eb="26">
      <t>シキュウ</t>
    </rPh>
    <rPh sb="26" eb="27">
      <t>リョウ</t>
    </rPh>
    <rPh sb="27" eb="28">
      <t>トウ</t>
    </rPh>
    <rPh sb="29" eb="31">
      <t>キサイ</t>
    </rPh>
    <rPh sb="33" eb="34">
      <t>ウツ</t>
    </rPh>
    <rPh sb="36" eb="38">
      <t>ホカン</t>
    </rPh>
    <phoneticPr fontId="3"/>
  </si>
  <si>
    <t>事前調書4-2</t>
    <rPh sb="0" eb="2">
      <t>ジゼン</t>
    </rPh>
    <rPh sb="2" eb="4">
      <t>チョウショ</t>
    </rPh>
    <phoneticPr fontId="4"/>
  </si>
  <si>
    <t>事前調書4-1</t>
    <rPh sb="0" eb="2">
      <t>ジゼン</t>
    </rPh>
    <rPh sb="2" eb="4">
      <t>チョウショ</t>
    </rPh>
    <phoneticPr fontId="4"/>
  </si>
  <si>
    <t>（１）　アセスメント又はモニタリング実施日</t>
    <rPh sb="9" eb="10">
      <t>マタ</t>
    </rPh>
    <rPh sb="14" eb="16">
      <t>ジッシ</t>
    </rPh>
    <rPh sb="16" eb="17">
      <t>マタ</t>
    </rPh>
    <phoneticPr fontId="3"/>
  </si>
  <si>
    <t>（２）　個別支援計画に保護者が同意した日</t>
    <phoneticPr fontId="3"/>
  </si>
  <si>
    <t>（３）　計画開始日</t>
    <rPh sb="1" eb="3">
      <t>ケイカク</t>
    </rPh>
    <rPh sb="5" eb="7">
      <t>カイシ</t>
    </rPh>
    <phoneticPr fontId="3"/>
  </si>
  <si>
    <t>事業所
番号</t>
    <rPh sb="0" eb="3">
      <t>ジギョウショ</t>
    </rPh>
    <rPh sb="4" eb="6">
      <t>バンゴウ</t>
    </rPh>
    <phoneticPr fontId="4"/>
  </si>
  <si>
    <t>2850199999</t>
  </si>
  <si>
    <r>
      <t>従業者の出退勤</t>
    </r>
    <r>
      <rPr>
        <sz val="11"/>
        <color rgb="FFFF0000"/>
        <rFont val="Meiryo UI"/>
        <family val="3"/>
        <charset val="128"/>
      </rPr>
      <t>（実績）</t>
    </r>
    <r>
      <rPr>
        <sz val="11"/>
        <rFont val="Meiryo UI"/>
        <family val="3"/>
        <charset val="128"/>
      </rPr>
      <t>の状況
（2か月分）</t>
    </r>
    <rPh sb="0" eb="3">
      <t>ジュウギョウシャ</t>
    </rPh>
    <rPh sb="4" eb="7">
      <t>シュッタイキン</t>
    </rPh>
    <rPh sb="8" eb="10">
      <t>ジッセキ</t>
    </rPh>
    <rPh sb="12" eb="14">
      <t>ジョウキョウ</t>
    </rPh>
    <rPh sb="18" eb="19">
      <t>ゲツ</t>
    </rPh>
    <rPh sb="19" eb="20">
      <t>ブン</t>
    </rPh>
    <phoneticPr fontId="4"/>
  </si>
  <si>
    <r>
      <t>配置看護職員数</t>
    </r>
    <r>
      <rPr>
        <sz val="11"/>
        <color rgb="FFFF0000"/>
        <rFont val="Meiryo UI"/>
        <family val="3"/>
        <charset val="128"/>
      </rPr>
      <t>（実績）</t>
    </r>
    <r>
      <rPr>
        <sz val="11"/>
        <rFont val="Meiryo UI"/>
        <family val="3"/>
        <charset val="128"/>
      </rPr>
      <t>の状況
（2か月分）
※医療的ケア児を支援している事業所のみ対象</t>
    </r>
    <rPh sb="0" eb="2">
      <t>ハイチ</t>
    </rPh>
    <rPh sb="2" eb="4">
      <t>カンゴ</t>
    </rPh>
    <rPh sb="4" eb="7">
      <t>ショクインスウ</t>
    </rPh>
    <rPh sb="8" eb="10">
      <t>ジッセキ</t>
    </rPh>
    <rPh sb="12" eb="14">
      <t>ジョウキョウ</t>
    </rPh>
    <rPh sb="18" eb="19">
      <t>ゲツ</t>
    </rPh>
    <rPh sb="19" eb="20">
      <t>ブン</t>
    </rPh>
    <phoneticPr fontId="4"/>
  </si>
  <si>
    <t>調書１</t>
    <phoneticPr fontId="4"/>
  </si>
  <si>
    <t>調書３</t>
    <phoneticPr fontId="4"/>
  </si>
  <si>
    <t>調書5</t>
    <phoneticPr fontId="4"/>
  </si>
  <si>
    <t>事前調書2-1</t>
    <rPh sb="0" eb="2">
      <t>ジゼン</t>
    </rPh>
    <rPh sb="2" eb="4">
      <t>チョウショ</t>
    </rPh>
    <phoneticPr fontId="4"/>
  </si>
  <si>
    <t>事前調書2-2</t>
    <rPh sb="0" eb="2">
      <t>ジゼン</t>
    </rPh>
    <rPh sb="2" eb="4">
      <t>チョウショ</t>
    </rPh>
    <phoneticPr fontId="4"/>
  </si>
  <si>
    <t>医療的ケア区分に応じた基本報酬の算定</t>
    <rPh sb="0" eb="3">
      <t>イリョウテキ</t>
    </rPh>
    <rPh sb="5" eb="7">
      <t>クブン</t>
    </rPh>
    <rPh sb="8" eb="9">
      <t>オウ</t>
    </rPh>
    <rPh sb="11" eb="13">
      <t>キホン</t>
    </rPh>
    <rPh sb="13" eb="15">
      <t>ホウシュウ</t>
    </rPh>
    <rPh sb="16" eb="18">
      <t>サンテイ</t>
    </rPh>
    <phoneticPr fontId="4"/>
  </si>
  <si>
    <t>児童発達支援</t>
  </si>
  <si>
    <t>調書２-１
調書２-２</t>
    <rPh sb="6" eb="8">
      <t>チョウショ</t>
    </rPh>
    <phoneticPr fontId="4"/>
  </si>
  <si>
    <t>調書４-１
調書４-２</t>
    <phoneticPr fontId="4"/>
  </si>
  <si>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4"/>
  </si>
  <si>
    <t>身体拘束適正化検討委員会を設置していますか。</t>
    <rPh sb="7" eb="9">
      <t>ケントウ</t>
    </rPh>
    <rPh sb="13" eb="15">
      <t>セッチ</t>
    </rPh>
    <phoneticPr fontId="4"/>
  </si>
  <si>
    <t>身体拘束適正化検討委員会の開催状況</t>
    <rPh sb="7" eb="9">
      <t>ケントウ</t>
    </rPh>
    <rPh sb="13" eb="15">
      <t>カイサイ</t>
    </rPh>
    <rPh sb="15" eb="17">
      <t>ジョウキョウ</t>
    </rPh>
    <phoneticPr fontId="4"/>
  </si>
  <si>
    <t>事前調書１のセル「D２」に運営指導年月日を入力してください。</t>
    <rPh sb="0" eb="4">
      <t>ジゼンチョウショ</t>
    </rPh>
    <rPh sb="13" eb="15">
      <t>ウンエイ</t>
    </rPh>
    <rPh sb="15" eb="17">
      <t>シドウ</t>
    </rPh>
    <rPh sb="17" eb="20">
      <t>ネンガッピ</t>
    </rPh>
    <rPh sb="21" eb="23">
      <t>ニュウリョク</t>
    </rPh>
    <phoneticPr fontId="4"/>
  </si>
  <si>
    <t>事前調書１　月別利用者状況表（運営指導直近3か月間の状況）※児童発達支援・放課後等デイサービスのみ</t>
    <rPh sb="0" eb="2">
      <t>ジゼン</t>
    </rPh>
    <rPh sb="2" eb="4">
      <t>チョウショ</t>
    </rPh>
    <rPh sb="6" eb="8">
      <t>ツキベツ</t>
    </rPh>
    <rPh sb="8" eb="11">
      <t>リヨウシャ</t>
    </rPh>
    <rPh sb="11" eb="13">
      <t>ジョウキョウ</t>
    </rPh>
    <rPh sb="13" eb="14">
      <t>ヒョウ</t>
    </rPh>
    <rPh sb="15" eb="17">
      <t>ウンエイ</t>
    </rPh>
    <rPh sb="17" eb="19">
      <t>シドウ</t>
    </rPh>
    <rPh sb="19" eb="21">
      <t>チョッキン</t>
    </rPh>
    <rPh sb="23" eb="24">
      <t>ゲツ</t>
    </rPh>
    <rPh sb="24" eb="25">
      <t>カン</t>
    </rPh>
    <rPh sb="26" eb="28">
      <t>ジョウキョウ</t>
    </rPh>
    <rPh sb="30" eb="32">
      <t>ジドウ</t>
    </rPh>
    <rPh sb="32" eb="34">
      <t>ハッタツ</t>
    </rPh>
    <rPh sb="34" eb="36">
      <t>シエン</t>
    </rPh>
    <rPh sb="37" eb="41">
      <t>ホウカゴトウ</t>
    </rPh>
    <phoneticPr fontId="4"/>
  </si>
  <si>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4"/>
  </si>
  <si>
    <t>運営指導日</t>
    <rPh sb="0" eb="2">
      <t>ウンエイ</t>
    </rPh>
    <rPh sb="2" eb="4">
      <t>シドウ</t>
    </rPh>
    <rPh sb="4" eb="5">
      <t>ヒ</t>
    </rPh>
    <phoneticPr fontId="4"/>
  </si>
  <si>
    <t>交付している</t>
    <phoneticPr fontId="4"/>
  </si>
  <si>
    <t>交付していない</t>
    <rPh sb="0" eb="2">
      <t>コウフ</t>
    </rPh>
    <phoneticPr fontId="4"/>
  </si>
  <si>
    <t>交付していない</t>
  </si>
  <si>
    <t>従業者の勤務の体制及び勤務形態一覧表</t>
    <phoneticPr fontId="4"/>
  </si>
  <si>
    <t>心理専門職</t>
    <rPh sb="0" eb="5">
      <t>シンリセンモンショク</t>
    </rPh>
    <phoneticPr fontId="4"/>
  </si>
  <si>
    <t>言語聴覚士</t>
    <rPh sb="0" eb="2">
      <t>ゲンゴ</t>
    </rPh>
    <phoneticPr fontId="4"/>
  </si>
  <si>
    <t>適合研修修了者</t>
    <rPh sb="0" eb="4">
      <t>テキゴウケンシュウ</t>
    </rPh>
    <rPh sb="4" eb="7">
      <t>シュウリョウシャ</t>
    </rPh>
    <phoneticPr fontId="4"/>
  </si>
  <si>
    <t>訪問支援員</t>
    <rPh sb="0" eb="2">
      <t>ホウモン</t>
    </rPh>
    <rPh sb="2" eb="5">
      <t>シエンイン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</si>
</sst>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0_);[Red]\(0\)"/>
    <numFmt numFmtId="178" formatCode="h:mm;@"/>
    <numFmt numFmtId="179" formatCode="[h]:mm"/>
    <numFmt numFmtId="180" formatCode="0.0_);[Red]\(0.0\)"/>
    <numFmt numFmtId="181" formatCode="0.00_ "/>
    <numFmt numFmtId="182" formatCode="#,##0.0;[Red]\-#,##0.0"/>
    <numFmt numFmtId="183" formatCode="#&quot;月&quot;"/>
    <numFmt numFmtId="184" formatCode="[$-411]ge\.m\.d;@"/>
    <numFmt numFmtId="185" formatCode="ggge&quot;年&quot;m&quot;月&quot;"/>
    <numFmt numFmtId="186" formatCode="0&quot;人&quot;"/>
    <numFmt numFmtId="187" formatCode="0_ "/>
    <numFmt numFmtId="188" formatCode="m&quot;月&quot;"/>
    <numFmt numFmtId="189" formatCode="aaa"/>
  </numFmts>
  <fonts count="67">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12"/>
      <name val="游ゴシック"/>
      <family val="3"/>
      <charset val="128"/>
      <scheme val="minor"/>
    </font>
    <font>
      <sz val="11"/>
      <name val="游ゴシック"/>
      <family val="3"/>
      <charset val="128"/>
      <scheme val="minor"/>
    </font>
    <font>
      <sz val="10"/>
      <name val="游ゴシック"/>
      <family val="3"/>
      <charset val="128"/>
      <scheme val="minor"/>
    </font>
    <font>
      <sz val="11"/>
      <color rgb="FFFF0000"/>
      <name val="游ゴシック"/>
      <family val="3"/>
      <charset val="128"/>
      <scheme val="minor"/>
    </font>
    <font>
      <sz val="10"/>
      <name val="ＭＳ Ｐゴシック"/>
      <family val="3"/>
      <charset val="128"/>
    </font>
    <font>
      <sz val="8"/>
      <name val="游ゴシック"/>
      <family val="3"/>
      <charset val="128"/>
      <scheme val="minor"/>
    </font>
    <font>
      <sz val="16"/>
      <name val="ＭＳ Ｐゴシック"/>
      <family val="3"/>
      <charset val="128"/>
    </font>
    <font>
      <sz val="16"/>
      <name val="游ゴシック"/>
      <family val="3"/>
      <charset val="128"/>
      <scheme val="minor"/>
    </font>
    <font>
      <sz val="8"/>
      <name val="ＭＳ Ｐゴシック"/>
      <family val="3"/>
      <charset val="128"/>
    </font>
    <font>
      <sz val="10"/>
      <color rgb="FFFF0000"/>
      <name val="游ゴシック"/>
      <family val="3"/>
      <charset val="128"/>
      <scheme val="minor"/>
    </font>
    <font>
      <sz val="14"/>
      <name val="ＭＳ ゴシック"/>
      <family val="3"/>
      <charset val="128"/>
    </font>
    <font>
      <sz val="10"/>
      <name val="ＭＳ ゴシック"/>
      <family val="3"/>
      <charset val="128"/>
    </font>
    <font>
      <b/>
      <sz val="12"/>
      <name val="ＭＳ ゴシック"/>
      <family val="3"/>
      <charset val="128"/>
    </font>
    <font>
      <sz val="11"/>
      <color theme="1"/>
      <name val="游ゴシック"/>
      <family val="3"/>
      <charset val="128"/>
      <scheme val="minor"/>
    </font>
    <font>
      <sz val="11"/>
      <color indexed="8"/>
      <name val="ＭＳ Ｐゴシック"/>
      <family val="3"/>
      <charset val="128"/>
    </font>
    <font>
      <sz val="18"/>
      <color theme="1"/>
      <name val="ＭＳ 明朝"/>
      <family val="1"/>
      <charset val="128"/>
    </font>
    <font>
      <b/>
      <sz val="18"/>
      <color theme="1"/>
      <name val="ＭＳ 明朝"/>
      <family val="1"/>
      <charset val="128"/>
    </font>
    <font>
      <sz val="11"/>
      <color theme="1"/>
      <name val="ＭＳ 明朝"/>
      <family val="1"/>
      <charset val="128"/>
    </font>
    <font>
      <b/>
      <sz val="14"/>
      <color theme="1"/>
      <name val="ＭＳ 明朝"/>
      <family val="1"/>
      <charset val="128"/>
    </font>
    <font>
      <b/>
      <sz val="16"/>
      <color theme="1"/>
      <name val="ＭＳ 明朝"/>
      <family val="1"/>
      <charset val="128"/>
    </font>
    <font>
      <b/>
      <sz val="14"/>
      <color indexed="8"/>
      <name val="ＭＳ 明朝"/>
      <family val="1"/>
      <charset val="128"/>
    </font>
    <font>
      <sz val="14"/>
      <color theme="1"/>
      <name val="ＭＳ 明朝"/>
      <family val="1"/>
      <charset val="128"/>
    </font>
    <font>
      <sz val="12"/>
      <color theme="1"/>
      <name val="ＭＳ 明朝"/>
      <family val="1"/>
      <charset val="128"/>
    </font>
    <font>
      <sz val="16"/>
      <color theme="1"/>
      <name val="ＭＳ 明朝"/>
      <family val="1"/>
      <charset val="128"/>
    </font>
    <font>
      <b/>
      <sz val="18"/>
      <color rgb="FFFF0000"/>
      <name val="ＭＳ 明朝"/>
      <family val="1"/>
      <charset val="128"/>
    </font>
    <font>
      <b/>
      <sz val="14"/>
      <color rgb="FFFF0000"/>
      <name val="ＭＳ 明朝"/>
      <family val="1"/>
      <charset val="128"/>
    </font>
    <font>
      <sz val="11"/>
      <color rgb="FFFF0000"/>
      <name val="ＭＳ Ｐゴシック"/>
      <family val="3"/>
      <charset val="128"/>
    </font>
    <font>
      <sz val="12"/>
      <color rgb="FFFF0000"/>
      <name val="ＭＳ Ｐゴシック"/>
      <family val="3"/>
      <charset val="128"/>
    </font>
    <font>
      <sz val="10"/>
      <color rgb="FFFF0000"/>
      <name val="ＭＳ ゴシック"/>
      <family val="3"/>
      <charset val="128"/>
    </font>
    <font>
      <sz val="10"/>
      <color rgb="FFFF0000"/>
      <name val="ＭＳ Ｐゴシック"/>
      <family val="3"/>
      <charset val="128"/>
    </font>
    <font>
      <sz val="9"/>
      <color rgb="FFFF0000"/>
      <name val="ＭＳ Ｐゴシック"/>
      <family val="3"/>
      <charset val="128"/>
    </font>
    <font>
      <sz val="14"/>
      <name val="游ゴシック"/>
      <family val="3"/>
      <charset val="128"/>
      <scheme val="minor"/>
    </font>
    <font>
      <b/>
      <sz val="28"/>
      <color rgb="FFFF0000"/>
      <name val="ＭＳ 明朝"/>
      <family val="1"/>
      <charset val="128"/>
    </font>
    <font>
      <sz val="6"/>
      <name val="游ゴシック"/>
      <family val="3"/>
      <charset val="128"/>
      <scheme val="minor"/>
    </font>
    <font>
      <sz val="14"/>
      <name val="ＭＳ Ｐゴシック"/>
      <family val="3"/>
      <charset val="128"/>
    </font>
    <font>
      <sz val="10"/>
      <color theme="1"/>
      <name val="ＭＳ Ｐゴシック"/>
      <family val="3"/>
      <charset val="128"/>
    </font>
    <font>
      <b/>
      <sz val="10"/>
      <color theme="1"/>
      <name val="ＭＳ Ｐゴシック"/>
      <family val="3"/>
      <charset val="128"/>
    </font>
    <font>
      <b/>
      <sz val="10"/>
      <color rgb="FFFF0000"/>
      <name val="ＭＳ Ｐゴシック"/>
      <family val="3"/>
      <charset val="128"/>
    </font>
    <font>
      <sz val="14"/>
      <color rgb="FFFF0000"/>
      <name val="ＭＳ Ｐゴシック"/>
      <family val="3"/>
      <charset val="128"/>
    </font>
    <font>
      <sz val="11"/>
      <color theme="1"/>
      <name val="ＭＳ Ｐゴシック"/>
      <family val="3"/>
      <charset val="128"/>
    </font>
    <font>
      <sz val="9"/>
      <name val="游ゴシック"/>
      <family val="3"/>
      <charset val="128"/>
      <scheme val="minor"/>
    </font>
    <font>
      <sz val="9"/>
      <color rgb="FFFF0000"/>
      <name val="游ゴシック"/>
      <family val="3"/>
      <charset val="128"/>
      <scheme val="minor"/>
    </font>
    <font>
      <sz val="9"/>
      <name val="ＭＳ Ｐゴシック"/>
      <family val="3"/>
      <charset val="128"/>
    </font>
    <font>
      <sz val="12"/>
      <color rgb="FFFF0000"/>
      <name val="游ゴシック"/>
      <family val="3"/>
      <charset val="128"/>
      <scheme val="minor"/>
    </font>
    <font>
      <sz val="16"/>
      <color rgb="FFFF0000"/>
      <name val="游ゴシック"/>
      <family val="3"/>
      <charset val="128"/>
      <scheme val="minor"/>
    </font>
    <font>
      <sz val="16"/>
      <color rgb="FFFF0000"/>
      <name val="ＭＳ Ｐゴシック"/>
      <family val="3"/>
      <charset val="128"/>
    </font>
    <font>
      <sz val="10"/>
      <color theme="1"/>
      <name val="游ゴシック"/>
      <family val="3"/>
      <charset val="128"/>
      <scheme val="minor"/>
    </font>
    <font>
      <sz val="18"/>
      <color rgb="FFFF0000"/>
      <name val="ＭＳ 明朝"/>
      <family val="1"/>
      <charset val="128"/>
    </font>
    <font>
      <b/>
      <sz val="14"/>
      <color theme="1"/>
      <name val="Meiryo UI"/>
      <family val="3"/>
      <charset val="128"/>
    </font>
    <font>
      <sz val="11"/>
      <name val="Meiryo UI"/>
      <family val="3"/>
      <charset val="128"/>
    </font>
    <font>
      <sz val="12"/>
      <name val="Meiryo UI"/>
      <family val="3"/>
      <charset val="128"/>
    </font>
    <font>
      <sz val="11"/>
      <color rgb="FFFF0000"/>
      <name val="Meiryo UI"/>
      <family val="3"/>
      <charset val="128"/>
    </font>
    <font>
      <u/>
      <sz val="11"/>
      <color theme="10"/>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4659260841701"/>
        <bgColor indexed="64"/>
      </patternFill>
    </fill>
  </fills>
  <borders count="192">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ck">
        <color auto="1"/>
      </left>
      <right/>
      <top/>
      <bottom/>
      <diagonal/>
    </border>
    <border>
      <left/>
      <right style="medium">
        <color indexed="64"/>
      </right>
      <top style="medium">
        <color indexed="64"/>
      </top>
      <bottom/>
      <diagonal/>
    </border>
    <border>
      <left/>
      <right/>
      <top style="thick">
        <color auto="1"/>
      </top>
      <bottom/>
      <diagonal/>
    </border>
    <border>
      <left style="thick">
        <color auto="1"/>
      </left>
      <right/>
      <top style="thick">
        <color auto="1"/>
      </top>
      <bottom/>
      <diagonal/>
    </border>
    <border>
      <left/>
      <right style="medium">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diagonalDown="1">
      <left/>
      <right/>
      <top/>
      <bottom/>
      <diagonal style="thin">
        <color indexed="64"/>
      </diagonal>
    </border>
    <border diagonalDown="1">
      <left style="medium">
        <color indexed="64"/>
      </left>
      <right/>
      <top/>
      <bottom/>
      <diagonal style="thin">
        <color indexed="64"/>
      </diagonal>
    </border>
    <border>
      <left style="medium">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indexed="64"/>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medium">
        <color theme="1"/>
      </left>
      <right/>
      <top style="medium">
        <color theme="1"/>
      </top>
      <bottom/>
      <diagonal/>
    </border>
    <border>
      <left/>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theme="1"/>
      </right>
      <top style="medium">
        <color theme="1"/>
      </top>
      <bottom/>
      <diagonal/>
    </border>
    <border>
      <left/>
      <right style="medium">
        <color indexed="64"/>
      </right>
      <top style="medium">
        <color theme="1"/>
      </top>
      <bottom/>
      <diagonal/>
    </border>
    <border>
      <left style="medium">
        <color indexed="64"/>
      </left>
      <right/>
      <top style="medium">
        <color theme="1"/>
      </top>
      <bottom/>
      <diagonal/>
    </border>
    <border>
      <left style="medium">
        <color theme="1"/>
      </left>
      <right style="medium">
        <color theme="1"/>
      </right>
      <top style="medium">
        <color theme="1"/>
      </top>
      <bottom style="medium">
        <color theme="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medium">
        <color theme="1"/>
      </bottom>
      <diagonal/>
    </border>
    <border>
      <left style="medium">
        <color theme="1"/>
      </left>
      <right style="thin">
        <color theme="1"/>
      </right>
      <top style="thin">
        <color theme="1"/>
      </top>
      <bottom style="thin">
        <color theme="1"/>
      </bottom>
      <diagonal/>
    </border>
    <border>
      <left style="medium">
        <color theme="1"/>
      </left>
      <right style="thin">
        <color indexed="64"/>
      </right>
      <top style="thin">
        <color indexed="64"/>
      </top>
      <bottom style="thin">
        <color indexed="64"/>
      </bottom>
      <diagonal/>
    </border>
    <border>
      <left style="medium">
        <color indexed="64"/>
      </left>
      <right style="thin">
        <color indexed="64"/>
      </right>
      <top/>
      <bottom style="thin">
        <color theme="1"/>
      </bottom>
      <diagonal/>
    </border>
    <border>
      <left style="medium">
        <color indexed="64"/>
      </left>
      <right style="thin">
        <color indexed="64"/>
      </right>
      <top style="thin">
        <color theme="1"/>
      </top>
      <bottom/>
      <diagonal/>
    </border>
    <border>
      <left style="medium">
        <color indexed="64"/>
      </left>
      <right style="thin">
        <color indexed="64"/>
      </right>
      <top/>
      <bottom style="double">
        <color theme="1"/>
      </bottom>
      <diagonal/>
    </border>
    <border>
      <left style="thin">
        <color indexed="64"/>
      </left>
      <right/>
      <top/>
      <bottom style="double">
        <color indexed="64"/>
      </bottom>
      <diagonal/>
    </border>
    <border>
      <left/>
      <right style="thin">
        <color indexed="64"/>
      </right>
      <top/>
      <bottom style="double">
        <color indexed="64"/>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style="thin">
        <color indexed="64"/>
      </top>
      <bottom/>
      <diagonal/>
    </border>
    <border>
      <left style="thin">
        <color theme="1"/>
      </left>
      <right style="medium">
        <color theme="1"/>
      </right>
      <top style="thin">
        <color theme="1"/>
      </top>
      <bottom style="thin">
        <color theme="1"/>
      </bottom>
      <diagonal/>
    </border>
    <border>
      <left style="medium">
        <color theme="1"/>
      </left>
      <right style="thin">
        <color indexed="64"/>
      </right>
      <top/>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thin">
        <color theme="1"/>
      </left>
      <right/>
      <top style="thin">
        <color theme="1"/>
      </top>
      <bottom/>
      <diagonal/>
    </border>
    <border>
      <left style="hair">
        <color theme="1"/>
      </left>
      <right style="hair">
        <color theme="1"/>
      </right>
      <top style="hair">
        <color theme="1"/>
      </top>
      <bottom style="hair">
        <color theme="1"/>
      </bottom>
      <diagonal/>
    </border>
    <border>
      <left style="hair">
        <color theme="1"/>
      </left>
      <right/>
      <top style="hair">
        <color theme="1"/>
      </top>
      <bottom style="hair">
        <color theme="1"/>
      </bottom>
      <diagonal/>
    </border>
    <border>
      <left style="medium">
        <color theme="1"/>
      </left>
      <right style="hair">
        <color theme="1"/>
      </right>
      <top style="hair">
        <color theme="1"/>
      </top>
      <bottom style="hair">
        <color theme="1"/>
      </bottom>
      <diagonal/>
    </border>
    <border>
      <left style="medium">
        <color indexed="64"/>
      </left>
      <right style="hair">
        <color theme="1"/>
      </right>
      <top style="hair">
        <color theme="1"/>
      </top>
      <bottom style="medium">
        <color theme="1"/>
      </bottom>
      <diagonal/>
    </border>
    <border>
      <left style="hair">
        <color theme="1"/>
      </left>
      <right style="hair">
        <color theme="1"/>
      </right>
      <top style="hair">
        <color theme="1"/>
      </top>
      <bottom style="medium">
        <color theme="1"/>
      </bottom>
      <diagonal/>
    </border>
    <border>
      <left style="hair">
        <color theme="1"/>
      </left>
      <right/>
      <top style="hair">
        <color theme="1"/>
      </top>
      <bottom style="medium">
        <color theme="1"/>
      </bottom>
      <diagonal/>
    </border>
    <border>
      <left style="medium">
        <color theme="1"/>
      </left>
      <right style="hair">
        <color theme="1"/>
      </right>
      <top style="hair">
        <color theme="1"/>
      </top>
      <bottom style="medium">
        <color theme="1"/>
      </bottom>
      <diagonal/>
    </border>
    <border>
      <left style="hair">
        <color theme="1"/>
      </left>
      <right style="medium">
        <color indexed="64"/>
      </right>
      <top style="hair">
        <color theme="1"/>
      </top>
      <bottom style="medium">
        <color theme="1"/>
      </bottom>
      <diagonal/>
    </border>
    <border>
      <left style="medium">
        <color theme="1"/>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hair">
        <color theme="1"/>
      </left>
      <right/>
      <top style="hair">
        <color theme="1"/>
      </top>
      <bottom style="thin">
        <color theme="1"/>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theme="1"/>
      </right>
      <top style="thin">
        <color theme="1"/>
      </top>
      <bottom/>
      <diagonal/>
    </border>
    <border>
      <left style="hair">
        <color indexed="64"/>
      </left>
      <right style="medium">
        <color indexed="64"/>
      </right>
      <top style="hair">
        <color indexed="64"/>
      </top>
      <bottom style="thin">
        <color indexed="64"/>
      </bottom>
      <diagonal/>
    </border>
    <border>
      <left style="thin">
        <color theme="1"/>
      </left>
      <right style="medium">
        <color indexed="64"/>
      </right>
      <top style="thin">
        <color theme="1"/>
      </top>
      <bottom style="thin">
        <color theme="1"/>
      </bottom>
      <diagonal/>
    </border>
    <border>
      <left style="thin">
        <color theme="1"/>
      </left>
      <right style="medium">
        <color indexed="64"/>
      </right>
      <top style="thin">
        <color theme="1"/>
      </top>
      <bottom/>
      <diagonal/>
    </border>
    <border>
      <left style="hair">
        <color theme="1"/>
      </left>
      <right style="medium">
        <color indexed="64"/>
      </right>
      <top style="hair">
        <color theme="1"/>
      </top>
      <bottom style="thin">
        <color theme="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auto="1"/>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diagonal/>
    </border>
  </borders>
  <cellStyleXfs count="10">
    <xf numFmtId="0" fontId="0" fillId="0" borderId="0"/>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0" fontId="22" fillId="0" borderId="0">
      <alignment vertical="center"/>
    </xf>
    <xf numFmtId="38" fontId="1" fillId="0" borderId="0" applyFont="0" applyFill="0" applyBorder="0" applyAlignment="0" applyProtection="0"/>
    <xf numFmtId="0" fontId="1" fillId="0" borderId="0">
      <alignment vertical="center"/>
    </xf>
    <xf numFmtId="0" fontId="21" fillId="0" borderId="0">
      <alignment vertical="center"/>
    </xf>
    <xf numFmtId="0" fontId="1" fillId="0" borderId="0">
      <alignment vertical="center"/>
    </xf>
    <xf numFmtId="0" fontId="60" fillId="0" borderId="0" applyNumberFormat="0" applyFill="0" applyBorder="0" applyAlignment="0" applyProtection="0"/>
  </cellStyleXfs>
  <cellXfs count="957">
    <xf numFmtId="0" fontId="0" fillId="0" borderId="0" xfId="0"/>
    <xf numFmtId="0" fontId="2" fillId="0" borderId="0" xfId="1" applyFont="1">
      <alignment vertical="center"/>
    </xf>
    <xf numFmtId="0" fontId="2" fillId="0" borderId="0" xfId="1" applyFont="1" applyAlignment="1">
      <alignment vertical="center" textRotation="255" shrinkToFit="1"/>
    </xf>
    <xf numFmtId="0" fontId="2" fillId="0" borderId="0" xfId="1" applyFont="1" applyBorder="1">
      <alignment vertical="center"/>
    </xf>
    <xf numFmtId="0" fontId="2" fillId="0" borderId="0" xfId="1" applyFont="1" applyBorder="1" applyAlignment="1">
      <alignment vertical="center" textRotation="255" shrinkToFit="1"/>
    </xf>
    <xf numFmtId="0" fontId="2" fillId="0" borderId="0" xfId="1" applyFont="1" applyBorder="1" applyAlignment="1">
      <alignment vertical="center" textRotation="255" wrapText="1" shrinkToFit="1"/>
    </xf>
    <xf numFmtId="0" fontId="5" fillId="0" borderId="0" xfId="1" applyFont="1">
      <alignment vertical="center"/>
    </xf>
    <xf numFmtId="0" fontId="6" fillId="0" borderId="0" xfId="1" applyFont="1" applyBorder="1" applyAlignment="1">
      <alignment horizontal="left" vertical="center" wrapText="1"/>
    </xf>
    <xf numFmtId="0" fontId="7" fillId="0" borderId="0" xfId="1" applyFont="1">
      <alignment vertical="center"/>
    </xf>
    <xf numFmtId="176" fontId="7" fillId="0" borderId="0" xfId="1" applyNumberFormat="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lignment vertical="center"/>
    </xf>
    <xf numFmtId="177" fontId="8" fillId="0" borderId="0" xfId="1" applyNumberFormat="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10" fillId="0" borderId="0" xfId="1" applyFont="1" applyAlignment="1">
      <alignment vertical="center"/>
    </xf>
    <xf numFmtId="177" fontId="9" fillId="0" borderId="7" xfId="0" applyNumberFormat="1" applyFont="1" applyBorder="1" applyAlignment="1">
      <alignment horizontal="center" vertical="center" shrinkToFit="1"/>
    </xf>
    <xf numFmtId="0" fontId="9" fillId="0" borderId="0" xfId="0" applyFont="1" applyBorder="1" applyAlignment="1">
      <alignment horizontal="left" vertical="center" shrinkToFit="1"/>
    </xf>
    <xf numFmtId="0" fontId="8" fillId="0" borderId="9" xfId="1" applyFont="1" applyFill="1" applyBorder="1" applyAlignment="1">
      <alignment horizontal="center" vertical="center" shrinkToFit="1"/>
    </xf>
    <xf numFmtId="0" fontId="8" fillId="0" borderId="0" xfId="1" applyFont="1" applyFill="1" applyBorder="1">
      <alignment vertical="center"/>
    </xf>
    <xf numFmtId="0" fontId="8" fillId="0" borderId="0" xfId="1" applyFont="1" applyFill="1" applyBorder="1" applyAlignment="1">
      <alignment horizontal="center" vertical="center"/>
    </xf>
    <xf numFmtId="0" fontId="9" fillId="0" borderId="0" xfId="1" applyFont="1" applyBorder="1" applyAlignment="1">
      <alignment vertical="center" textRotation="255" wrapText="1"/>
    </xf>
    <xf numFmtId="176" fontId="8" fillId="0" borderId="0" xfId="1" applyNumberFormat="1" applyFont="1" applyFill="1" applyBorder="1" applyAlignment="1">
      <alignment horizontal="center" vertical="center"/>
    </xf>
    <xf numFmtId="0" fontId="8" fillId="0" borderId="38" xfId="1" applyFont="1" applyFill="1" applyBorder="1" applyAlignment="1">
      <alignment vertical="center"/>
    </xf>
    <xf numFmtId="0" fontId="8" fillId="0" borderId="0" xfId="1" applyFont="1" applyFill="1" applyBorder="1" applyAlignment="1">
      <alignment vertical="center"/>
    </xf>
    <xf numFmtId="0" fontId="8" fillId="0" borderId="0" xfId="1" applyFont="1">
      <alignment vertical="center"/>
    </xf>
    <xf numFmtId="0" fontId="7" fillId="0" borderId="0" xfId="1" applyFont="1" applyAlignment="1">
      <alignment vertical="center"/>
    </xf>
    <xf numFmtId="0" fontId="8" fillId="0" borderId="58" xfId="1" applyFont="1" applyFill="1" applyBorder="1" applyAlignment="1">
      <alignment horizontal="center" vertical="center" shrinkToFit="1"/>
    </xf>
    <xf numFmtId="0" fontId="18" fillId="0" borderId="0" xfId="1" applyFont="1" applyAlignment="1">
      <alignment vertical="center"/>
    </xf>
    <xf numFmtId="0" fontId="7" fillId="0" borderId="0" xfId="1" applyFont="1" applyAlignment="1">
      <alignment horizontal="left" vertical="center" shrinkToFit="1"/>
    </xf>
    <xf numFmtId="0" fontId="23" fillId="0" borderId="0" xfId="2" applyFont="1">
      <alignment vertical="center"/>
    </xf>
    <xf numFmtId="0" fontId="24" fillId="0" borderId="0" xfId="2" applyFont="1" applyBorder="1" applyAlignment="1">
      <alignment vertical="center"/>
    </xf>
    <xf numFmtId="0" fontId="23" fillId="0" borderId="0" xfId="2" applyFont="1" applyBorder="1" applyAlignment="1">
      <alignment horizontal="right" vertical="center"/>
    </xf>
    <xf numFmtId="0" fontId="23" fillId="0" borderId="0" xfId="2" applyFont="1" applyBorder="1" applyAlignment="1">
      <alignment vertical="center"/>
    </xf>
    <xf numFmtId="0" fontId="25" fillId="0" borderId="0" xfId="2" applyFont="1">
      <alignment vertical="center"/>
    </xf>
    <xf numFmtId="0" fontId="26" fillId="0" borderId="0" xfId="2" applyFont="1" applyBorder="1" applyAlignment="1">
      <alignment horizontal="center" vertical="center"/>
    </xf>
    <xf numFmtId="0" fontId="29" fillId="0" borderId="34" xfId="2" applyFont="1" applyBorder="1" applyAlignment="1">
      <alignment horizontal="center" vertical="center"/>
    </xf>
    <xf numFmtId="0" fontId="30" fillId="0" borderId="0" xfId="2" applyFont="1" applyAlignment="1">
      <alignment horizontal="left" vertical="center"/>
    </xf>
    <xf numFmtId="0" fontId="30" fillId="0" borderId="0" xfId="2" applyFont="1">
      <alignment vertical="center"/>
    </xf>
    <xf numFmtId="0" fontId="31" fillId="0" borderId="0" xfId="2" applyFont="1" applyAlignment="1">
      <alignment horizontal="left" vertical="center"/>
    </xf>
    <xf numFmtId="0" fontId="29" fillId="0" borderId="0" xfId="2" applyFont="1" applyAlignment="1">
      <alignment horizontal="left" vertical="center"/>
    </xf>
    <xf numFmtId="0" fontId="29" fillId="0" borderId="0" xfId="2" applyFont="1">
      <alignment vertical="center"/>
    </xf>
    <xf numFmtId="0" fontId="31" fillId="0" borderId="0" xfId="2" applyFont="1">
      <alignment vertical="center"/>
    </xf>
    <xf numFmtId="0" fontId="31" fillId="0" borderId="0" xfId="2" quotePrefix="1" applyFont="1" applyAlignment="1">
      <alignment horizontal="right" vertical="top"/>
    </xf>
    <xf numFmtId="0" fontId="31" fillId="0" borderId="0" xfId="2" quotePrefix="1" applyFont="1" applyAlignment="1">
      <alignment horizontal="right" vertical="center"/>
    </xf>
    <xf numFmtId="0" fontId="29" fillId="0" borderId="64" xfId="2" applyFont="1" applyBorder="1" applyAlignment="1">
      <alignment horizontal="center" vertical="center"/>
    </xf>
    <xf numFmtId="0" fontId="32" fillId="0" borderId="0" xfId="2" applyFont="1" applyBorder="1" applyAlignment="1">
      <alignment horizontal="left" vertical="center"/>
    </xf>
    <xf numFmtId="0" fontId="23" fillId="0" borderId="0" xfId="2" quotePrefix="1" applyFont="1" applyAlignment="1">
      <alignment horizontal="left" vertical="top"/>
    </xf>
    <xf numFmtId="0" fontId="31" fillId="0" borderId="0" xfId="2" applyFont="1" applyAlignment="1">
      <alignment vertical="center"/>
    </xf>
    <xf numFmtId="0" fontId="23" fillId="0" borderId="0" xfId="2" applyFont="1" applyAlignment="1">
      <alignment vertical="center"/>
    </xf>
    <xf numFmtId="0" fontId="29" fillId="0" borderId="0" xfId="2" applyFont="1" applyAlignment="1">
      <alignment vertical="center"/>
    </xf>
    <xf numFmtId="0" fontId="29" fillId="0" borderId="0" xfId="2" applyFont="1" applyBorder="1" applyAlignment="1">
      <alignment horizontal="center" vertical="center"/>
    </xf>
    <xf numFmtId="0" fontId="29" fillId="0" borderId="0" xfId="2" applyFont="1" applyFill="1" applyBorder="1" applyAlignment="1">
      <alignment horizontal="center" vertical="center"/>
    </xf>
    <xf numFmtId="0" fontId="25" fillId="0" borderId="0" xfId="2" applyFont="1" applyFill="1" applyBorder="1">
      <alignment vertical="center"/>
    </xf>
    <xf numFmtId="0" fontId="29" fillId="0" borderId="0" xfId="2" applyFont="1" applyFill="1" applyBorder="1" applyAlignment="1">
      <alignment horizontal="left" vertical="center"/>
    </xf>
    <xf numFmtId="0" fontId="8" fillId="0" borderId="28"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34" xfId="1" applyFont="1" applyFill="1" applyBorder="1" applyAlignment="1">
      <alignment horizontal="center" vertical="center" shrinkToFit="1"/>
    </xf>
    <xf numFmtId="0" fontId="2" fillId="0" borderId="7" xfId="1" applyFont="1" applyBorder="1">
      <alignment vertical="center"/>
    </xf>
    <xf numFmtId="0" fontId="36" fillId="0" borderId="0" xfId="1" applyFont="1" applyBorder="1">
      <alignment vertical="center"/>
    </xf>
    <xf numFmtId="0" fontId="36" fillId="0" borderId="0" xfId="1" applyFont="1" applyBorder="1" applyAlignment="1">
      <alignment horizontal="center" vertical="center"/>
    </xf>
    <xf numFmtId="0" fontId="36" fillId="0" borderId="76" xfId="1" applyFont="1" applyBorder="1" applyAlignment="1">
      <alignment horizontal="center" vertical="center"/>
    </xf>
    <xf numFmtId="0" fontId="36" fillId="0" borderId="0" xfId="1" applyFont="1" applyBorder="1" applyAlignment="1">
      <alignment vertical="center"/>
    </xf>
    <xf numFmtId="0" fontId="37" fillId="0" borderId="0" xfId="6" applyFont="1" applyBorder="1" applyAlignment="1">
      <alignment horizontal="center" vertical="center"/>
    </xf>
    <xf numFmtId="0" fontId="38" fillId="0" borderId="0" xfId="6" applyFont="1" applyBorder="1" applyAlignment="1">
      <alignment horizontal="center" vertical="center"/>
    </xf>
    <xf numFmtId="0" fontId="36" fillId="0" borderId="0" xfId="1" applyFont="1" applyBorder="1" applyAlignment="1">
      <alignment horizontal="center" vertical="center" shrinkToFit="1"/>
    </xf>
    <xf numFmtId="0" fontId="36" fillId="0" borderId="76" xfId="1" applyFont="1" applyBorder="1" applyAlignment="1">
      <alignment horizontal="center" vertical="center" shrinkToFit="1"/>
    </xf>
    <xf numFmtId="0" fontId="36" fillId="0" borderId="78" xfId="1" applyFont="1" applyBorder="1" applyAlignment="1">
      <alignment horizontal="center" vertical="center"/>
    </xf>
    <xf numFmtId="0" fontId="37" fillId="0" borderId="78" xfId="6" applyFont="1" applyBorder="1" applyAlignment="1">
      <alignment horizontal="center" vertical="center"/>
    </xf>
    <xf numFmtId="0" fontId="38" fillId="0" borderId="78" xfId="6" applyFont="1" applyBorder="1" applyAlignment="1">
      <alignment horizontal="center" vertical="center"/>
    </xf>
    <xf numFmtId="0" fontId="36" fillId="0" borderId="78" xfId="1" applyFont="1" applyBorder="1" applyAlignment="1">
      <alignment horizontal="center" vertical="center" shrinkToFit="1"/>
    </xf>
    <xf numFmtId="0" fontId="36" fillId="0" borderId="79" xfId="1" applyFont="1" applyBorder="1" applyAlignment="1">
      <alignment horizontal="center" vertical="center" shrinkToFit="1"/>
    </xf>
    <xf numFmtId="0" fontId="19" fillId="0" borderId="0" xfId="0" applyFont="1" applyAlignment="1">
      <alignment vertical="center"/>
    </xf>
    <xf numFmtId="0" fontId="20" fillId="0" borderId="0" xfId="0" applyFont="1" applyAlignment="1">
      <alignment vertical="center"/>
    </xf>
    <xf numFmtId="0" fontId="12" fillId="0" borderId="0" xfId="0" applyFont="1" applyAlignment="1">
      <alignment vertical="center"/>
    </xf>
    <xf numFmtId="0" fontId="6" fillId="0" borderId="0" xfId="0" quotePrefix="1" applyFont="1" applyAlignment="1">
      <alignment vertical="center"/>
    </xf>
    <xf numFmtId="0" fontId="6" fillId="0" borderId="0" xfId="0" applyFont="1" applyAlignment="1">
      <alignment vertical="center"/>
    </xf>
    <xf numFmtId="0" fontId="27" fillId="0" borderId="0" xfId="2" applyFont="1" applyBorder="1" applyAlignment="1">
      <alignment vertical="center"/>
    </xf>
    <xf numFmtId="0" fontId="31" fillId="0" borderId="93" xfId="2" applyFont="1" applyBorder="1">
      <alignment vertical="center"/>
    </xf>
    <xf numFmtId="0" fontId="1" fillId="0" borderId="0" xfId="6">
      <alignment vertical="center"/>
    </xf>
    <xf numFmtId="0" fontId="1" fillId="0" borderId="0" xfId="6" applyFont="1" applyBorder="1" applyAlignment="1">
      <alignment vertical="center"/>
    </xf>
    <xf numFmtId="0" fontId="42" fillId="0" borderId="0" xfId="6" applyFont="1" applyBorder="1" applyAlignment="1">
      <alignment horizontal="center" vertical="center"/>
    </xf>
    <xf numFmtId="0" fontId="43" fillId="0" borderId="7" xfId="7" applyFont="1" applyFill="1" applyBorder="1" applyAlignment="1">
      <alignment horizontal="center" vertical="center" shrinkToFit="1"/>
    </xf>
    <xf numFmtId="0" fontId="43" fillId="0" borderId="26" xfId="7" applyFont="1" applyFill="1" applyBorder="1" applyAlignment="1" applyProtection="1">
      <alignment horizontal="center" vertical="center" shrinkToFit="1"/>
      <protection locked="0"/>
    </xf>
    <xf numFmtId="0" fontId="43" fillId="0" borderId="7" xfId="7" applyFont="1" applyFill="1" applyBorder="1" applyAlignment="1" applyProtection="1">
      <alignment horizontal="center" vertical="center" shrinkToFit="1"/>
      <protection locked="0"/>
    </xf>
    <xf numFmtId="0" fontId="43" fillId="0" borderId="107" xfId="7" applyFont="1" applyBorder="1" applyAlignment="1">
      <alignment horizontal="center" vertical="center" shrinkToFit="1"/>
    </xf>
    <xf numFmtId="0" fontId="43" fillId="0" borderId="103" xfId="7" applyFont="1" applyFill="1" applyBorder="1" applyAlignment="1" applyProtection="1">
      <alignment horizontal="center" vertical="center" shrinkToFit="1"/>
      <protection locked="0"/>
    </xf>
    <xf numFmtId="0" fontId="43" fillId="0" borderId="111" xfId="7" applyFont="1" applyBorder="1" applyAlignment="1">
      <alignment horizontal="center" vertical="center" shrinkToFit="1"/>
    </xf>
    <xf numFmtId="0" fontId="43" fillId="0" borderId="108" xfId="7" applyFont="1" applyFill="1" applyBorder="1" applyAlignment="1" applyProtection="1">
      <alignment horizontal="center" vertical="center" shrinkToFit="1"/>
      <protection locked="0"/>
    </xf>
    <xf numFmtId="0" fontId="43" fillId="0" borderId="113" xfId="7" applyFont="1" applyBorder="1" applyAlignment="1">
      <alignment horizontal="center" vertical="center" shrinkToFit="1"/>
    </xf>
    <xf numFmtId="0" fontId="43" fillId="0" borderId="114" xfId="7" applyFont="1" applyFill="1" applyBorder="1" applyAlignment="1" applyProtection="1">
      <alignment horizontal="center" vertical="center" shrinkToFit="1"/>
      <protection locked="0"/>
    </xf>
    <xf numFmtId="0" fontId="43" fillId="0" borderId="7" xfId="7" applyFont="1" applyBorder="1" applyAlignment="1">
      <alignment horizontal="right" vertical="center"/>
    </xf>
    <xf numFmtId="0" fontId="43" fillId="0" borderId="7" xfId="7" applyFont="1" applyBorder="1" applyAlignment="1">
      <alignment horizontal="center" vertical="center" shrinkToFit="1"/>
    </xf>
    <xf numFmtId="0" fontId="2" fillId="0" borderId="0" xfId="6" applyFont="1" applyAlignment="1">
      <alignment horizontal="right" vertical="center"/>
    </xf>
    <xf numFmtId="0" fontId="1" fillId="0" borderId="0" xfId="6" applyAlignment="1">
      <alignment horizontal="right" vertical="center"/>
    </xf>
    <xf numFmtId="0" fontId="1" fillId="0" borderId="0" xfId="6" applyFill="1">
      <alignment vertical="center"/>
    </xf>
    <xf numFmtId="187" fontId="43" fillId="0" borderId="104" xfId="7" applyNumberFormat="1" applyFont="1" applyFill="1" applyBorder="1" applyAlignment="1">
      <alignment horizontal="center" vertical="center" shrinkToFit="1"/>
    </xf>
    <xf numFmtId="0" fontId="43" fillId="0" borderId="26" xfId="7" applyFont="1" applyFill="1" applyBorder="1" applyAlignment="1">
      <alignment horizontal="center" vertical="center" shrinkToFit="1"/>
    </xf>
    <xf numFmtId="0" fontId="43" fillId="0" borderId="107" xfId="7" applyFont="1" applyFill="1" applyBorder="1" applyAlignment="1">
      <alignment horizontal="center" vertical="center" shrinkToFit="1"/>
    </xf>
    <xf numFmtId="0" fontId="43" fillId="0" borderId="103" xfId="7" applyFont="1" applyFill="1" applyBorder="1" applyAlignment="1">
      <alignment horizontal="center" vertical="center" shrinkToFit="1"/>
    </xf>
    <xf numFmtId="0" fontId="43" fillId="0" borderId="111" xfId="7" applyFont="1" applyFill="1" applyBorder="1" applyAlignment="1">
      <alignment horizontal="center" vertical="center" shrinkToFit="1"/>
    </xf>
    <xf numFmtId="0" fontId="43" fillId="0" borderId="108" xfId="7" applyFont="1" applyFill="1" applyBorder="1" applyAlignment="1">
      <alignment horizontal="center" vertical="center" shrinkToFit="1"/>
    </xf>
    <xf numFmtId="0" fontId="43" fillId="0" borderId="113" xfId="7" applyFont="1" applyFill="1" applyBorder="1" applyAlignment="1">
      <alignment horizontal="center" vertical="center" shrinkToFit="1"/>
    </xf>
    <xf numFmtId="0" fontId="43" fillId="0" borderId="114" xfId="7" applyFont="1" applyFill="1" applyBorder="1" applyAlignment="1">
      <alignment horizontal="center" vertical="center" shrinkToFit="1"/>
    </xf>
    <xf numFmtId="0" fontId="40" fillId="0" borderId="0" xfId="2" applyFont="1" applyAlignment="1">
      <alignment vertical="center"/>
    </xf>
    <xf numFmtId="0" fontId="0" fillId="0" borderId="0" xfId="6" applyFont="1">
      <alignment vertical="center"/>
    </xf>
    <xf numFmtId="0" fontId="47" fillId="0" borderId="0" xfId="6" applyFont="1">
      <alignment vertical="center"/>
    </xf>
    <xf numFmtId="0" fontId="8" fillId="0" borderId="0" xfId="1" applyFont="1" applyAlignment="1">
      <alignment horizontal="left" vertical="center" shrinkToFit="1"/>
    </xf>
    <xf numFmtId="0" fontId="8" fillId="0" borderId="59" xfId="1" applyFont="1" applyFill="1" applyBorder="1" applyAlignment="1">
      <alignment horizontal="center" vertical="center" shrinkToFit="1"/>
    </xf>
    <xf numFmtId="0" fontId="8" fillId="0" borderId="55" xfId="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9" fillId="0" borderId="13" xfId="0" applyFont="1" applyBorder="1" applyAlignment="1">
      <alignment horizontal="center" vertical="center" shrinkToFit="1"/>
    </xf>
    <xf numFmtId="178" fontId="8" fillId="0" borderId="7" xfId="1" applyNumberFormat="1" applyFont="1" applyFill="1" applyBorder="1" applyAlignment="1">
      <alignment horizontal="center" vertical="center" shrinkToFit="1"/>
    </xf>
    <xf numFmtId="0" fontId="10" fillId="0" borderId="0" xfId="0" applyFont="1" applyAlignment="1">
      <alignment vertical="center"/>
    </xf>
    <xf numFmtId="0" fontId="8" fillId="0" borderId="0" xfId="1" applyFont="1" applyFill="1" applyBorder="1" applyAlignment="1">
      <alignment horizontal="left" vertical="center" shrinkToFit="1"/>
    </xf>
    <xf numFmtId="0" fontId="10" fillId="0" borderId="0" xfId="0" applyFont="1" applyAlignment="1">
      <alignment vertical="center" wrapText="1"/>
    </xf>
    <xf numFmtId="0" fontId="7" fillId="0" borderId="0" xfId="1" applyFont="1" applyBorder="1">
      <alignment vertical="center"/>
    </xf>
    <xf numFmtId="0" fontId="0" fillId="0" borderId="0" xfId="0" applyBorder="1" applyAlignment="1">
      <alignment vertical="center"/>
    </xf>
    <xf numFmtId="186" fontId="0" fillId="0" borderId="0" xfId="0" applyNumberFormat="1" applyBorder="1" applyAlignment="1">
      <alignment horizontal="right" vertical="center"/>
    </xf>
    <xf numFmtId="0" fontId="10" fillId="0" borderId="0" xfId="1" applyFont="1" applyFill="1" applyBorder="1" applyAlignment="1">
      <alignment horizontal="center" vertical="center" wrapText="1"/>
    </xf>
    <xf numFmtId="0" fontId="12" fillId="0" borderId="0" xfId="0" applyFont="1" applyBorder="1" applyAlignment="1">
      <alignment horizontal="center" vertical="center"/>
    </xf>
    <xf numFmtId="0" fontId="10"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0" xfId="0" applyBorder="1" applyAlignment="1">
      <alignment horizontal="center" vertical="center" wrapText="1"/>
    </xf>
    <xf numFmtId="0" fontId="48" fillId="0" borderId="0" xfId="1" applyFont="1" applyFill="1" applyBorder="1" applyAlignment="1">
      <alignment horizontal="center" vertical="center" wrapText="1"/>
    </xf>
    <xf numFmtId="0" fontId="50" fillId="0" borderId="0" xfId="0" applyFont="1" applyBorder="1" applyAlignment="1">
      <alignment horizontal="center" vertical="center"/>
    </xf>
    <xf numFmtId="179" fontId="8" fillId="0" borderId="0" xfId="1" applyNumberFormat="1" applyFont="1" applyFill="1" applyBorder="1" applyAlignment="1">
      <alignment horizontal="center" vertical="center"/>
    </xf>
    <xf numFmtId="0" fontId="8" fillId="0" borderId="133" xfId="1" applyFont="1" applyFill="1" applyBorder="1" applyAlignment="1">
      <alignment horizontal="center" vertical="center" shrinkToFit="1"/>
    </xf>
    <xf numFmtId="182" fontId="8" fillId="0" borderId="0" xfId="5" applyNumberFormat="1" applyFont="1" applyFill="1" applyBorder="1" applyAlignment="1">
      <alignment horizontal="center" vertical="center"/>
    </xf>
    <xf numFmtId="0" fontId="8" fillId="0" borderId="98" xfId="1" applyFont="1" applyFill="1" applyBorder="1" applyAlignment="1">
      <alignment horizontal="left" vertical="center" shrinkToFit="1"/>
    </xf>
    <xf numFmtId="182" fontId="8" fillId="0" borderId="4" xfId="5" applyNumberFormat="1" applyFont="1" applyFill="1" applyBorder="1" applyAlignment="1">
      <alignment horizontal="center" vertical="center"/>
    </xf>
    <xf numFmtId="0" fontId="2" fillId="0" borderId="140" xfId="1" applyFont="1" applyBorder="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1" applyFont="1" applyAlignment="1">
      <alignment horizontal="center" vertical="center"/>
    </xf>
    <xf numFmtId="0" fontId="17" fillId="0" borderId="0" xfId="0" applyFont="1" applyAlignment="1">
      <alignment vertical="center"/>
    </xf>
    <xf numFmtId="0" fontId="2" fillId="0" borderId="28" xfId="1" applyFont="1" applyBorder="1">
      <alignment vertical="center"/>
    </xf>
    <xf numFmtId="0" fontId="8" fillId="0" borderId="56" xfId="1" applyFont="1" applyFill="1" applyBorder="1" applyAlignment="1">
      <alignment horizontal="center" vertical="center" shrinkToFit="1"/>
    </xf>
    <xf numFmtId="0" fontId="8" fillId="0" borderId="147" xfId="1" applyFont="1" applyFill="1" applyBorder="1" applyAlignment="1">
      <alignment horizontal="center" vertical="center" shrinkToFit="1"/>
    </xf>
    <xf numFmtId="0" fontId="8" fillId="0" borderId="149" xfId="1" applyFont="1" applyFill="1" applyBorder="1" applyAlignment="1">
      <alignment horizontal="center" vertical="center" shrinkToFit="1"/>
    </xf>
    <xf numFmtId="0" fontId="51" fillId="0" borderId="152" xfId="1" applyFont="1" applyFill="1" applyBorder="1" applyAlignment="1">
      <alignment horizontal="center" vertical="center" shrinkToFit="1"/>
    </xf>
    <xf numFmtId="0" fontId="51" fillId="0" borderId="153" xfId="1" applyFont="1" applyFill="1" applyBorder="1" applyAlignment="1">
      <alignment horizontal="center" vertical="center" shrinkToFit="1"/>
    </xf>
    <xf numFmtId="0" fontId="51" fillId="0" borderId="154" xfId="1" applyFont="1" applyFill="1" applyBorder="1" applyAlignment="1">
      <alignment horizontal="center" vertical="center" shrinkToFit="1"/>
    </xf>
    <xf numFmtId="0" fontId="51" fillId="0" borderId="30" xfId="1" applyFont="1" applyFill="1" applyBorder="1" applyAlignment="1">
      <alignment horizontal="center" vertical="center"/>
    </xf>
    <xf numFmtId="0" fontId="51" fillId="0" borderId="7" xfId="1" applyFont="1" applyFill="1" applyBorder="1" applyAlignment="1">
      <alignment horizontal="center" vertical="center"/>
    </xf>
    <xf numFmtId="49" fontId="29" fillId="0" borderId="83" xfId="2" quotePrefix="1" applyNumberFormat="1" applyFont="1" applyBorder="1" applyAlignment="1" applyProtection="1">
      <alignment horizontal="center" vertical="center"/>
      <protection locked="0"/>
    </xf>
    <xf numFmtId="0" fontId="29" fillId="0" borderId="100" xfId="2" quotePrefix="1" applyFont="1" applyBorder="1" applyAlignment="1" applyProtection="1">
      <alignment horizontal="center" vertical="center" wrapText="1"/>
      <protection locked="0"/>
    </xf>
    <xf numFmtId="49" fontId="29" fillId="0" borderId="69" xfId="2" quotePrefix="1" applyNumberFormat="1" applyFont="1" applyBorder="1" applyAlignment="1" applyProtection="1">
      <alignment horizontal="center" vertical="center"/>
      <protection locked="0"/>
    </xf>
    <xf numFmtId="49" fontId="29" fillId="0" borderId="69" xfId="2" quotePrefix="1" applyNumberFormat="1" applyFont="1" applyBorder="1" applyAlignment="1" applyProtection="1">
      <alignment horizontal="center" vertical="center" wrapText="1"/>
      <protection locked="0"/>
    </xf>
    <xf numFmtId="184" fontId="29" fillId="0" borderId="69" xfId="2" quotePrefix="1" applyNumberFormat="1" applyFont="1" applyBorder="1" applyAlignment="1" applyProtection="1">
      <alignment horizontal="center" vertical="center" shrinkToFit="1"/>
      <protection locked="0"/>
    </xf>
    <xf numFmtId="0" fontId="29" fillId="0" borderId="69" xfId="2" quotePrefix="1" applyNumberFormat="1" applyFont="1" applyBorder="1" applyAlignment="1" applyProtection="1">
      <alignment horizontal="center" vertical="center"/>
      <protection locked="0"/>
    </xf>
    <xf numFmtId="0" fontId="29" fillId="0" borderId="25" xfId="2" quotePrefix="1" applyNumberFormat="1" applyFont="1" applyBorder="1" applyAlignment="1" applyProtection="1">
      <alignment horizontal="center" vertical="center"/>
      <protection locked="0"/>
    </xf>
    <xf numFmtId="0" fontId="29" fillId="0" borderId="64" xfId="2" applyNumberFormat="1" applyFont="1" applyBorder="1" applyAlignment="1" applyProtection="1">
      <alignment horizontal="center" vertical="center"/>
      <protection locked="0"/>
    </xf>
    <xf numFmtId="0" fontId="29" fillId="0" borderId="63" xfId="2" applyNumberFormat="1" applyFont="1" applyBorder="1" applyAlignment="1" applyProtection="1">
      <alignment horizontal="center" vertical="center"/>
      <protection locked="0"/>
    </xf>
    <xf numFmtId="0" fontId="29" fillId="0" borderId="60" xfId="2" applyNumberFormat="1" applyFont="1" applyBorder="1" applyAlignment="1" applyProtection="1">
      <alignment horizontal="center" vertical="center"/>
      <protection locked="0"/>
    </xf>
    <xf numFmtId="49" fontId="29" fillId="0" borderId="32" xfId="2" quotePrefix="1" applyNumberFormat="1" applyFont="1" applyBorder="1" applyAlignment="1" applyProtection="1">
      <alignment horizontal="center" vertical="center"/>
      <protection locked="0"/>
    </xf>
    <xf numFmtId="49" fontId="29" fillId="0" borderId="100" xfId="2" quotePrefix="1" applyNumberFormat="1" applyFont="1" applyBorder="1" applyAlignment="1" applyProtection="1">
      <alignment horizontal="center" vertical="center"/>
      <protection locked="0"/>
    </xf>
    <xf numFmtId="184" fontId="29" fillId="0" borderId="25" xfId="2" quotePrefix="1" applyNumberFormat="1" applyFont="1" applyBorder="1" applyAlignment="1" applyProtection="1">
      <alignment horizontal="center" vertical="center" shrinkToFit="1"/>
      <protection locked="0"/>
    </xf>
    <xf numFmtId="0" fontId="29" fillId="0" borderId="34" xfId="2" applyNumberFormat="1" applyFont="1" applyBorder="1" applyAlignment="1" applyProtection="1">
      <alignment horizontal="center" vertical="center"/>
      <protection locked="0"/>
    </xf>
    <xf numFmtId="0" fontId="29" fillId="0" borderId="7" xfId="2" applyNumberFormat="1" applyFont="1" applyBorder="1" applyAlignment="1" applyProtection="1">
      <alignment horizontal="center" vertical="center"/>
      <protection locked="0"/>
    </xf>
    <xf numFmtId="0" fontId="29" fillId="0" borderId="6" xfId="2" applyNumberFormat="1" applyFont="1" applyBorder="1" applyAlignment="1" applyProtection="1">
      <alignment horizontal="center" vertical="center"/>
      <protection locked="0"/>
    </xf>
    <xf numFmtId="49" fontId="29" fillId="0" borderId="101" xfId="2" quotePrefix="1" applyNumberFormat="1" applyFont="1" applyBorder="1" applyAlignment="1" applyProtection="1">
      <alignment horizontal="center" vertical="center"/>
      <protection locked="0"/>
    </xf>
    <xf numFmtId="49" fontId="29" fillId="0" borderId="25" xfId="2" quotePrefix="1" applyNumberFormat="1" applyFont="1" applyBorder="1" applyAlignment="1" applyProtection="1">
      <alignment horizontal="center" vertical="center"/>
      <protection locked="0"/>
    </xf>
    <xf numFmtId="49" fontId="29" fillId="0" borderId="25" xfId="2" quotePrefix="1" applyNumberFormat="1" applyFont="1" applyBorder="1" applyAlignment="1" applyProtection="1">
      <alignment horizontal="center" vertical="center" wrapText="1"/>
      <protection locked="0"/>
    </xf>
    <xf numFmtId="0" fontId="29" fillId="0" borderId="34" xfId="2" quotePrefix="1" applyNumberFormat="1" applyFont="1" applyBorder="1" applyAlignment="1" applyProtection="1">
      <alignment horizontal="center" vertical="center"/>
      <protection locked="0"/>
    </xf>
    <xf numFmtId="49" fontId="29" fillId="0" borderId="102" xfId="2" quotePrefix="1" applyNumberFormat="1" applyFont="1" applyBorder="1" applyAlignment="1" applyProtection="1">
      <alignment horizontal="center" vertical="center"/>
      <protection locked="0"/>
    </xf>
    <xf numFmtId="0" fontId="29" fillId="0" borderId="92" xfId="2" applyNumberFormat="1" applyFont="1" applyFill="1" applyBorder="1" applyAlignment="1" applyProtection="1">
      <alignment horizontal="center" vertical="center" shrinkToFit="1"/>
      <protection locked="0"/>
    </xf>
    <xf numFmtId="0" fontId="29" fillId="0" borderId="25" xfId="2" applyNumberFormat="1" applyFont="1" applyBorder="1" applyAlignment="1" applyProtection="1">
      <alignment horizontal="center" vertical="center" shrinkToFit="1"/>
      <protection locked="0"/>
    </xf>
    <xf numFmtId="0" fontId="29" fillId="0" borderId="34" xfId="2" applyNumberFormat="1" applyFont="1" applyBorder="1" applyAlignment="1" applyProtection="1">
      <alignment horizontal="center" vertical="center" shrinkToFit="1"/>
      <protection locked="0"/>
    </xf>
    <xf numFmtId="0" fontId="29" fillId="0" borderId="7" xfId="2" applyNumberFormat="1" applyFont="1" applyBorder="1" applyAlignment="1" applyProtection="1">
      <alignment horizontal="center" vertical="center" shrinkToFit="1"/>
      <protection locked="0"/>
    </xf>
    <xf numFmtId="0" fontId="29" fillId="0" borderId="6" xfId="2" applyNumberFormat="1" applyFont="1" applyBorder="1" applyAlignment="1" applyProtection="1">
      <alignment horizontal="center" vertical="center" shrinkToFit="1"/>
      <protection locked="0"/>
    </xf>
    <xf numFmtId="0" fontId="29" fillId="0" borderId="40" xfId="2" applyNumberFormat="1" applyFont="1" applyFill="1" applyBorder="1" applyAlignment="1" applyProtection="1">
      <alignment horizontal="center" vertical="center" shrinkToFit="1"/>
      <protection locked="0"/>
    </xf>
    <xf numFmtId="0" fontId="29" fillId="0" borderId="40" xfId="2" applyNumberFormat="1" applyFont="1" applyBorder="1" applyAlignment="1" applyProtection="1">
      <alignment horizontal="center" vertical="center" shrinkToFit="1"/>
      <protection locked="0"/>
    </xf>
    <xf numFmtId="0" fontId="29" fillId="0" borderId="91" xfId="2" applyNumberFormat="1" applyFont="1" applyBorder="1" applyAlignment="1" applyProtection="1">
      <alignment horizontal="center" vertical="center" shrinkToFit="1"/>
      <protection locked="0"/>
    </xf>
    <xf numFmtId="0" fontId="29" fillId="0" borderId="67" xfId="2" applyNumberFormat="1" applyFont="1" applyBorder="1" applyAlignment="1" applyProtection="1">
      <alignment horizontal="center" vertical="center" shrinkToFit="1"/>
      <protection locked="0"/>
    </xf>
    <xf numFmtId="0" fontId="29" fillId="0" borderId="66" xfId="2" applyNumberFormat="1" applyFont="1" applyBorder="1" applyAlignment="1" applyProtection="1">
      <alignment horizontal="center" vertical="center" shrinkToFit="1"/>
      <protection locked="0"/>
    </xf>
    <xf numFmtId="184" fontId="29" fillId="2" borderId="69" xfId="2" applyNumberFormat="1" applyFont="1" applyFill="1" applyBorder="1" applyAlignment="1" applyProtection="1">
      <alignment horizontal="center" vertical="center" shrinkToFit="1"/>
      <protection locked="0"/>
    </xf>
    <xf numFmtId="184" fontId="29" fillId="2" borderId="70" xfId="2" applyNumberFormat="1" applyFont="1" applyFill="1" applyBorder="1" applyAlignment="1" applyProtection="1">
      <alignment horizontal="center" vertical="center" shrinkToFit="1"/>
      <protection locked="0"/>
    </xf>
    <xf numFmtId="0" fontId="42" fillId="0" borderId="139" xfId="1" applyFont="1" applyBorder="1" applyAlignment="1" applyProtection="1">
      <alignment horizontal="center" vertical="center" shrinkToFit="1"/>
      <protection locked="0"/>
    </xf>
    <xf numFmtId="0" fontId="42" fillId="0" borderId="93" xfId="1" applyFont="1" applyBorder="1" applyAlignment="1" applyProtection="1">
      <alignment horizontal="center" vertical="center" shrinkToFit="1"/>
      <protection locked="0"/>
    </xf>
    <xf numFmtId="0" fontId="42" fillId="0" borderId="150" xfId="1" applyFont="1" applyBorder="1" applyAlignment="1" applyProtection="1">
      <alignment horizontal="center" vertical="center" shrinkToFit="1"/>
      <protection locked="0"/>
    </xf>
    <xf numFmtId="0" fontId="42" fillId="0" borderId="94" xfId="1" applyFont="1" applyBorder="1" applyAlignment="1" applyProtection="1">
      <alignment horizontal="center" vertical="center" shrinkToFit="1"/>
      <protection locked="0"/>
    </xf>
    <xf numFmtId="0" fontId="8" fillId="0" borderId="152" xfId="1" applyFont="1" applyFill="1" applyBorder="1" applyAlignment="1" applyProtection="1">
      <alignment horizontal="center" vertical="center" shrinkToFit="1"/>
      <protection locked="0"/>
    </xf>
    <xf numFmtId="0" fontId="8" fillId="0" borderId="153" xfId="1" applyFont="1" applyFill="1" applyBorder="1" applyAlignment="1" applyProtection="1">
      <alignment horizontal="center" vertical="center" shrinkToFit="1"/>
      <protection locked="0"/>
    </xf>
    <xf numFmtId="0" fontId="8" fillId="0" borderId="154" xfId="1" applyFont="1" applyFill="1" applyBorder="1" applyAlignment="1" applyProtection="1">
      <alignment horizontal="center" vertical="center" shrinkToFit="1"/>
      <protection locked="0"/>
    </xf>
    <xf numFmtId="0" fontId="8" fillId="0" borderId="155" xfId="1" applyFont="1" applyFill="1" applyBorder="1" applyAlignment="1" applyProtection="1">
      <alignment horizontal="center" vertical="center" shrinkToFit="1"/>
      <protection locked="0"/>
    </xf>
    <xf numFmtId="0" fontId="8" fillId="0" borderId="9" xfId="1" applyFont="1" applyFill="1" applyBorder="1" applyAlignment="1" applyProtection="1">
      <alignment horizontal="center" vertical="center" shrinkToFit="1"/>
      <protection locked="0"/>
    </xf>
    <xf numFmtId="0" fontId="8" fillId="0" borderId="53" xfId="1" applyFont="1" applyFill="1" applyBorder="1" applyAlignment="1" applyProtection="1">
      <alignment horizontal="center" vertical="center" shrinkToFit="1"/>
      <protection locked="0"/>
    </xf>
    <xf numFmtId="0" fontId="8" fillId="0" borderId="8" xfId="1" applyFont="1" applyFill="1" applyBorder="1" applyAlignment="1" applyProtection="1">
      <alignment horizontal="center" vertical="center" shrinkToFit="1"/>
      <protection locked="0"/>
    </xf>
    <xf numFmtId="0" fontId="8" fillId="0" borderId="57" xfId="1" applyFont="1" applyFill="1" applyBorder="1" applyAlignment="1" applyProtection="1">
      <alignment horizontal="center" vertical="center" shrinkToFit="1"/>
      <protection locked="0"/>
    </xf>
    <xf numFmtId="0" fontId="8" fillId="0" borderId="59" xfId="1" applyFont="1" applyFill="1" applyBorder="1" applyAlignment="1" applyProtection="1">
      <alignment horizontal="center" vertical="center" shrinkToFit="1"/>
      <protection locked="0"/>
    </xf>
    <xf numFmtId="0" fontId="8" fillId="0" borderId="58" xfId="1" applyFont="1" applyFill="1" applyBorder="1" applyAlignment="1" applyProtection="1">
      <alignment horizontal="center" vertical="center" shrinkToFit="1"/>
      <protection locked="0"/>
    </xf>
    <xf numFmtId="186" fontId="0" fillId="0" borderId="133" xfId="0" applyNumberFormat="1" applyBorder="1" applyAlignment="1" applyProtection="1">
      <alignment horizontal="right" vertical="center"/>
      <protection locked="0"/>
    </xf>
    <xf numFmtId="179" fontId="8" fillId="0" borderId="133" xfId="1" applyNumberFormat="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22" xfId="1" applyFont="1" applyFill="1" applyBorder="1" applyAlignment="1" applyProtection="1">
      <alignment horizontal="center" vertical="center"/>
      <protection locked="0"/>
    </xf>
    <xf numFmtId="0" fontId="8" fillId="0" borderId="30" xfId="1" applyFont="1" applyFill="1" applyBorder="1" applyAlignment="1" applyProtection="1">
      <alignment horizontal="center" vertical="center"/>
      <protection locked="0"/>
    </xf>
    <xf numFmtId="0" fontId="8" fillId="0" borderId="18" xfId="1" applyFont="1" applyFill="1" applyBorder="1" applyAlignment="1" applyProtection="1">
      <alignment vertical="center"/>
      <protection locked="0"/>
    </xf>
    <xf numFmtId="0" fontId="8" fillId="0" borderId="31" xfId="1" applyFont="1" applyFill="1" applyBorder="1" applyAlignment="1" applyProtection="1">
      <alignment vertical="center"/>
      <protection locked="0"/>
    </xf>
    <xf numFmtId="0" fontId="8" fillId="0" borderId="30" xfId="1" applyFont="1" applyFill="1" applyBorder="1" applyAlignment="1" applyProtection="1">
      <alignment vertical="center"/>
      <protection locked="0"/>
    </xf>
    <xf numFmtId="0" fontId="8" fillId="0" borderId="16" xfId="1" applyFont="1" applyFill="1" applyBorder="1" applyAlignment="1" applyProtection="1">
      <alignment vertical="center"/>
      <protection locked="0"/>
    </xf>
    <xf numFmtId="0" fontId="8" fillId="0" borderId="27" xfId="1" applyFont="1" applyFill="1" applyBorder="1" applyAlignment="1" applyProtection="1">
      <alignment vertical="center"/>
      <protection locked="0"/>
    </xf>
    <xf numFmtId="0" fontId="8" fillId="0" borderId="26" xfId="1" applyFont="1" applyFill="1" applyBorder="1" applyAlignment="1" applyProtection="1">
      <alignment vertical="center"/>
      <protection locked="0"/>
    </xf>
    <xf numFmtId="0" fontId="8" fillId="0" borderId="7" xfId="1" applyFont="1" applyFill="1" applyBorder="1" applyAlignment="1" applyProtection="1">
      <alignment vertical="center"/>
      <protection locked="0"/>
    </xf>
    <xf numFmtId="0" fontId="8" fillId="0" borderId="25" xfId="1" applyFont="1" applyFill="1" applyBorder="1" applyAlignment="1" applyProtection="1">
      <alignment vertical="center"/>
      <protection locked="0"/>
    </xf>
    <xf numFmtId="0" fontId="8" fillId="0" borderId="21" xfId="1" applyFont="1" applyFill="1" applyBorder="1" applyAlignment="1" applyProtection="1">
      <alignment vertical="center"/>
      <protection locked="0"/>
    </xf>
    <xf numFmtId="0" fontId="8" fillId="0" borderId="20" xfId="1" applyFont="1" applyFill="1" applyBorder="1" applyAlignment="1" applyProtection="1">
      <alignment vertical="center"/>
      <protection locked="0"/>
    </xf>
    <xf numFmtId="0" fontId="8" fillId="0" borderId="2" xfId="1" applyFont="1" applyFill="1" applyBorder="1" applyAlignment="1" applyProtection="1">
      <alignment vertical="center"/>
      <protection locked="0"/>
    </xf>
    <xf numFmtId="0" fontId="8" fillId="0" borderId="19" xfId="1" applyFont="1" applyFill="1" applyBorder="1" applyAlignment="1" applyProtection="1">
      <alignment vertical="center"/>
      <protection locked="0"/>
    </xf>
    <xf numFmtId="0" fontId="8" fillId="0" borderId="0" xfId="1" applyFont="1" applyFill="1" applyBorder="1" applyAlignment="1">
      <alignment horizontal="center" vertical="center" shrinkToFit="1"/>
    </xf>
    <xf numFmtId="0" fontId="10" fillId="0" borderId="0" xfId="1" applyFont="1" applyFill="1" applyBorder="1" applyAlignment="1">
      <alignment horizontal="center" vertical="center" wrapText="1"/>
    </xf>
    <xf numFmtId="178" fontId="8" fillId="0" borderId="7" xfId="1" applyNumberFormat="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9" fillId="0" borderId="13" xfId="0" applyFont="1" applyBorder="1" applyAlignment="1">
      <alignment horizontal="center" vertical="center" shrinkToFit="1"/>
    </xf>
    <xf numFmtId="0" fontId="8" fillId="0" borderId="0" xfId="1" applyFont="1" applyFill="1" applyBorder="1" applyAlignment="1">
      <alignment horizontal="left" vertical="center" shrinkToFit="1"/>
    </xf>
    <xf numFmtId="0" fontId="8" fillId="0" borderId="58" xfId="1" applyFont="1" applyFill="1" applyBorder="1" applyAlignment="1" applyProtection="1">
      <alignment horizontal="center" vertical="center" shrinkToFit="1"/>
      <protection locked="0"/>
    </xf>
    <xf numFmtId="0" fontId="10" fillId="0" borderId="0" xfId="1" applyFont="1" applyFill="1" applyBorder="1" applyAlignment="1">
      <alignment horizontal="center" vertical="center" wrapText="1"/>
    </xf>
    <xf numFmtId="0" fontId="8" fillId="0" borderId="0" xfId="1" applyFont="1" applyAlignment="1">
      <alignment horizontal="left" vertical="center" shrinkToFit="1"/>
    </xf>
    <xf numFmtId="0" fontId="8" fillId="0" borderId="0" xfId="1" applyFont="1" applyFill="1" applyBorder="1" applyAlignment="1">
      <alignment horizontal="center" vertical="center" shrinkToFit="1"/>
    </xf>
    <xf numFmtId="182" fontId="8" fillId="0" borderId="0" xfId="5" applyNumberFormat="1" applyFont="1" applyFill="1" applyBorder="1" applyAlignment="1">
      <alignment horizontal="center" vertical="center"/>
    </xf>
    <xf numFmtId="178" fontId="8" fillId="0" borderId="7" xfId="1" applyNumberFormat="1" applyFont="1" applyFill="1" applyBorder="1" applyAlignment="1">
      <alignment horizontal="center" vertical="center" shrinkToFit="1"/>
    </xf>
    <xf numFmtId="0" fontId="8" fillId="0" borderId="28" xfId="1" applyFont="1" applyFill="1" applyBorder="1" applyAlignment="1">
      <alignment horizontal="center" vertical="center" shrinkToFit="1"/>
    </xf>
    <xf numFmtId="0" fontId="8" fillId="0" borderId="56" xfId="1" applyFont="1" applyFill="1" applyBorder="1" applyAlignment="1">
      <alignment horizontal="center" vertical="center" shrinkToFit="1"/>
    </xf>
    <xf numFmtId="0" fontId="8" fillId="0" borderId="58" xfId="1" applyFont="1" applyFill="1" applyBorder="1" applyAlignment="1">
      <alignment horizontal="center" vertical="center" shrinkToFit="1"/>
    </xf>
    <xf numFmtId="0" fontId="11" fillId="0" borderId="0" xfId="0" applyFont="1" applyAlignment="1">
      <alignment vertical="center" wrapText="1"/>
    </xf>
    <xf numFmtId="0" fontId="34" fillId="0" borderId="0" xfId="0" applyFont="1" applyAlignment="1">
      <alignment vertical="center" wrapText="1"/>
    </xf>
    <xf numFmtId="0" fontId="17" fillId="0" borderId="0" xfId="0" applyFont="1" applyBorder="1" applyAlignment="1">
      <alignment horizontal="center" vertical="center" wrapText="1"/>
    </xf>
    <xf numFmtId="0" fontId="9" fillId="0" borderId="0" xfId="0" applyFont="1" applyBorder="1" applyAlignment="1">
      <alignment vertical="center" wrapText="1"/>
    </xf>
    <xf numFmtId="0" fontId="54" fillId="0" borderId="0" xfId="0" applyFont="1" applyBorder="1" applyAlignment="1">
      <alignment horizontal="center" vertical="center" shrinkToFit="1"/>
    </xf>
    <xf numFmtId="0" fontId="8" fillId="5" borderId="139" xfId="1" applyFont="1" applyFill="1" applyBorder="1" applyAlignment="1">
      <alignment horizontal="center" vertical="center" shrinkToFit="1"/>
    </xf>
    <xf numFmtId="0" fontId="8" fillId="5" borderId="93" xfId="1" applyFont="1" applyFill="1" applyBorder="1" applyAlignment="1">
      <alignment horizontal="center" vertical="center" shrinkToFit="1"/>
    </xf>
    <xf numFmtId="0" fontId="8" fillId="5" borderId="94" xfId="1" applyFont="1" applyFill="1" applyBorder="1" applyAlignment="1">
      <alignment horizontal="center" vertical="center" shrinkToFit="1"/>
    </xf>
    <xf numFmtId="181" fontId="8" fillId="5" borderId="67" xfId="1" applyNumberFormat="1" applyFont="1" applyFill="1" applyBorder="1" applyAlignment="1">
      <alignment horizontal="right" vertical="center" shrinkToFit="1"/>
    </xf>
    <xf numFmtId="180" fontId="8" fillId="5" borderId="66" xfId="1" applyNumberFormat="1" applyFont="1" applyFill="1" applyBorder="1" applyAlignment="1">
      <alignment horizontal="right" vertical="center" shrinkToFit="1"/>
    </xf>
    <xf numFmtId="179" fontId="8" fillId="5" borderId="46" xfId="1" applyNumberFormat="1" applyFont="1" applyFill="1" applyBorder="1" applyAlignment="1">
      <alignment horizontal="right" vertical="center" shrinkToFit="1"/>
    </xf>
    <xf numFmtId="179" fontId="8" fillId="5" borderId="45" xfId="1" applyNumberFormat="1" applyFont="1" applyFill="1" applyBorder="1" applyAlignment="1">
      <alignment horizontal="right" vertical="center" shrinkToFit="1"/>
    </xf>
    <xf numFmtId="180" fontId="8" fillId="5" borderId="44" xfId="1" applyNumberFormat="1" applyFont="1" applyFill="1" applyBorder="1" applyAlignment="1">
      <alignment horizontal="right" vertical="center" shrinkToFit="1"/>
    </xf>
    <xf numFmtId="179" fontId="13" fillId="5" borderId="48" xfId="0" applyNumberFormat="1" applyFont="1" applyFill="1" applyBorder="1" applyAlignment="1">
      <alignment horizontal="center" vertical="center" shrinkToFit="1"/>
    </xf>
    <xf numFmtId="179" fontId="13" fillId="5" borderId="45" xfId="0" applyNumberFormat="1" applyFont="1" applyFill="1" applyBorder="1" applyAlignment="1">
      <alignment horizontal="center" vertical="center" shrinkToFit="1"/>
    </xf>
    <xf numFmtId="179" fontId="13" fillId="5" borderId="44" xfId="0" applyNumberFormat="1" applyFont="1" applyFill="1" applyBorder="1" applyAlignment="1">
      <alignment horizontal="center" vertical="center" shrinkToFit="1"/>
    </xf>
    <xf numFmtId="179" fontId="13" fillId="5" borderId="47" xfId="0" applyNumberFormat="1" applyFont="1" applyFill="1" applyBorder="1" applyAlignment="1">
      <alignment horizontal="center" vertical="center" shrinkToFit="1"/>
    </xf>
    <xf numFmtId="179" fontId="13" fillId="5" borderId="49" xfId="0" applyNumberFormat="1" applyFont="1" applyFill="1" applyBorder="1" applyAlignment="1">
      <alignment horizontal="center" vertical="center" shrinkToFit="1"/>
    </xf>
    <xf numFmtId="179" fontId="8" fillId="5" borderId="158" xfId="1" applyNumberFormat="1" applyFont="1" applyFill="1" applyBorder="1" applyAlignment="1">
      <alignment horizontal="center" vertical="center" shrinkToFit="1"/>
    </xf>
    <xf numFmtId="179" fontId="8" fillId="5" borderId="156" xfId="1" applyNumberFormat="1" applyFont="1" applyFill="1" applyBorder="1" applyAlignment="1">
      <alignment horizontal="center" vertical="center" shrinkToFit="1"/>
    </xf>
    <xf numFmtId="179" fontId="8" fillId="5" borderId="157" xfId="1" applyNumberFormat="1" applyFont="1" applyFill="1" applyBorder="1" applyAlignment="1">
      <alignment horizontal="center" vertical="center" shrinkToFit="1"/>
    </xf>
    <xf numFmtId="0" fontId="8" fillId="5" borderId="27" xfId="1" applyFont="1" applyFill="1" applyBorder="1" applyAlignment="1">
      <alignment horizontal="center" vertical="center" shrinkToFit="1"/>
    </xf>
    <xf numFmtId="0" fontId="8" fillId="5" borderId="7" xfId="1" applyFont="1" applyFill="1" applyBorder="1" applyAlignment="1">
      <alignment horizontal="center" vertical="center" shrinkToFit="1"/>
    </xf>
    <xf numFmtId="0" fontId="8" fillId="5" borderId="32" xfId="1" applyFont="1" applyFill="1" applyBorder="1" applyAlignment="1">
      <alignment horizontal="center" vertical="center" shrinkToFit="1"/>
    </xf>
    <xf numFmtId="0" fontId="8" fillId="5" borderId="28" xfId="1" applyFont="1" applyFill="1" applyBorder="1" applyAlignment="1">
      <alignment horizontal="center" vertical="center" shrinkToFit="1"/>
    </xf>
    <xf numFmtId="179" fontId="8" fillId="5" borderId="159" xfId="1" applyNumberFormat="1" applyFont="1" applyFill="1" applyBorder="1" applyAlignment="1">
      <alignment horizontal="center" vertical="center" shrinkToFit="1"/>
    </xf>
    <xf numFmtId="179" fontId="8" fillId="5" borderId="160" xfId="1" applyNumberFormat="1" applyFont="1" applyFill="1" applyBorder="1" applyAlignment="1">
      <alignment horizontal="center" vertical="center" shrinkToFit="1"/>
    </xf>
    <xf numFmtId="179" fontId="8" fillId="5" borderId="161" xfId="1" applyNumberFormat="1" applyFont="1" applyFill="1" applyBorder="1" applyAlignment="1">
      <alignment horizontal="center" vertical="center" shrinkToFit="1"/>
    </xf>
    <xf numFmtId="179" fontId="8" fillId="5" borderId="162" xfId="1" applyNumberFormat="1" applyFont="1" applyFill="1" applyBorder="1" applyAlignment="1">
      <alignment horizontal="center" vertical="center" shrinkToFit="1"/>
    </xf>
    <xf numFmtId="179" fontId="8" fillId="5" borderId="163" xfId="1" applyNumberFormat="1" applyFont="1" applyFill="1" applyBorder="1" applyAlignment="1">
      <alignment horizontal="center" vertical="center" shrinkToFit="1"/>
    </xf>
    <xf numFmtId="0" fontId="9" fillId="5" borderId="39" xfId="1" applyNumberFormat="1" applyFont="1" applyFill="1" applyBorder="1" applyAlignment="1">
      <alignment horizontal="center" vertical="center"/>
    </xf>
    <xf numFmtId="177" fontId="9" fillId="5" borderId="22" xfId="1" applyNumberFormat="1" applyFont="1" applyFill="1" applyBorder="1" applyAlignment="1">
      <alignment horizontal="center" vertical="center"/>
    </xf>
    <xf numFmtId="177" fontId="9" fillId="5" borderId="33" xfId="1" applyNumberFormat="1" applyFont="1" applyFill="1" applyBorder="1" applyAlignment="1">
      <alignment horizontal="center" vertical="center"/>
    </xf>
    <xf numFmtId="177" fontId="9" fillId="5" borderId="39" xfId="1" applyNumberFormat="1" applyFont="1" applyFill="1" applyBorder="1" applyAlignment="1">
      <alignment horizontal="center" vertical="center"/>
    </xf>
    <xf numFmtId="179" fontId="8" fillId="5" borderId="164" xfId="1" applyNumberFormat="1" applyFont="1" applyFill="1" applyBorder="1" applyAlignment="1">
      <alignment horizontal="center" vertical="center" shrinkToFit="1"/>
    </xf>
    <xf numFmtId="179" fontId="8" fillId="5" borderId="165" xfId="1" applyNumberFormat="1" applyFont="1" applyFill="1" applyBorder="1" applyAlignment="1">
      <alignment horizontal="center" vertical="center" shrinkToFit="1"/>
    </xf>
    <xf numFmtId="179" fontId="8" fillId="5" borderId="166" xfId="1" applyNumberFormat="1" applyFont="1" applyFill="1" applyBorder="1" applyAlignment="1">
      <alignment horizontal="center" vertical="center" shrinkToFit="1"/>
    </xf>
    <xf numFmtId="0" fontId="26" fillId="5" borderId="36" xfId="2" quotePrefix="1" applyNumberFormat="1" applyFont="1" applyFill="1" applyBorder="1" applyAlignment="1">
      <alignment horizontal="center" vertical="center" shrinkToFit="1"/>
    </xf>
    <xf numFmtId="0" fontId="26" fillId="5" borderId="13" xfId="2" quotePrefix="1" applyNumberFormat="1" applyFont="1" applyFill="1" applyBorder="1" applyAlignment="1">
      <alignment horizontal="center" vertical="center" shrinkToFit="1"/>
    </xf>
    <xf numFmtId="0" fontId="26" fillId="5" borderId="12" xfId="2" quotePrefix="1" applyNumberFormat="1" applyFont="1" applyFill="1" applyBorder="1" applyAlignment="1">
      <alignment horizontal="center" vertical="center" shrinkToFit="1"/>
    </xf>
    <xf numFmtId="0" fontId="29" fillId="5" borderId="60" xfId="2" applyNumberFormat="1" applyFont="1" applyFill="1" applyBorder="1" applyAlignment="1">
      <alignment horizontal="center" vertical="center"/>
    </xf>
    <xf numFmtId="0" fontId="26" fillId="5" borderId="89" xfId="2" applyNumberFormat="1" applyFont="1" applyFill="1" applyBorder="1" applyAlignment="1">
      <alignment horizontal="center" vertical="center" shrinkToFit="1"/>
    </xf>
    <xf numFmtId="0" fontId="26" fillId="5" borderId="89" xfId="3" applyNumberFormat="1" applyFont="1" applyFill="1" applyBorder="1" applyAlignment="1">
      <alignment horizontal="center" vertical="center" shrinkToFit="1"/>
    </xf>
    <xf numFmtId="0" fontId="29" fillId="5" borderId="89" xfId="2" applyNumberFormat="1" applyFont="1" applyFill="1" applyBorder="1" applyAlignment="1">
      <alignment horizontal="center" vertical="center" shrinkToFit="1"/>
    </xf>
    <xf numFmtId="0" fontId="29" fillId="5" borderId="66" xfId="2" applyNumberFormat="1" applyFont="1" applyFill="1" applyBorder="1" applyAlignment="1">
      <alignment horizontal="center" vertical="center" shrinkToFit="1"/>
    </xf>
    <xf numFmtId="0" fontId="26" fillId="5" borderId="40" xfId="2" applyNumberFormat="1" applyFont="1" applyFill="1" applyBorder="1" applyAlignment="1">
      <alignment horizontal="center" vertical="center" shrinkToFit="1"/>
    </xf>
    <xf numFmtId="0" fontId="26" fillId="5" borderId="91" xfId="2" applyNumberFormat="1" applyFont="1" applyFill="1" applyBorder="1" applyAlignment="1">
      <alignment horizontal="center" vertical="center" shrinkToFit="1"/>
    </xf>
    <xf numFmtId="0" fontId="26" fillId="5" borderId="67" xfId="2" applyNumberFormat="1" applyFont="1" applyFill="1" applyBorder="1" applyAlignment="1">
      <alignment horizontal="center" vertical="center" shrinkToFit="1"/>
    </xf>
    <xf numFmtId="0" fontId="26" fillId="5" borderId="66" xfId="2" applyNumberFormat="1" applyFont="1" applyFill="1" applyBorder="1" applyAlignment="1">
      <alignment horizontal="center" vertical="center" shrinkToFit="1"/>
    </xf>
    <xf numFmtId="0" fontId="25" fillId="5" borderId="34" xfId="2" applyFont="1" applyFill="1" applyBorder="1">
      <alignment vertical="center"/>
    </xf>
    <xf numFmtId="0" fontId="25" fillId="5" borderId="86" xfId="2" applyFont="1" applyFill="1" applyBorder="1">
      <alignment vertical="center"/>
    </xf>
    <xf numFmtId="2" fontId="29" fillId="5" borderId="89" xfId="2" applyNumberFormat="1" applyFont="1" applyFill="1" applyBorder="1" applyAlignment="1">
      <alignment horizontal="center" vertical="center"/>
    </xf>
    <xf numFmtId="179" fontId="9" fillId="5" borderId="7" xfId="0" applyNumberFormat="1" applyFont="1" applyFill="1" applyBorder="1" applyAlignment="1">
      <alignment horizontal="center" vertical="center" shrinkToFit="1"/>
    </xf>
    <xf numFmtId="179" fontId="9" fillId="5" borderId="2" xfId="0" applyNumberFormat="1" applyFont="1" applyFill="1" applyBorder="1" applyAlignment="1">
      <alignment horizontal="center" vertical="center" shrinkToFit="1"/>
    </xf>
    <xf numFmtId="179" fontId="8" fillId="5" borderId="167" xfId="1" applyNumberFormat="1" applyFont="1" applyFill="1" applyBorder="1" applyAlignment="1">
      <alignment horizontal="center" vertical="center" shrinkToFit="1"/>
    </xf>
    <xf numFmtId="179" fontId="8" fillId="5" borderId="168" xfId="1" applyNumberFormat="1" applyFont="1" applyFill="1" applyBorder="1" applyAlignment="1">
      <alignment horizontal="center" vertical="center" shrinkToFit="1"/>
    </xf>
    <xf numFmtId="0" fontId="8" fillId="0" borderId="169" xfId="1" applyFont="1" applyFill="1" applyBorder="1" applyAlignment="1" applyProtection="1">
      <alignment horizontal="center" vertical="center" shrinkToFit="1"/>
      <protection locked="0"/>
    </xf>
    <xf numFmtId="179" fontId="8" fillId="5" borderId="170" xfId="1" applyNumberFormat="1" applyFont="1" applyFill="1" applyBorder="1" applyAlignment="1">
      <alignment horizontal="center" vertical="center" shrinkToFit="1"/>
    </xf>
    <xf numFmtId="0" fontId="46" fillId="0" borderId="139" xfId="1" applyFont="1" applyBorder="1" applyAlignment="1" applyProtection="1">
      <alignment horizontal="center" vertical="center" shrinkToFit="1"/>
      <protection locked="0"/>
    </xf>
    <xf numFmtId="0" fontId="46" fillId="0" borderId="93" xfId="1" applyFont="1" applyBorder="1" applyAlignment="1" applyProtection="1">
      <alignment horizontal="center" vertical="center" shrinkToFit="1"/>
      <protection locked="0"/>
    </xf>
    <xf numFmtId="0" fontId="46" fillId="0" borderId="94" xfId="1" applyFont="1" applyBorder="1" applyAlignment="1" applyProtection="1">
      <alignment horizontal="center" vertical="center" shrinkToFit="1"/>
      <protection locked="0"/>
    </xf>
    <xf numFmtId="0" fontId="51" fillId="0" borderId="169" xfId="1" applyFont="1" applyFill="1" applyBorder="1" applyAlignment="1" applyProtection="1">
      <alignment horizontal="center" vertical="center" shrinkToFit="1"/>
      <protection locked="0"/>
    </xf>
    <xf numFmtId="0" fontId="51" fillId="0" borderId="153" xfId="1" applyFont="1" applyFill="1" applyBorder="1" applyAlignment="1" applyProtection="1">
      <alignment horizontal="center" vertical="center" shrinkToFit="1"/>
      <protection locked="0"/>
    </xf>
    <xf numFmtId="0" fontId="51" fillId="0" borderId="154" xfId="1" applyFont="1" applyFill="1" applyBorder="1" applyAlignment="1" applyProtection="1">
      <alignment horizontal="center" vertical="center" shrinkToFit="1"/>
      <protection locked="0"/>
    </xf>
    <xf numFmtId="0" fontId="51" fillId="0" borderId="152" xfId="1" applyFont="1" applyFill="1" applyBorder="1" applyAlignment="1" applyProtection="1">
      <alignment horizontal="center" vertical="center" shrinkToFit="1"/>
      <protection locked="0"/>
    </xf>
    <xf numFmtId="0" fontId="51" fillId="0" borderId="155" xfId="1" applyFont="1" applyFill="1" applyBorder="1" applyAlignment="1" applyProtection="1">
      <alignment horizontal="center" vertical="center" shrinkToFit="1"/>
      <protection locked="0"/>
    </xf>
    <xf numFmtId="0" fontId="51" fillId="0" borderId="9" xfId="1" applyFont="1" applyFill="1" applyBorder="1" applyAlignment="1" applyProtection="1">
      <alignment horizontal="center" vertical="center" shrinkToFit="1"/>
      <protection locked="0"/>
    </xf>
    <xf numFmtId="0" fontId="51" fillId="0" borderId="53" xfId="1" applyFont="1" applyFill="1" applyBorder="1" applyAlignment="1" applyProtection="1">
      <alignment horizontal="center" vertical="center" shrinkToFit="1"/>
      <protection locked="0"/>
    </xf>
    <xf numFmtId="0" fontId="51" fillId="0" borderId="8" xfId="1" applyFont="1" applyFill="1" applyBorder="1" applyAlignment="1" applyProtection="1">
      <alignment horizontal="center" vertical="center" shrinkToFit="1"/>
      <protection locked="0"/>
    </xf>
    <xf numFmtId="0" fontId="51" fillId="0" borderId="57" xfId="1" applyFont="1" applyFill="1" applyBorder="1" applyAlignment="1" applyProtection="1">
      <alignment horizontal="center" vertical="center" shrinkToFit="1"/>
      <protection locked="0"/>
    </xf>
    <xf numFmtId="0" fontId="51" fillId="0" borderId="59" xfId="1" applyFont="1" applyFill="1" applyBorder="1" applyAlignment="1" applyProtection="1">
      <alignment horizontal="center" vertical="center" shrinkToFit="1"/>
      <protection locked="0"/>
    </xf>
    <xf numFmtId="0" fontId="51" fillId="0" borderId="58" xfId="1" applyFont="1" applyFill="1" applyBorder="1" applyAlignment="1" applyProtection="1">
      <alignment horizontal="center" vertical="center" shrinkToFit="1"/>
      <protection locked="0"/>
    </xf>
    <xf numFmtId="186" fontId="34" fillId="0" borderId="133" xfId="0" applyNumberFormat="1" applyFont="1" applyBorder="1" applyAlignment="1" applyProtection="1">
      <alignment horizontal="right" vertical="center"/>
      <protection locked="0"/>
    </xf>
    <xf numFmtId="179" fontId="51" fillId="0" borderId="133" xfId="1" applyNumberFormat="1" applyFont="1" applyFill="1" applyBorder="1" applyAlignment="1" applyProtection="1">
      <alignment horizontal="center" vertical="center"/>
      <protection locked="0"/>
    </xf>
    <xf numFmtId="0" fontId="43" fillId="5" borderId="103" xfId="7" applyFont="1" applyFill="1" applyBorder="1" applyAlignment="1">
      <alignment horizontal="center" vertical="center" shrinkToFit="1"/>
    </xf>
    <xf numFmtId="0" fontId="43" fillId="5" borderId="104" xfId="7" applyFont="1" applyFill="1" applyBorder="1" applyAlignment="1">
      <alignment horizontal="center" vertical="center" shrinkToFit="1"/>
    </xf>
    <xf numFmtId="187" fontId="43" fillId="5" borderId="104" xfId="7" applyNumberFormat="1" applyFont="1" applyFill="1" applyBorder="1" applyAlignment="1">
      <alignment horizontal="center" vertical="center" shrinkToFit="1"/>
    </xf>
    <xf numFmtId="0" fontId="43" fillId="5" borderId="114" xfId="7" applyFont="1" applyFill="1" applyBorder="1" applyAlignment="1">
      <alignment horizontal="center" vertical="center" shrinkToFit="1"/>
    </xf>
    <xf numFmtId="0" fontId="43" fillId="5" borderId="112" xfId="7" applyFont="1" applyFill="1" applyBorder="1" applyAlignment="1">
      <alignment horizontal="center" vertical="center" shrinkToFit="1"/>
    </xf>
    <xf numFmtId="0" fontId="43" fillId="5" borderId="108" xfId="7" applyFont="1" applyFill="1" applyBorder="1" applyAlignment="1">
      <alignment horizontal="center" vertical="center" shrinkToFit="1"/>
    </xf>
    <xf numFmtId="14" fontId="43" fillId="5" borderId="59" xfId="7" applyNumberFormat="1" applyFont="1" applyFill="1" applyBorder="1" applyAlignment="1">
      <alignment horizontal="center" vertical="center" shrinkToFit="1"/>
    </xf>
    <xf numFmtId="0" fontId="43" fillId="5" borderId="59" xfId="7" applyFont="1" applyFill="1" applyBorder="1" applyAlignment="1">
      <alignment horizontal="center" vertical="center" shrinkToFit="1"/>
    </xf>
    <xf numFmtId="181" fontId="43" fillId="5" borderId="103" xfId="7" applyNumberFormat="1" applyFont="1" applyFill="1" applyBorder="1" applyAlignment="1">
      <alignment horizontal="center" vertical="center" shrinkToFit="1"/>
    </xf>
    <xf numFmtId="0" fontId="56" fillId="0" borderId="0" xfId="8" applyFont="1" applyAlignment="1">
      <alignment vertical="center"/>
    </xf>
    <xf numFmtId="0" fontId="57" fillId="0" borderId="0" xfId="8" applyFont="1">
      <alignment vertical="center"/>
    </xf>
    <xf numFmtId="0" fontId="57" fillId="0" borderId="0" xfId="8" applyFont="1" applyAlignment="1">
      <alignment horizontal="left" vertical="top"/>
    </xf>
    <xf numFmtId="0" fontId="57" fillId="0" borderId="7" xfId="8" applyFont="1" applyBorder="1" applyAlignment="1">
      <alignment horizontal="left" vertical="center" wrapText="1"/>
    </xf>
    <xf numFmtId="0" fontId="57" fillId="5" borderId="7" xfId="8" applyFont="1" applyFill="1" applyBorder="1">
      <alignment vertical="center"/>
    </xf>
    <xf numFmtId="0" fontId="57" fillId="5" borderId="7" xfId="8" applyFont="1" applyFill="1" applyBorder="1" applyAlignment="1">
      <alignment horizontal="center" vertical="center"/>
    </xf>
    <xf numFmtId="0" fontId="58" fillId="0" borderId="0" xfId="8" applyFont="1" applyAlignment="1">
      <alignment horizontal="left" vertical="top"/>
    </xf>
    <xf numFmtId="0" fontId="9" fillId="0" borderId="0" xfId="0" applyFont="1" applyBorder="1" applyAlignment="1">
      <alignment vertical="center" wrapText="1"/>
    </xf>
    <xf numFmtId="14" fontId="29" fillId="0" borderId="34" xfId="2" applyNumberFormat="1" applyFont="1" applyBorder="1" applyAlignment="1" applyProtection="1">
      <alignment horizontal="center" vertical="center"/>
      <protection locked="0"/>
    </xf>
    <xf numFmtId="56" fontId="29" fillId="0" borderId="64" xfId="2" applyNumberFormat="1" applyFont="1" applyBorder="1" applyAlignment="1" applyProtection="1">
      <alignment horizontal="center" vertical="center"/>
      <protection locked="0"/>
    </xf>
    <xf numFmtId="189" fontId="26" fillId="5" borderId="86" xfId="2" quotePrefix="1" applyNumberFormat="1" applyFont="1" applyFill="1" applyBorder="1" applyAlignment="1">
      <alignment horizontal="center" vertical="center" shrinkToFit="1"/>
    </xf>
    <xf numFmtId="189" fontId="26" fillId="5" borderId="2" xfId="2" quotePrefix="1" applyNumberFormat="1" applyFont="1" applyFill="1" applyBorder="1" applyAlignment="1">
      <alignment horizontal="center" vertical="center" shrinkToFit="1"/>
    </xf>
    <xf numFmtId="189" fontId="26" fillId="5" borderId="1" xfId="2" quotePrefix="1" applyNumberFormat="1" applyFont="1" applyFill="1" applyBorder="1" applyAlignment="1">
      <alignment horizontal="center" vertical="center" shrinkToFit="1"/>
    </xf>
    <xf numFmtId="0" fontId="8" fillId="0" borderId="26" xfId="1" applyFont="1" applyFill="1" applyBorder="1" applyAlignment="1">
      <alignment horizontal="center" vertical="center" shrinkToFit="1"/>
    </xf>
    <xf numFmtId="0" fontId="8" fillId="0" borderId="32" xfId="1" applyFont="1" applyFill="1" applyBorder="1" applyAlignment="1" applyProtection="1">
      <alignment vertical="center"/>
      <protection locked="0"/>
    </xf>
    <xf numFmtId="0" fontId="8" fillId="0" borderId="84" xfId="1" applyFont="1" applyFill="1" applyBorder="1" applyAlignment="1" applyProtection="1">
      <alignment vertical="center"/>
      <protection locked="0"/>
    </xf>
    <xf numFmtId="0" fontId="8" fillId="0" borderId="18" xfId="1" applyFont="1" applyFill="1" applyBorder="1" applyAlignment="1">
      <alignment vertical="center" wrapText="1"/>
    </xf>
    <xf numFmtId="0" fontId="9" fillId="0" borderId="77" xfId="0" applyFont="1" applyBorder="1" applyAlignment="1">
      <alignment vertical="center" wrapText="1"/>
    </xf>
    <xf numFmtId="0" fontId="8" fillId="0" borderId="9" xfId="1" applyFont="1" applyFill="1" applyBorder="1" applyAlignment="1" applyProtection="1">
      <alignment vertical="center"/>
      <protection locked="0"/>
    </xf>
    <xf numFmtId="0" fontId="8" fillId="0" borderId="35" xfId="1" applyFont="1" applyFill="1" applyBorder="1" applyAlignment="1" applyProtection="1">
      <alignment vertical="center"/>
      <protection locked="0"/>
    </xf>
    <xf numFmtId="0" fontId="8" fillId="0" borderId="53" xfId="1" applyFont="1" applyFill="1" applyBorder="1" applyAlignment="1" applyProtection="1">
      <alignment vertical="center"/>
      <protection locked="0"/>
    </xf>
    <xf numFmtId="0" fontId="8" fillId="0" borderId="8" xfId="1" applyFont="1" applyFill="1" applyBorder="1" applyAlignment="1" applyProtection="1">
      <alignment vertical="center"/>
      <protection locked="0"/>
    </xf>
    <xf numFmtId="0" fontId="8" fillId="0" borderId="0" xfId="1" applyFont="1" applyFill="1" applyBorder="1" applyAlignment="1" applyProtection="1">
      <alignment vertical="center"/>
      <protection locked="0"/>
    </xf>
    <xf numFmtId="179" fontId="8" fillId="6" borderId="34" xfId="1" applyNumberFormat="1" applyFont="1" applyFill="1" applyBorder="1" applyAlignment="1">
      <alignment horizontal="center" vertical="center"/>
    </xf>
    <xf numFmtId="176" fontId="8" fillId="6" borderId="6" xfId="1" applyNumberFormat="1" applyFont="1" applyFill="1" applyBorder="1" applyAlignment="1">
      <alignment horizontal="center" vertical="center"/>
    </xf>
    <xf numFmtId="176" fontId="8" fillId="6" borderId="1" xfId="1" applyNumberFormat="1" applyFont="1" applyFill="1" applyBorder="1" applyAlignment="1">
      <alignment horizontal="center" vertical="center"/>
    </xf>
    <xf numFmtId="0" fontId="8" fillId="0" borderId="0" xfId="1" applyFont="1" applyFill="1" applyBorder="1" applyAlignment="1">
      <alignment vertical="center" wrapText="1"/>
    </xf>
    <xf numFmtId="0" fontId="8" fillId="0" borderId="0" xfId="1" applyFont="1" applyFill="1" applyBorder="1" applyAlignment="1">
      <alignment horizontal="center" vertical="center" shrinkToFit="1"/>
    </xf>
    <xf numFmtId="179" fontId="8" fillId="6" borderId="86" xfId="1" applyNumberFormat="1" applyFont="1" applyFill="1" applyBorder="1" applyAlignment="1">
      <alignment horizontal="center" vertical="center"/>
    </xf>
    <xf numFmtId="179" fontId="8" fillId="6" borderId="6" xfId="1" applyNumberFormat="1" applyFont="1" applyFill="1" applyBorder="1" applyAlignment="1">
      <alignment horizontal="center" vertical="center"/>
    </xf>
    <xf numFmtId="179" fontId="8" fillId="6" borderId="1" xfId="1" applyNumberFormat="1" applyFont="1" applyFill="1" applyBorder="1" applyAlignment="1">
      <alignment horizontal="center" vertical="center"/>
    </xf>
    <xf numFmtId="189" fontId="8" fillId="5" borderId="139" xfId="1" applyNumberFormat="1" applyFont="1" applyFill="1" applyBorder="1" applyAlignment="1">
      <alignment horizontal="center" vertical="center" shrinkToFit="1"/>
    </xf>
    <xf numFmtId="189" fontId="8" fillId="5" borderId="93" xfId="1" applyNumberFormat="1" applyFont="1" applyFill="1" applyBorder="1" applyAlignment="1">
      <alignment horizontal="center" vertical="center" shrinkToFit="1"/>
    </xf>
    <xf numFmtId="189" fontId="8" fillId="5" borderId="150" xfId="1" applyNumberFormat="1" applyFont="1" applyFill="1" applyBorder="1" applyAlignment="1">
      <alignment horizontal="center" vertical="center" shrinkToFit="1"/>
    </xf>
    <xf numFmtId="189" fontId="8" fillId="5" borderId="94" xfId="1" applyNumberFormat="1" applyFont="1" applyFill="1" applyBorder="1" applyAlignment="1">
      <alignment horizontal="center" vertical="center" shrinkToFit="1"/>
    </xf>
    <xf numFmtId="189" fontId="8" fillId="5" borderId="27" xfId="1" applyNumberFormat="1" applyFont="1" applyFill="1" applyBorder="1" applyAlignment="1">
      <alignment horizontal="center" vertical="center" shrinkToFit="1"/>
    </xf>
    <xf numFmtId="189" fontId="8" fillId="5" borderId="7" xfId="1" applyNumberFormat="1" applyFont="1" applyFill="1" applyBorder="1" applyAlignment="1">
      <alignment horizontal="center" vertical="center" shrinkToFit="1"/>
    </xf>
    <xf numFmtId="189" fontId="8" fillId="5" borderId="32" xfId="1" applyNumberFormat="1" applyFont="1" applyFill="1" applyBorder="1" applyAlignment="1">
      <alignment horizontal="center" vertical="center" shrinkToFit="1"/>
    </xf>
    <xf numFmtId="189" fontId="8" fillId="5" borderId="28" xfId="1" applyNumberFormat="1" applyFont="1" applyFill="1" applyBorder="1" applyAlignment="1">
      <alignment horizontal="center" vertical="center" shrinkToFit="1"/>
    </xf>
    <xf numFmtId="189" fontId="8" fillId="5" borderId="171" xfId="1" applyNumberFormat="1" applyFont="1" applyFill="1" applyBorder="1" applyAlignment="1">
      <alignment horizontal="center" vertical="center" shrinkToFit="1"/>
    </xf>
    <xf numFmtId="0" fontId="42" fillId="0" borderId="171" xfId="1" applyFont="1" applyBorder="1" applyAlignment="1" applyProtection="1">
      <alignment horizontal="center" vertical="center" shrinkToFit="1"/>
      <protection locked="0"/>
    </xf>
    <xf numFmtId="0" fontId="8" fillId="0" borderId="172" xfId="1" applyFont="1" applyFill="1" applyBorder="1" applyAlignment="1" applyProtection="1">
      <alignment horizontal="center" vertical="center" shrinkToFit="1"/>
      <protection locked="0"/>
    </xf>
    <xf numFmtId="179" fontId="8" fillId="5" borderId="173" xfId="1" applyNumberFormat="1" applyFont="1" applyFill="1" applyBorder="1" applyAlignment="1">
      <alignment horizontal="center" vertical="center" shrinkToFit="1"/>
    </xf>
    <xf numFmtId="0" fontId="8" fillId="0" borderId="92" xfId="1" applyFont="1" applyFill="1" applyBorder="1" applyAlignment="1" applyProtection="1">
      <alignment horizontal="center" vertical="center" shrinkToFit="1"/>
      <protection locked="0"/>
    </xf>
    <xf numFmtId="0" fontId="8" fillId="0" borderId="71" xfId="1" applyFont="1" applyFill="1" applyBorder="1" applyAlignment="1" applyProtection="1">
      <alignment horizontal="center" vertical="center" shrinkToFit="1"/>
      <protection locked="0"/>
    </xf>
    <xf numFmtId="0" fontId="39" fillId="5" borderId="0" xfId="1" applyFont="1" applyFill="1" applyAlignment="1">
      <alignment vertical="center"/>
    </xf>
    <xf numFmtId="0" fontId="39" fillId="5" borderId="0" xfId="1" applyFont="1" applyFill="1" applyBorder="1" applyAlignment="1">
      <alignment vertical="center"/>
    </xf>
    <xf numFmtId="0" fontId="8" fillId="0" borderId="18" xfId="1" applyFont="1" applyFill="1" applyBorder="1" applyAlignment="1">
      <alignment vertical="center" shrinkToFit="1"/>
    </xf>
    <xf numFmtId="0" fontId="9" fillId="0" borderId="77" xfId="0" applyFont="1" applyBorder="1" applyAlignment="1">
      <alignment vertical="center" shrinkToFit="1"/>
    </xf>
    <xf numFmtId="179" fontId="8" fillId="6" borderId="34" xfId="1" applyNumberFormat="1" applyFont="1" applyFill="1" applyBorder="1" applyAlignment="1">
      <alignment horizontal="center" vertical="center" shrinkToFit="1"/>
    </xf>
    <xf numFmtId="179" fontId="8" fillId="6" borderId="6" xfId="1" applyNumberFormat="1" applyFont="1" applyFill="1" applyBorder="1" applyAlignment="1">
      <alignment horizontal="center" vertical="center" shrinkToFit="1"/>
    </xf>
    <xf numFmtId="179" fontId="8" fillId="6" borderId="86" xfId="1" applyNumberFormat="1" applyFont="1" applyFill="1" applyBorder="1" applyAlignment="1">
      <alignment horizontal="center" vertical="center" shrinkToFit="1"/>
    </xf>
    <xf numFmtId="179" fontId="8" fillId="6" borderId="1" xfId="1" applyNumberFormat="1" applyFont="1" applyFill="1" applyBorder="1" applyAlignment="1">
      <alignment horizontal="center" vertical="center" shrinkToFit="1"/>
    </xf>
    <xf numFmtId="179" fontId="8" fillId="5" borderId="43" xfId="1" applyNumberFormat="1" applyFont="1" applyFill="1" applyBorder="1" applyAlignment="1">
      <alignment horizontal="right" vertical="center" shrinkToFit="1"/>
    </xf>
    <xf numFmtId="0" fontId="57" fillId="0" borderId="7" xfId="8" applyFont="1" applyBorder="1" applyAlignment="1">
      <alignment horizontal="left" vertical="center" wrapText="1"/>
    </xf>
    <xf numFmtId="0" fontId="57" fillId="0" borderId="7" xfId="8" applyFont="1" applyBorder="1" applyAlignment="1">
      <alignment horizontal="center" vertical="center" wrapText="1"/>
    </xf>
    <xf numFmtId="0" fontId="2"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vertical="center"/>
    </xf>
    <xf numFmtId="0" fontId="12" fillId="0" borderId="174" xfId="0" applyFont="1" applyBorder="1" applyAlignment="1">
      <alignment vertical="center"/>
    </xf>
    <xf numFmtId="0" fontId="0"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horizontal="right" vertical="center"/>
    </xf>
    <xf numFmtId="0" fontId="6" fillId="3" borderId="89" xfId="0" applyFont="1" applyFill="1" applyBorder="1" applyAlignment="1" applyProtection="1">
      <alignment vertical="center"/>
      <protection locked="0"/>
    </xf>
    <xf numFmtId="0" fontId="6" fillId="0" borderId="0" xfId="0" applyFont="1" applyFill="1" applyBorder="1" applyAlignment="1">
      <alignment horizontal="center" vertical="center" shrinkToFit="1"/>
    </xf>
    <xf numFmtId="0" fontId="6" fillId="0" borderId="7" xfId="0" applyFont="1" applyFill="1" applyBorder="1" applyAlignment="1">
      <alignment vertical="center"/>
    </xf>
    <xf numFmtId="0" fontId="6" fillId="0" borderId="180" xfId="0" applyFont="1" applyFill="1" applyBorder="1" applyAlignment="1">
      <alignment horizontal="center" vertical="center"/>
    </xf>
    <xf numFmtId="0" fontId="6" fillId="0" borderId="0" xfId="0" applyFont="1" applyBorder="1" applyAlignment="1">
      <alignment horizontal="center" vertical="center"/>
    </xf>
    <xf numFmtId="0" fontId="50" fillId="0" borderId="0" xfId="0" applyFont="1" applyAlignment="1">
      <alignment vertical="center"/>
    </xf>
    <xf numFmtId="0" fontId="64" fillId="0" borderId="0" xfId="0" applyFont="1" applyAlignment="1">
      <alignment vertical="center"/>
    </xf>
    <xf numFmtId="0" fontId="64" fillId="0" borderId="0" xfId="0" applyFont="1" applyBorder="1" applyAlignment="1">
      <alignment vertical="center"/>
    </xf>
    <xf numFmtId="0" fontId="65" fillId="0" borderId="177" xfId="0" applyFont="1" applyFill="1" applyBorder="1" applyAlignment="1">
      <alignment vertical="center"/>
    </xf>
    <xf numFmtId="0" fontId="64" fillId="0" borderId="7" xfId="0" applyFont="1" applyBorder="1" applyAlignment="1">
      <alignment vertical="center"/>
    </xf>
    <xf numFmtId="0" fontId="50" fillId="0" borderId="7" xfId="0" applyFont="1" applyBorder="1" applyAlignment="1" applyProtection="1">
      <alignment horizontal="center" vertical="center"/>
      <protection locked="0"/>
    </xf>
    <xf numFmtId="0" fontId="50" fillId="0" borderId="7" xfId="0" applyFont="1" applyBorder="1" applyAlignment="1">
      <alignment vertical="center" wrapText="1"/>
    </xf>
    <xf numFmtId="0" fontId="65" fillId="0" borderId="0" xfId="0" applyFont="1" applyFill="1" applyBorder="1" applyAlignment="1">
      <alignment vertical="center"/>
    </xf>
    <xf numFmtId="0" fontId="65" fillId="0" borderId="177" xfId="0" applyFont="1" applyFill="1" applyBorder="1" applyAlignment="1">
      <alignment horizontal="center" vertical="center"/>
    </xf>
    <xf numFmtId="0" fontId="50" fillId="0" borderId="7" xfId="0" applyFont="1" applyBorder="1" applyAlignment="1">
      <alignment vertical="center" shrinkToFit="1"/>
    </xf>
    <xf numFmtId="0" fontId="65" fillId="0" borderId="177" xfId="0" applyFont="1" applyBorder="1" applyAlignment="1">
      <alignment vertical="center"/>
    </xf>
    <xf numFmtId="0" fontId="65" fillId="0" borderId="0" xfId="0" applyFont="1" applyBorder="1" applyAlignment="1">
      <alignment vertical="center"/>
    </xf>
    <xf numFmtId="0" fontId="65" fillId="0" borderId="177" xfId="0" applyFont="1" applyBorder="1" applyAlignment="1">
      <alignment horizontal="center" vertical="center"/>
    </xf>
    <xf numFmtId="0" fontId="65" fillId="0" borderId="0" xfId="0" applyFont="1" applyBorder="1" applyAlignment="1">
      <alignment horizontal="center" vertical="center"/>
    </xf>
    <xf numFmtId="0" fontId="65" fillId="0" borderId="0" xfId="0" applyFont="1" applyFill="1" applyBorder="1" applyAlignment="1">
      <alignment horizontal="center" vertical="center" textRotation="255" shrinkToFit="1"/>
    </xf>
    <xf numFmtId="0" fontId="61" fillId="7" borderId="185" xfId="0" applyFont="1" applyFill="1" applyBorder="1" applyAlignment="1">
      <alignment vertical="center" wrapText="1"/>
    </xf>
    <xf numFmtId="0" fontId="61" fillId="7" borderId="178" xfId="0" applyFont="1" applyFill="1" applyBorder="1" applyAlignment="1">
      <alignment vertical="center" wrapText="1"/>
    </xf>
    <xf numFmtId="0" fontId="65" fillId="8" borderId="0" xfId="0" applyFont="1" applyFill="1" applyBorder="1" applyAlignment="1">
      <alignment horizontal="center" vertical="center"/>
    </xf>
    <xf numFmtId="0" fontId="65" fillId="0" borderId="0" xfId="0" applyFont="1" applyFill="1" applyBorder="1" applyAlignment="1">
      <alignment horizontal="left" vertical="center"/>
    </xf>
    <xf numFmtId="0" fontId="65" fillId="0" borderId="0" xfId="0" applyFont="1" applyFill="1" applyBorder="1" applyAlignment="1">
      <alignment horizontal="center" vertical="center"/>
    </xf>
    <xf numFmtId="0" fontId="23" fillId="4" borderId="0" xfId="2" applyFont="1" applyFill="1" applyBorder="1" applyAlignment="1">
      <alignment vertical="center"/>
    </xf>
    <xf numFmtId="49" fontId="23" fillId="0" borderId="0" xfId="2" applyNumberFormat="1" applyFont="1" applyFill="1" applyBorder="1" applyAlignment="1" applyProtection="1">
      <alignment vertical="center" wrapText="1"/>
      <protection locked="0"/>
    </xf>
    <xf numFmtId="0" fontId="23" fillId="0" borderId="0" xfId="2" applyFont="1" applyFill="1" applyBorder="1" applyAlignment="1" applyProtection="1">
      <alignment vertical="center" wrapText="1"/>
      <protection locked="0"/>
    </xf>
    <xf numFmtId="0" fontId="57" fillId="0" borderId="59" xfId="8" applyFont="1" applyBorder="1" applyAlignment="1">
      <alignment horizontal="left" vertical="center" wrapText="1"/>
    </xf>
    <xf numFmtId="0" fontId="57" fillId="0" borderId="59" xfId="8" applyFont="1" applyBorder="1" applyAlignment="1">
      <alignment horizontal="center" vertical="center" wrapText="1"/>
    </xf>
    <xf numFmtId="184" fontId="66" fillId="0" borderId="0" xfId="2" applyNumberFormat="1" applyFont="1" applyAlignment="1">
      <alignment vertical="center" shrinkToFit="1"/>
    </xf>
    <xf numFmtId="0" fontId="6" fillId="3" borderId="179" xfId="0" applyFont="1" applyFill="1" applyBorder="1" applyAlignment="1" applyProtection="1">
      <alignment horizontal="center" vertical="center"/>
      <protection locked="0"/>
    </xf>
    <xf numFmtId="184" fontId="29" fillId="5" borderId="69" xfId="2" applyNumberFormat="1" applyFont="1" applyFill="1" applyBorder="1" applyAlignment="1" applyProtection="1">
      <alignment horizontal="center" vertical="center" shrinkToFit="1"/>
      <protection locked="0"/>
    </xf>
    <xf numFmtId="184" fontId="29" fillId="5" borderId="70" xfId="2" applyNumberFormat="1" applyFont="1" applyFill="1" applyBorder="1" applyAlignment="1" applyProtection="1">
      <alignment horizontal="center" vertical="center" shrinkToFit="1"/>
      <protection locked="0"/>
    </xf>
    <xf numFmtId="0" fontId="19" fillId="0" borderId="0" xfId="0" applyFont="1" applyBorder="1" applyAlignment="1">
      <alignment vertical="center"/>
    </xf>
    <xf numFmtId="0" fontId="64" fillId="0" borderId="7" xfId="0" applyFont="1" applyBorder="1" applyAlignment="1">
      <alignment vertical="center"/>
    </xf>
    <xf numFmtId="0" fontId="64" fillId="0" borderId="7" xfId="0" applyFont="1" applyFill="1" applyBorder="1" applyAlignment="1">
      <alignment vertical="center"/>
    </xf>
    <xf numFmtId="0" fontId="37" fillId="0" borderId="0" xfId="6" applyFont="1" applyBorder="1" applyAlignment="1">
      <alignment horizontal="center" vertical="center" shrinkToFit="1"/>
    </xf>
    <xf numFmtId="0" fontId="57" fillId="0" borderId="59" xfId="8" applyFont="1" applyBorder="1" applyAlignment="1">
      <alignment horizontal="center" vertical="center" wrapText="1"/>
    </xf>
    <xf numFmtId="0" fontId="57" fillId="0" borderId="53" xfId="8" applyFont="1" applyBorder="1" applyAlignment="1">
      <alignment horizontal="center" vertical="center" wrapText="1"/>
    </xf>
    <xf numFmtId="0" fontId="57" fillId="0" borderId="63" xfId="8" applyFont="1" applyBorder="1" applyAlignment="1">
      <alignment horizontal="center" vertical="center" wrapText="1"/>
    </xf>
    <xf numFmtId="0" fontId="60" fillId="0" borderId="7" xfId="9" applyBorder="1" applyAlignment="1">
      <alignment horizontal="left" vertical="center" wrapText="1"/>
    </xf>
    <xf numFmtId="0" fontId="57" fillId="0" borderId="7" xfId="8" applyFont="1" applyBorder="1" applyAlignment="1">
      <alignment horizontal="left" vertical="center" wrapText="1"/>
    </xf>
    <xf numFmtId="0" fontId="57" fillId="5" borderId="26" xfId="8" applyFont="1" applyFill="1" applyBorder="1" applyAlignment="1">
      <alignment horizontal="center" vertical="center"/>
    </xf>
    <xf numFmtId="0" fontId="57" fillId="5" borderId="32" xfId="8" applyFont="1" applyFill="1" applyBorder="1" applyAlignment="1">
      <alignment horizontal="center" vertical="center"/>
    </xf>
    <xf numFmtId="0" fontId="57" fillId="5" borderId="28" xfId="8" applyFont="1" applyFill="1" applyBorder="1" applyAlignment="1">
      <alignment horizontal="center" vertical="center"/>
    </xf>
    <xf numFmtId="49" fontId="23" fillId="0" borderId="30" xfId="2" applyNumberFormat="1" applyFont="1" applyFill="1" applyBorder="1" applyAlignment="1" applyProtection="1">
      <alignment horizontal="left" vertical="center" wrapText="1"/>
      <protection locked="0"/>
    </xf>
    <xf numFmtId="49" fontId="23" fillId="0" borderId="191" xfId="2" applyNumberFormat="1" applyFont="1" applyFill="1" applyBorder="1" applyAlignment="1" applyProtection="1">
      <alignment horizontal="left" vertical="center" wrapText="1"/>
      <protection locked="0"/>
    </xf>
    <xf numFmtId="49" fontId="23" fillId="0" borderId="22" xfId="2" applyNumberFormat="1" applyFont="1" applyFill="1" applyBorder="1" applyAlignment="1" applyProtection="1">
      <alignment horizontal="left" vertical="center" wrapText="1"/>
      <protection locked="0"/>
    </xf>
    <xf numFmtId="49" fontId="23" fillId="0" borderId="68" xfId="2" applyNumberFormat="1" applyFont="1" applyFill="1" applyBorder="1" applyAlignment="1" applyProtection="1">
      <alignment horizontal="left" vertical="center" wrapText="1"/>
      <protection locked="0"/>
    </xf>
    <xf numFmtId="0" fontId="23" fillId="4" borderId="65" xfId="2" applyFont="1" applyFill="1" applyBorder="1" applyAlignment="1">
      <alignment horizontal="center" vertical="center"/>
    </xf>
    <xf numFmtId="0" fontId="23" fillId="4" borderId="30" xfId="2" applyFont="1" applyFill="1" applyBorder="1" applyAlignment="1">
      <alignment horizontal="center" vertical="center"/>
    </xf>
    <xf numFmtId="0" fontId="23" fillId="4" borderId="39" xfId="2" applyFont="1" applyFill="1" applyBorder="1" applyAlignment="1">
      <alignment horizontal="center" vertical="center"/>
    </xf>
    <xf numFmtId="0" fontId="23" fillId="4" borderId="22" xfId="2" applyFont="1" applyFill="1" applyBorder="1" applyAlignment="1">
      <alignment horizontal="center" vertical="center"/>
    </xf>
    <xf numFmtId="0" fontId="31" fillId="4" borderId="65" xfId="2" applyFont="1" applyFill="1" applyBorder="1" applyAlignment="1">
      <alignment horizontal="center" vertical="center" wrapText="1"/>
    </xf>
    <xf numFmtId="0" fontId="31" fillId="4" borderId="30" xfId="2" applyFont="1" applyFill="1" applyBorder="1" applyAlignment="1">
      <alignment horizontal="center" vertical="center" wrapText="1"/>
    </xf>
    <xf numFmtId="0" fontId="31" fillId="4" borderId="39" xfId="2" applyFont="1" applyFill="1" applyBorder="1" applyAlignment="1">
      <alignment horizontal="center" vertical="center" wrapText="1"/>
    </xf>
    <xf numFmtId="0" fontId="31" fillId="4" borderId="22" xfId="2" applyFont="1" applyFill="1" applyBorder="1" applyAlignment="1">
      <alignment horizontal="center" vertical="center" wrapText="1"/>
    </xf>
    <xf numFmtId="0" fontId="31" fillId="0" borderId="30" xfId="2" applyFont="1" applyFill="1" applyBorder="1" applyAlignment="1">
      <alignment horizontal="center" vertical="center" shrinkToFit="1"/>
    </xf>
    <xf numFmtId="0" fontId="31" fillId="0" borderId="191" xfId="2" applyFont="1" applyFill="1" applyBorder="1" applyAlignment="1">
      <alignment horizontal="center" vertical="center" shrinkToFit="1"/>
    </xf>
    <xf numFmtId="0" fontId="31" fillId="0" borderId="22" xfId="2" applyFont="1" applyFill="1" applyBorder="1" applyAlignment="1">
      <alignment horizontal="center" vertical="center" shrinkToFit="1"/>
    </xf>
    <xf numFmtId="0" fontId="31" fillId="0" borderId="68" xfId="2" applyFont="1" applyFill="1" applyBorder="1" applyAlignment="1">
      <alignment horizontal="center" vertical="center" shrinkToFit="1"/>
    </xf>
    <xf numFmtId="183" fontId="26" fillId="4" borderId="37" xfId="2" quotePrefix="1" applyNumberFormat="1" applyFont="1" applyFill="1" applyBorder="1" applyAlignment="1">
      <alignment horizontal="center" vertical="top" wrapText="1"/>
    </xf>
    <xf numFmtId="183" fontId="26" fillId="4" borderId="29" xfId="2" quotePrefix="1" applyNumberFormat="1" applyFont="1" applyFill="1" applyBorder="1" applyAlignment="1">
      <alignment horizontal="center" vertical="top" wrapText="1"/>
    </xf>
    <xf numFmtId="183" fontId="26" fillId="4" borderId="24" xfId="2" quotePrefix="1" applyNumberFormat="1" applyFont="1" applyFill="1" applyBorder="1" applyAlignment="1">
      <alignment horizontal="center" vertical="top" wrapText="1"/>
    </xf>
    <xf numFmtId="0" fontId="23" fillId="3" borderId="43" xfId="2" applyFont="1" applyFill="1" applyBorder="1" applyAlignment="1">
      <alignment horizontal="center" vertical="center"/>
    </xf>
    <xf numFmtId="0" fontId="23" fillId="3" borderId="40" xfId="2" applyFont="1" applyFill="1" applyBorder="1" applyAlignment="1">
      <alignment horizontal="center" vertical="center"/>
    </xf>
    <xf numFmtId="38" fontId="26" fillId="2" borderId="90" xfId="3" applyFont="1" applyFill="1" applyBorder="1" applyAlignment="1">
      <alignment horizontal="center" vertical="center"/>
    </xf>
    <xf numFmtId="38" fontId="26" fillId="2" borderId="88" xfId="3" applyFont="1" applyFill="1" applyBorder="1" applyAlignment="1">
      <alignment horizontal="center" vertical="center"/>
    </xf>
    <xf numFmtId="38" fontId="26" fillId="2" borderId="85" xfId="3" applyFont="1" applyFill="1" applyBorder="1" applyAlignment="1">
      <alignment horizontal="center" vertical="center"/>
    </xf>
    <xf numFmtId="0" fontId="26" fillId="4" borderId="18" xfId="2" applyFont="1" applyFill="1" applyBorder="1" applyAlignment="1">
      <alignment horizontal="center" vertical="center" wrapText="1"/>
    </xf>
    <xf numFmtId="0" fontId="26" fillId="4" borderId="9" xfId="2" applyFont="1" applyFill="1" applyBorder="1" applyAlignment="1">
      <alignment horizontal="center" vertical="center" wrapText="1"/>
    </xf>
    <xf numFmtId="0" fontId="26" fillId="4" borderId="5" xfId="2" applyFont="1" applyFill="1" applyBorder="1" applyAlignment="1">
      <alignment horizontal="center" vertical="center"/>
    </xf>
    <xf numFmtId="0" fontId="26" fillId="4" borderId="37" xfId="2" applyFont="1" applyFill="1" applyBorder="1" applyAlignment="1">
      <alignment horizontal="center" vertical="center" wrapText="1"/>
    </xf>
    <xf numFmtId="0" fontId="26" fillId="4" borderId="29" xfId="2" applyFont="1" applyFill="1" applyBorder="1" applyAlignment="1">
      <alignment horizontal="center" vertical="center" wrapText="1"/>
    </xf>
    <xf numFmtId="0" fontId="26" fillId="4" borderId="24" xfId="2" applyFont="1" applyFill="1" applyBorder="1" applyAlignment="1">
      <alignment horizontal="center" vertical="center" wrapText="1"/>
    </xf>
    <xf numFmtId="0" fontId="26" fillId="4" borderId="24" xfId="2" applyFont="1" applyFill="1" applyBorder="1" applyAlignment="1">
      <alignment horizontal="center" vertical="center"/>
    </xf>
    <xf numFmtId="0" fontId="26" fillId="4" borderId="77" xfId="2" applyFont="1" applyFill="1" applyBorder="1" applyAlignment="1">
      <alignment horizontal="center" vertical="center" wrapText="1"/>
    </xf>
    <xf numFmtId="0" fontId="26" fillId="4" borderId="92" xfId="2" applyFont="1" applyFill="1" applyBorder="1" applyAlignment="1">
      <alignment horizontal="center" vertical="center" wrapText="1"/>
    </xf>
    <xf numFmtId="0" fontId="26" fillId="4" borderId="80" xfId="2" applyFont="1" applyFill="1" applyBorder="1" applyAlignment="1">
      <alignment horizontal="center" vertical="center" wrapText="1"/>
    </xf>
    <xf numFmtId="0" fontId="26" fillId="4" borderId="97" xfId="2" applyFont="1" applyFill="1" applyBorder="1" applyAlignment="1">
      <alignment horizontal="center" vertical="center" wrapText="1"/>
    </xf>
    <xf numFmtId="0" fontId="26" fillId="4" borderId="98" xfId="2" applyFont="1" applyFill="1" applyBorder="1" applyAlignment="1">
      <alignment horizontal="center" vertical="center" wrapText="1"/>
    </xf>
    <xf numFmtId="0" fontId="26" fillId="4" borderId="99" xfId="2" applyFont="1" applyFill="1" applyBorder="1" applyAlignment="1">
      <alignment horizontal="center" vertical="center" wrapText="1"/>
    </xf>
    <xf numFmtId="184" fontId="23" fillId="3" borderId="43" xfId="2" applyNumberFormat="1" applyFont="1" applyFill="1" applyBorder="1" applyAlignment="1" applyProtection="1">
      <alignment horizontal="center" vertical="center"/>
      <protection locked="0"/>
    </xf>
    <xf numFmtId="184" fontId="23" fillId="3" borderId="40" xfId="2" applyNumberFormat="1" applyFont="1" applyFill="1" applyBorder="1" applyAlignment="1" applyProtection="1">
      <alignment horizontal="center" vertical="center"/>
      <protection locked="0"/>
    </xf>
    <xf numFmtId="0" fontId="26" fillId="5" borderId="37" xfId="2" quotePrefix="1" applyNumberFormat="1" applyFont="1" applyFill="1" applyBorder="1" applyAlignment="1">
      <alignment horizontal="center" vertical="center" shrinkToFit="1"/>
    </xf>
    <xf numFmtId="0" fontId="26" fillId="5" borderId="24" xfId="2" quotePrefix="1" applyNumberFormat="1" applyFont="1" applyFill="1" applyBorder="1" applyAlignment="1">
      <alignment horizontal="center" vertical="center" shrinkToFit="1"/>
    </xf>
    <xf numFmtId="0" fontId="28" fillId="4" borderId="37" xfId="4" applyFont="1" applyFill="1" applyBorder="1" applyAlignment="1">
      <alignment horizontal="center" vertical="center" wrapText="1"/>
    </xf>
    <xf numFmtId="0" fontId="28" fillId="4" borderId="29" xfId="4" applyFont="1" applyFill="1" applyBorder="1" applyAlignment="1">
      <alignment horizontal="center" vertical="center" wrapText="1"/>
    </xf>
    <xf numFmtId="0" fontId="28" fillId="4" borderId="24" xfId="4" applyFont="1" applyFill="1" applyBorder="1" applyAlignment="1">
      <alignment horizontal="center" vertical="center" wrapText="1"/>
    </xf>
    <xf numFmtId="183" fontId="26" fillId="4" borderId="43" xfId="2" quotePrefix="1" applyNumberFormat="1" applyFont="1" applyFill="1" applyBorder="1" applyAlignment="1">
      <alignment horizontal="center" vertical="center" wrapText="1"/>
    </xf>
    <xf numFmtId="183" fontId="26" fillId="4" borderId="38" xfId="2" quotePrefix="1" applyNumberFormat="1" applyFont="1" applyFill="1" applyBorder="1" applyAlignment="1">
      <alignment horizontal="center" vertical="center" wrapText="1"/>
    </xf>
    <xf numFmtId="183" fontId="26" fillId="4" borderId="40" xfId="2" quotePrefix="1" applyNumberFormat="1" applyFont="1" applyFill="1" applyBorder="1" applyAlignment="1">
      <alignment horizontal="center" vertical="center" wrapText="1"/>
    </xf>
    <xf numFmtId="185" fontId="26" fillId="5" borderId="43" xfId="2" quotePrefix="1" applyNumberFormat="1" applyFont="1" applyFill="1" applyBorder="1" applyAlignment="1">
      <alignment horizontal="center" vertical="center" wrapText="1"/>
    </xf>
    <xf numFmtId="185" fontId="26" fillId="5" borderId="38" xfId="2" quotePrefix="1" applyNumberFormat="1" applyFont="1" applyFill="1" applyBorder="1" applyAlignment="1">
      <alignment horizontal="center" vertical="center" wrapText="1"/>
    </xf>
    <xf numFmtId="185" fontId="26" fillId="5" borderId="40" xfId="2" quotePrefix="1" applyNumberFormat="1" applyFont="1" applyFill="1" applyBorder="1" applyAlignment="1">
      <alignment horizontal="center" vertical="center" wrapText="1"/>
    </xf>
    <xf numFmtId="185" fontId="26" fillId="5" borderId="37" xfId="2" quotePrefix="1" applyNumberFormat="1" applyFont="1" applyFill="1" applyBorder="1" applyAlignment="1">
      <alignment horizontal="center" vertical="center" wrapText="1" shrinkToFit="1"/>
    </xf>
    <xf numFmtId="185" fontId="26" fillId="5" borderId="29" xfId="2" quotePrefix="1" applyNumberFormat="1" applyFont="1" applyFill="1" applyBorder="1" applyAlignment="1">
      <alignment horizontal="center" vertical="center" wrapText="1" shrinkToFit="1"/>
    </xf>
    <xf numFmtId="185" fontId="26" fillId="5" borderId="24" xfId="2" quotePrefix="1" applyNumberFormat="1" applyFont="1" applyFill="1" applyBorder="1" applyAlignment="1">
      <alignment horizontal="center" vertical="center" wrapText="1" shrinkToFit="1"/>
    </xf>
    <xf numFmtId="183" fontId="26" fillId="4" borderId="18" xfId="2" quotePrefix="1" applyNumberFormat="1" applyFont="1" applyFill="1" applyBorder="1" applyAlignment="1">
      <alignment horizontal="center" vertical="top" wrapText="1"/>
    </xf>
    <xf numFmtId="183" fontId="26" fillId="4" borderId="9" xfId="2" quotePrefix="1" applyNumberFormat="1" applyFont="1" applyFill="1" applyBorder="1" applyAlignment="1">
      <alignment horizontal="center" vertical="top" wrapText="1"/>
    </xf>
    <xf numFmtId="183" fontId="26" fillId="4" borderId="5" xfId="2" quotePrefix="1" applyNumberFormat="1" applyFont="1" applyFill="1" applyBorder="1" applyAlignment="1">
      <alignment horizontal="center" vertical="top" wrapText="1"/>
    </xf>
    <xf numFmtId="0" fontId="31" fillId="0" borderId="94" xfId="2" applyFont="1" applyBorder="1" applyAlignment="1">
      <alignment horizontal="center" vertical="center"/>
    </xf>
    <xf numFmtId="0" fontId="31" fillId="0" borderId="95" xfId="2" applyFont="1" applyBorder="1" applyAlignment="1">
      <alignment horizontal="center" vertical="center"/>
    </xf>
    <xf numFmtId="0" fontId="31" fillId="0" borderId="96" xfId="2" applyFont="1" applyBorder="1" applyAlignment="1">
      <alignment horizontal="center" vertical="center"/>
    </xf>
    <xf numFmtId="0" fontId="29" fillId="4" borderId="37" xfId="2" applyFont="1" applyFill="1" applyBorder="1" applyAlignment="1">
      <alignment horizontal="center" vertical="center"/>
    </xf>
    <xf numFmtId="0" fontId="29" fillId="4" borderId="29" xfId="2" applyFont="1" applyFill="1" applyBorder="1" applyAlignment="1">
      <alignment horizontal="center" vertical="center"/>
    </xf>
    <xf numFmtId="0" fontId="29" fillId="4" borderId="24" xfId="2" applyFont="1" applyFill="1" applyBorder="1" applyAlignment="1">
      <alignment horizontal="center" vertical="center"/>
    </xf>
    <xf numFmtId="0" fontId="29" fillId="4" borderId="41" xfId="2" applyFont="1" applyFill="1" applyBorder="1" applyAlignment="1">
      <alignment horizontal="left" vertical="center"/>
    </xf>
    <xf numFmtId="0" fontId="29" fillId="4" borderId="38" xfId="2" applyFont="1" applyFill="1" applyBorder="1" applyAlignment="1">
      <alignment horizontal="left" vertical="center"/>
    </xf>
    <xf numFmtId="0" fontId="29" fillId="4" borderId="40" xfId="2" applyFont="1" applyFill="1" applyBorder="1" applyAlignment="1">
      <alignment horizontal="left" vertical="center"/>
    </xf>
    <xf numFmtId="0" fontId="29" fillId="4" borderId="41" xfId="2" applyFont="1" applyFill="1" applyBorder="1" applyAlignment="1">
      <alignment horizontal="left" vertical="center" wrapText="1"/>
    </xf>
    <xf numFmtId="0" fontId="29" fillId="4" borderId="38" xfId="2" applyFont="1" applyFill="1" applyBorder="1" applyAlignment="1">
      <alignment horizontal="left" vertical="center" wrapText="1"/>
    </xf>
    <xf numFmtId="0" fontId="26" fillId="5" borderId="41" xfId="2" applyFont="1" applyFill="1" applyBorder="1" applyAlignment="1">
      <alignment horizontal="left" vertical="center"/>
    </xf>
    <xf numFmtId="0" fontId="26" fillId="5" borderId="4" xfId="2" applyFont="1" applyFill="1" applyBorder="1" applyAlignment="1">
      <alignment horizontal="left" vertical="center"/>
    </xf>
    <xf numFmtId="0" fontId="26" fillId="5" borderId="38" xfId="2" applyFont="1" applyFill="1" applyBorder="1" applyAlignment="1">
      <alignment horizontal="left" vertical="center"/>
    </xf>
    <xf numFmtId="0" fontId="26" fillId="5" borderId="40" xfId="2" applyFont="1" applyFill="1" applyBorder="1" applyAlignment="1">
      <alignment horizontal="left" vertical="center"/>
    </xf>
    <xf numFmtId="0" fontId="23" fillId="5" borderId="0" xfId="2" quotePrefix="1" applyFont="1" applyFill="1" applyAlignment="1">
      <alignment vertical="top" wrapText="1"/>
    </xf>
    <xf numFmtId="0" fontId="55" fillId="0" borderId="0" xfId="2" applyFont="1" applyFill="1" applyBorder="1" applyAlignment="1">
      <alignment vertical="center" wrapText="1"/>
    </xf>
    <xf numFmtId="0" fontId="23" fillId="0" borderId="0" xfId="2" applyFont="1" applyAlignment="1">
      <alignment vertical="center" wrapText="1"/>
    </xf>
    <xf numFmtId="38" fontId="33" fillId="5" borderId="43" xfId="3" applyFont="1" applyFill="1" applyBorder="1" applyAlignment="1">
      <alignment horizontal="center" vertical="center" wrapText="1"/>
    </xf>
    <xf numFmtId="38" fontId="33" fillId="5" borderId="38" xfId="3" applyFont="1" applyFill="1" applyBorder="1" applyAlignment="1">
      <alignment horizontal="center" vertical="center" wrapText="1"/>
    </xf>
    <xf numFmtId="38" fontId="33" fillId="5" borderId="40" xfId="3" applyFont="1" applyFill="1" applyBorder="1" applyAlignment="1">
      <alignment horizontal="center" vertical="center" wrapText="1"/>
    </xf>
    <xf numFmtId="0" fontId="9" fillId="0" borderId="0" xfId="0" applyFont="1" applyAlignment="1">
      <alignment horizontal="left" vertical="center" shrinkToFit="1"/>
    </xf>
    <xf numFmtId="178" fontId="8" fillId="0" borderId="2" xfId="1" applyNumberFormat="1" applyFont="1" applyFill="1" applyBorder="1" applyAlignment="1" applyProtection="1">
      <alignment horizontal="center" vertical="center" shrinkToFit="1"/>
      <protection locked="0"/>
    </xf>
    <xf numFmtId="178" fontId="9" fillId="0" borderId="1" xfId="0" applyNumberFormat="1" applyFont="1" applyFill="1" applyBorder="1" applyAlignment="1" applyProtection="1">
      <alignment horizontal="center" vertical="center" shrinkToFit="1"/>
      <protection locked="0"/>
    </xf>
    <xf numFmtId="178" fontId="8" fillId="0" borderId="7" xfId="1" applyNumberFormat="1" applyFont="1" applyFill="1" applyBorder="1" applyAlignment="1" applyProtection="1">
      <alignment horizontal="center" vertical="center" shrinkToFit="1"/>
      <protection locked="0"/>
    </xf>
    <xf numFmtId="178" fontId="9" fillId="0" borderId="7" xfId="0" applyNumberFormat="1" applyFont="1" applyFill="1" applyBorder="1" applyAlignment="1" applyProtection="1">
      <alignment horizontal="center" vertical="center" shrinkToFit="1"/>
      <protection locked="0"/>
    </xf>
    <xf numFmtId="178" fontId="9" fillId="0" borderId="6" xfId="0" applyNumberFormat="1" applyFont="1" applyFill="1" applyBorder="1" applyAlignment="1" applyProtection="1">
      <alignment horizontal="center" vertical="center" shrinkToFit="1"/>
      <protection locked="0"/>
    </xf>
    <xf numFmtId="0" fontId="10" fillId="0" borderId="0" xfId="1" applyFont="1" applyAlignment="1">
      <alignment vertical="center"/>
    </xf>
    <xf numFmtId="0" fontId="54" fillId="0" borderId="0" xfId="0" applyFont="1" applyAlignment="1">
      <alignment vertical="center"/>
    </xf>
    <xf numFmtId="0" fontId="9" fillId="0" borderId="18" xfId="0" applyFont="1" applyBorder="1" applyAlignment="1">
      <alignment vertical="center" wrapText="1"/>
    </xf>
    <xf numFmtId="0" fontId="9" fillId="0" borderId="17" xfId="0" applyFont="1" applyBorder="1" applyAlignment="1">
      <alignment vertical="center" wrapText="1"/>
    </xf>
    <xf numFmtId="0" fontId="0" fillId="0" borderId="16" xfId="0"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0" fillId="0" borderId="8" xfId="0"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0" fillId="0" borderId="3" xfId="0" applyBorder="1" applyAlignment="1">
      <alignment vertical="center" wrapText="1"/>
    </xf>
    <xf numFmtId="0" fontId="8" fillId="0" borderId="15" xfId="1" applyFont="1" applyFill="1" applyBorder="1" applyAlignment="1">
      <alignment horizontal="center" vertical="center" shrinkToFit="1"/>
    </xf>
    <xf numFmtId="0" fontId="9" fillId="0" borderId="14" xfId="0" applyFont="1" applyBorder="1" applyAlignment="1">
      <alignment horizontal="center" vertical="center" shrinkToFit="1"/>
    </xf>
    <xf numFmtId="0" fontId="8" fillId="0" borderId="13" xfId="1" applyFont="1" applyFill="1" applyBorder="1" applyAlignment="1">
      <alignment horizontal="center" vertical="center" shrinkToFit="1"/>
    </xf>
    <xf numFmtId="0" fontId="9" fillId="0" borderId="13" xfId="0" applyFont="1" applyBorder="1" applyAlignment="1">
      <alignment horizontal="center" vertical="center" shrinkToFit="1"/>
    </xf>
    <xf numFmtId="0" fontId="9" fillId="0" borderId="12" xfId="0" applyFont="1" applyBorder="1" applyAlignment="1">
      <alignment horizontal="center" vertical="center" shrinkToFit="1"/>
    </xf>
    <xf numFmtId="0" fontId="8" fillId="0" borderId="0" xfId="1" applyFont="1" applyFill="1" applyBorder="1" applyAlignment="1">
      <alignment horizontal="left" vertical="center" shrinkToFit="1"/>
    </xf>
    <xf numFmtId="0" fontId="9" fillId="0" borderId="0" xfId="0" applyFont="1" applyAlignment="1">
      <alignment vertical="center" shrinkToFit="1"/>
    </xf>
    <xf numFmtId="178" fontId="8" fillId="0" borderId="11" xfId="1" applyNumberFormat="1" applyFont="1" applyFill="1" applyBorder="1" applyAlignment="1">
      <alignment horizontal="center" vertical="center" shrinkToFit="1"/>
    </xf>
    <xf numFmtId="178" fontId="9" fillId="0" borderId="11" xfId="0" applyNumberFormat="1" applyFont="1" applyBorder="1" applyAlignment="1">
      <alignment horizontal="center" vertical="center" shrinkToFit="1"/>
    </xf>
    <xf numFmtId="178" fontId="9" fillId="0" borderId="10" xfId="0" applyNumberFormat="1" applyFont="1" applyBorder="1" applyAlignment="1">
      <alignment horizontal="center" vertical="center" shrinkToFit="1"/>
    </xf>
    <xf numFmtId="0" fontId="10" fillId="0" borderId="0" xfId="0" applyFont="1" applyAlignment="1">
      <alignment horizontal="left" vertical="center" wrapText="1"/>
    </xf>
    <xf numFmtId="178" fontId="8" fillId="0" borderId="7" xfId="1" applyNumberFormat="1" applyFont="1" applyFill="1" applyBorder="1" applyAlignment="1">
      <alignment horizontal="center" vertical="center" shrinkToFit="1"/>
    </xf>
    <xf numFmtId="178" fontId="9" fillId="0" borderId="7" xfId="0" applyNumberFormat="1" applyFont="1" applyBorder="1" applyAlignment="1">
      <alignment horizontal="center" vertical="center" shrinkToFit="1"/>
    </xf>
    <xf numFmtId="178" fontId="9" fillId="0" borderId="2" xfId="0" applyNumberFormat="1" applyFont="1" applyFill="1" applyBorder="1" applyAlignment="1" applyProtection="1">
      <alignment horizontal="center" vertical="center" shrinkToFit="1"/>
      <protection locked="0"/>
    </xf>
    <xf numFmtId="0" fontId="10" fillId="0" borderId="57" xfId="1" applyFont="1" applyFill="1" applyBorder="1" applyAlignment="1">
      <alignment horizontal="center" vertical="center" wrapText="1"/>
    </xf>
    <xf numFmtId="0" fontId="10" fillId="0" borderId="62" xfId="1" applyFont="1" applyFill="1" applyBorder="1" applyAlignment="1">
      <alignment horizontal="center" vertical="center" wrapText="1"/>
    </xf>
    <xf numFmtId="0" fontId="13" fillId="0" borderId="55" xfId="1" applyFont="1" applyFill="1" applyBorder="1" applyAlignment="1">
      <alignment horizontal="center" vertical="center" wrapText="1"/>
    </xf>
    <xf numFmtId="0" fontId="13" fillId="0" borderId="60" xfId="0" applyFont="1" applyBorder="1" applyAlignment="1">
      <alignment horizontal="center" vertical="center" wrapText="1"/>
    </xf>
    <xf numFmtId="0" fontId="8" fillId="0" borderId="0" xfId="1" applyFont="1" applyFill="1" applyBorder="1" applyAlignment="1">
      <alignment horizontal="center" vertical="center" wrapText="1"/>
    </xf>
    <xf numFmtId="0" fontId="9" fillId="0" borderId="0" xfId="0" applyFont="1" applyBorder="1" applyAlignment="1">
      <alignment horizontal="center" vertical="center" wrapText="1"/>
    </xf>
    <xf numFmtId="0" fontId="8" fillId="0" borderId="46" xfId="1" applyFont="1" applyFill="1" applyBorder="1" applyAlignment="1">
      <alignment horizontal="center" vertical="center"/>
    </xf>
    <xf numFmtId="0" fontId="0" fillId="0" borderId="51" xfId="0" applyFill="1" applyBorder="1" applyAlignment="1">
      <alignment horizontal="center" vertical="center"/>
    </xf>
    <xf numFmtId="0" fontId="0" fillId="0" borderId="4" xfId="0" applyFill="1" applyBorder="1" applyAlignment="1">
      <alignment horizontal="center" vertical="center"/>
    </xf>
    <xf numFmtId="0" fontId="0" fillId="0" borderId="50" xfId="0" applyFill="1" applyBorder="1" applyAlignment="1">
      <alignment horizontal="center" vertical="center"/>
    </xf>
    <xf numFmtId="0" fontId="9" fillId="0" borderId="18" xfId="1" applyFont="1" applyBorder="1" applyAlignment="1">
      <alignment vertical="center" textRotation="255" wrapText="1"/>
    </xf>
    <xf numFmtId="0" fontId="0" fillId="0" borderId="77" xfId="0" applyBorder="1" applyAlignment="1">
      <alignment vertical="center"/>
    </xf>
    <xf numFmtId="0" fontId="0" fillId="0" borderId="9" xfId="0" applyBorder="1" applyAlignment="1">
      <alignment vertical="center"/>
    </xf>
    <xf numFmtId="0" fontId="0" fillId="0" borderId="92" xfId="0" applyBorder="1" applyAlignment="1">
      <alignment vertical="center"/>
    </xf>
    <xf numFmtId="0" fontId="0" fillId="0" borderId="5" xfId="0" applyBorder="1" applyAlignment="1">
      <alignment vertical="center"/>
    </xf>
    <xf numFmtId="0" fontId="0" fillId="0" borderId="80" xfId="0" applyBorder="1" applyAlignment="1">
      <alignment vertical="center"/>
    </xf>
    <xf numFmtId="0" fontId="8" fillId="0" borderId="18" xfId="1" applyFont="1" applyFill="1" applyBorder="1" applyAlignment="1">
      <alignment horizontal="center" vertical="center" wrapText="1"/>
    </xf>
    <xf numFmtId="0" fontId="0" fillId="0" borderId="16" xfId="0" applyBorder="1" applyAlignment="1">
      <alignment horizontal="center" vertical="center" wrapText="1"/>
    </xf>
    <xf numFmtId="0" fontId="8" fillId="0" borderId="9" xfId="1" applyFont="1" applyFill="1" applyBorder="1" applyAlignment="1">
      <alignment horizontal="center" vertical="center" wrapText="1"/>
    </xf>
    <xf numFmtId="0" fontId="0" fillId="0" borderId="8" xfId="0" applyBorder="1" applyAlignment="1">
      <alignment horizontal="center" vertical="center" wrapText="1"/>
    </xf>
    <xf numFmtId="0" fontId="8" fillId="0" borderId="5" xfId="1" applyFont="1" applyFill="1" applyBorder="1" applyAlignment="1">
      <alignment horizontal="center" vertical="center" wrapText="1"/>
    </xf>
    <xf numFmtId="0" fontId="0" fillId="0" borderId="3" xfId="0" applyBorder="1" applyAlignment="1">
      <alignment horizontal="center" vertical="center" wrapText="1"/>
    </xf>
    <xf numFmtId="0" fontId="8" fillId="0" borderId="31" xfId="1" applyFont="1" applyFill="1" applyBorder="1" applyAlignment="1">
      <alignment horizontal="center" vertical="center" shrinkToFit="1"/>
    </xf>
    <xf numFmtId="0" fontId="8" fillId="0" borderId="16" xfId="1" applyFont="1" applyFill="1" applyBorder="1" applyAlignment="1">
      <alignment horizontal="center" vertical="center" shrinkToFit="1"/>
    </xf>
    <xf numFmtId="0" fontId="8" fillId="0" borderId="35"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33"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13" xfId="1" applyFont="1" applyFill="1" applyBorder="1" applyAlignment="1">
      <alignment horizontal="center" vertical="center"/>
    </xf>
    <xf numFmtId="0" fontId="8" fillId="0" borderId="26"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75" xfId="1" applyFont="1" applyFill="1" applyBorder="1" applyAlignment="1">
      <alignment horizontal="center" vertical="center" shrinkToFit="1"/>
    </xf>
    <xf numFmtId="0" fontId="0" fillId="0" borderId="14" xfId="0" applyBorder="1" applyAlignment="1">
      <alignment horizontal="center" vertical="center" shrinkToFit="1"/>
    </xf>
    <xf numFmtId="0" fontId="8" fillId="0" borderId="15" xfId="1" applyFont="1" applyFill="1" applyBorder="1" applyAlignment="1" applyProtection="1">
      <alignment horizontal="center" vertical="center" shrinkToFit="1"/>
      <protection locked="0"/>
    </xf>
    <xf numFmtId="0" fontId="8" fillId="0" borderId="14" xfId="1" applyFont="1" applyFill="1" applyBorder="1" applyAlignment="1" applyProtection="1">
      <alignment horizontal="center" vertical="center" shrinkToFit="1"/>
      <protection locked="0"/>
    </xf>
    <xf numFmtId="0" fontId="8" fillId="0" borderId="27" xfId="1" applyFont="1" applyFill="1" applyBorder="1" applyAlignment="1">
      <alignment horizontal="center" vertical="center" shrinkToFit="1"/>
    </xf>
    <xf numFmtId="0" fontId="0" fillId="0" borderId="28" xfId="0" applyBorder="1" applyAlignment="1">
      <alignment horizontal="center" vertical="center" shrinkToFit="1"/>
    </xf>
    <xf numFmtId="0" fontId="8" fillId="0" borderId="26" xfId="1" applyFont="1" applyFill="1" applyBorder="1" applyAlignment="1" applyProtection="1">
      <alignment horizontal="center" vertical="center" shrinkToFit="1"/>
      <protection locked="0"/>
    </xf>
    <xf numFmtId="0" fontId="8" fillId="0" borderId="28" xfId="1" applyFont="1" applyFill="1" applyBorder="1" applyAlignment="1" applyProtection="1">
      <alignment horizontal="center" vertical="center" shrinkToFit="1"/>
      <protection locked="0"/>
    </xf>
    <xf numFmtId="0" fontId="8" fillId="0" borderId="27" xfId="1" applyFont="1" applyFill="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8" fillId="0" borderId="21" xfId="1"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8" fillId="0" borderId="20" xfId="1" applyFont="1" applyFill="1" applyBorder="1" applyAlignment="1" applyProtection="1">
      <alignment horizontal="center" vertical="center" shrinkToFit="1"/>
      <protection locked="0"/>
    </xf>
    <xf numFmtId="0" fontId="8" fillId="0" borderId="23" xfId="1" applyFont="1" applyFill="1" applyBorder="1" applyAlignment="1" applyProtection="1">
      <alignment horizontal="center" vertical="center" shrinkToFit="1"/>
      <protection locked="0"/>
    </xf>
    <xf numFmtId="0" fontId="8" fillId="0" borderId="14" xfId="1" applyFont="1" applyFill="1" applyBorder="1" applyAlignment="1">
      <alignment horizontal="center" vertical="center"/>
    </xf>
    <xf numFmtId="0" fontId="8" fillId="0" borderId="15" xfId="1" applyFont="1" applyFill="1" applyBorder="1" applyAlignment="1">
      <alignment horizontal="center" vertical="center"/>
    </xf>
    <xf numFmtId="180" fontId="8" fillId="5" borderId="52" xfId="1" applyNumberFormat="1" applyFont="1" applyFill="1" applyBorder="1" applyAlignment="1">
      <alignment horizontal="right" vertical="center" shrinkToFit="1"/>
    </xf>
    <xf numFmtId="180" fontId="9" fillId="5" borderId="60" xfId="0" applyNumberFormat="1" applyFont="1" applyFill="1" applyBorder="1" applyAlignment="1">
      <alignment horizontal="right" vertical="center" shrinkToFit="1"/>
    </xf>
    <xf numFmtId="0" fontId="8" fillId="0" borderId="34" xfId="1" applyFont="1" applyFill="1" applyBorder="1" applyAlignment="1" applyProtection="1">
      <alignment horizontal="center" vertical="center" shrinkToFit="1"/>
      <protection locked="0"/>
    </xf>
    <xf numFmtId="0" fontId="8" fillId="0" borderId="86" xfId="1" applyFont="1" applyFill="1" applyBorder="1" applyAlignment="1" applyProtection="1">
      <alignment horizontal="center" vertical="center" shrinkToFit="1"/>
      <protection locked="0"/>
    </xf>
    <xf numFmtId="0" fontId="15" fillId="0" borderId="59" xfId="1" applyFont="1" applyFill="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8" fillId="0" borderId="56" xfId="1" applyFont="1" applyFill="1" applyBorder="1" applyAlignment="1" applyProtection="1">
      <alignment horizontal="center" vertical="center" shrinkToFit="1"/>
      <protection locked="0"/>
    </xf>
    <xf numFmtId="0" fontId="8" fillId="0" borderId="58" xfId="1" applyFont="1" applyFill="1" applyBorder="1" applyAlignment="1" applyProtection="1">
      <alignment horizontal="center" vertical="center" shrinkToFit="1"/>
      <protection locked="0"/>
    </xf>
    <xf numFmtId="0" fontId="8" fillId="0" borderId="144" xfId="1" applyFont="1" applyFill="1" applyBorder="1" applyAlignment="1" applyProtection="1">
      <alignment horizontal="center" vertical="center" shrinkToFit="1"/>
      <protection locked="0"/>
    </xf>
    <xf numFmtId="0" fontId="8" fillId="0" borderId="145" xfId="1" applyFont="1" applyFill="1" applyBorder="1" applyAlignment="1" applyProtection="1">
      <alignment horizontal="center" vertical="center" shrinkToFit="1"/>
      <protection locked="0"/>
    </xf>
    <xf numFmtId="0" fontId="8" fillId="0" borderId="55" xfId="1" applyFont="1" applyFill="1" applyBorder="1" applyAlignment="1" applyProtection="1">
      <alignment horizontal="center" vertical="center" shrinkToFit="1"/>
      <protection locked="0"/>
    </xf>
    <xf numFmtId="0" fontId="9" fillId="0" borderId="52" xfId="0" applyFont="1" applyBorder="1" applyAlignment="1" applyProtection="1">
      <alignment horizontal="center" vertical="center" shrinkToFit="1"/>
      <protection locked="0"/>
    </xf>
    <xf numFmtId="179" fontId="8" fillId="5" borderId="57" xfId="1" applyNumberFormat="1" applyFont="1" applyFill="1" applyBorder="1" applyAlignment="1">
      <alignment horizontal="right" vertical="center" shrinkToFit="1"/>
    </xf>
    <xf numFmtId="179" fontId="9" fillId="5" borderId="9" xfId="0" applyNumberFormat="1" applyFont="1" applyFill="1" applyBorder="1" applyAlignment="1">
      <alignment horizontal="right" vertical="center" shrinkToFit="1"/>
    </xf>
    <xf numFmtId="179" fontId="8" fillId="5" borderId="56" xfId="1" applyNumberFormat="1" applyFont="1" applyFill="1" applyBorder="1" applyAlignment="1">
      <alignment horizontal="right" vertical="center" shrinkToFit="1"/>
    </xf>
    <xf numFmtId="179" fontId="9" fillId="5" borderId="35" xfId="0" applyNumberFormat="1" applyFont="1" applyFill="1" applyBorder="1" applyAlignment="1">
      <alignment horizontal="right" vertical="center" shrinkToFit="1"/>
    </xf>
    <xf numFmtId="180" fontId="8" fillId="5" borderId="55" xfId="1" applyNumberFormat="1" applyFont="1" applyFill="1" applyBorder="1" applyAlignment="1">
      <alignment horizontal="right" vertical="center" shrinkToFit="1"/>
    </xf>
    <xf numFmtId="180" fontId="9" fillId="5" borderId="52" xfId="0" applyNumberFormat="1" applyFont="1" applyFill="1" applyBorder="1" applyAlignment="1">
      <alignment horizontal="right" vertical="center" shrinkToFit="1"/>
    </xf>
    <xf numFmtId="0" fontId="8" fillId="0" borderId="52" xfId="1" applyFont="1" applyFill="1" applyBorder="1" applyAlignment="1" applyProtection="1">
      <alignment horizontal="center" vertical="center" shrinkToFit="1"/>
      <protection locked="0"/>
    </xf>
    <xf numFmtId="0" fontId="9" fillId="0" borderId="60" xfId="0" applyFont="1" applyBorder="1" applyAlignment="1" applyProtection="1">
      <alignment horizontal="center" vertical="center" shrinkToFit="1"/>
      <protection locked="0"/>
    </xf>
    <xf numFmtId="179" fontId="8" fillId="5" borderId="72" xfId="1" applyNumberFormat="1" applyFont="1" applyFill="1" applyBorder="1" applyAlignment="1">
      <alignment horizontal="right" vertical="center" shrinkToFit="1"/>
    </xf>
    <xf numFmtId="179" fontId="9" fillId="5" borderId="141" xfId="0" applyNumberFormat="1" applyFont="1" applyFill="1" applyBorder="1" applyAlignment="1">
      <alignment horizontal="right" vertical="center" shrinkToFit="1"/>
    </xf>
    <xf numFmtId="179" fontId="8" fillId="5" borderId="35" xfId="1" applyNumberFormat="1" applyFont="1" applyFill="1" applyBorder="1" applyAlignment="1">
      <alignment horizontal="right" vertical="center" shrinkToFit="1"/>
    </xf>
    <xf numFmtId="179" fontId="9" fillId="5" borderId="61" xfId="0" applyNumberFormat="1" applyFont="1" applyFill="1" applyBorder="1" applyAlignment="1">
      <alignment horizontal="right" vertical="center" shrinkToFit="1"/>
    </xf>
    <xf numFmtId="0" fontId="14" fillId="0" borderId="63" xfId="0" applyFont="1" applyBorder="1" applyAlignment="1" applyProtection="1">
      <alignment horizontal="center" vertical="center" shrinkToFit="1"/>
      <protection locked="0"/>
    </xf>
    <xf numFmtId="0" fontId="8" fillId="0" borderId="61" xfId="1" applyFont="1" applyFill="1" applyBorder="1" applyAlignment="1" applyProtection="1">
      <alignment horizontal="center" vertical="center" shrinkToFit="1"/>
      <protection locked="0"/>
    </xf>
    <xf numFmtId="0" fontId="8" fillId="0" borderId="82" xfId="1" applyFont="1" applyFill="1" applyBorder="1" applyAlignment="1" applyProtection="1">
      <alignment horizontal="center" vertical="center" shrinkToFit="1"/>
      <protection locked="0"/>
    </xf>
    <xf numFmtId="179" fontId="8" fillId="5" borderId="9" xfId="1" applyNumberFormat="1" applyFont="1" applyFill="1" applyBorder="1" applyAlignment="1">
      <alignment horizontal="right" vertical="center" shrinkToFit="1"/>
    </xf>
    <xf numFmtId="179" fontId="9" fillId="5" borderId="62" xfId="0" applyNumberFormat="1" applyFont="1" applyFill="1" applyBorder="1" applyAlignment="1">
      <alignment horizontal="right" vertical="center" shrinkToFit="1"/>
    </xf>
    <xf numFmtId="0" fontId="8" fillId="0" borderId="72" xfId="1" applyFont="1" applyFill="1" applyBorder="1" applyAlignment="1" applyProtection="1">
      <alignment horizontal="center" vertical="center" shrinkToFit="1"/>
      <protection locked="0"/>
    </xf>
    <xf numFmtId="0" fontId="9" fillId="0" borderId="64"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8" fillId="0" borderId="33" xfId="1" applyFont="1" applyFill="1" applyBorder="1" applyAlignment="1" applyProtection="1">
      <alignment horizontal="center" vertical="center" shrinkToFit="1"/>
      <protection locked="0"/>
    </xf>
    <xf numFmtId="0" fontId="8" fillId="0" borderId="3" xfId="1" applyFont="1" applyFill="1" applyBorder="1" applyAlignment="1" applyProtection="1">
      <alignment horizontal="center" vertical="center" shrinkToFit="1"/>
      <protection locked="0"/>
    </xf>
    <xf numFmtId="0" fontId="9" fillId="0" borderId="68" xfId="0" applyFont="1" applyBorder="1" applyAlignment="1" applyProtection="1">
      <alignment horizontal="center" vertical="center" shrinkToFit="1"/>
      <protection locked="0"/>
    </xf>
    <xf numFmtId="179" fontId="8" fillId="5" borderId="81" xfId="1" applyNumberFormat="1" applyFont="1" applyFill="1" applyBorder="1" applyAlignment="1">
      <alignment horizontal="right" vertical="center" shrinkToFit="1"/>
    </xf>
    <xf numFmtId="179" fontId="9" fillId="5" borderId="4" xfId="0" applyNumberFormat="1" applyFont="1" applyFill="1" applyBorder="1" applyAlignment="1">
      <alignment horizontal="right" vertical="center" shrinkToFit="1"/>
    </xf>
    <xf numFmtId="179" fontId="9" fillId="5" borderId="33" xfId="0" applyNumberFormat="1" applyFont="1" applyFill="1" applyBorder="1" applyAlignment="1">
      <alignment horizontal="right" vertical="center" shrinkToFit="1"/>
    </xf>
    <xf numFmtId="180" fontId="9" fillId="5" borderId="68" xfId="0" applyNumberFormat="1" applyFont="1" applyFill="1" applyBorder="1" applyAlignment="1">
      <alignment horizontal="right" vertical="center" shrinkToFit="1"/>
    </xf>
    <xf numFmtId="179" fontId="9" fillId="5" borderId="83" xfId="0" applyNumberFormat="1" applyFont="1" applyFill="1" applyBorder="1" applyAlignment="1">
      <alignment horizontal="right" vertical="center" shrinkToFit="1"/>
    </xf>
    <xf numFmtId="179" fontId="8" fillId="5" borderId="0" xfId="1" applyNumberFormat="1" applyFont="1" applyFill="1" applyBorder="1" applyAlignment="1">
      <alignment horizontal="right" vertical="center" shrinkToFit="1"/>
    </xf>
    <xf numFmtId="0" fontId="35" fillId="0" borderId="26" xfId="1" applyFont="1" applyBorder="1" applyAlignment="1">
      <alignment horizontal="center" vertical="center" shrinkToFit="1"/>
    </xf>
    <xf numFmtId="0" fontId="35" fillId="0" borderId="32" xfId="1" applyFont="1" applyBorder="1" applyAlignment="1">
      <alignment horizontal="center" vertical="center" shrinkToFit="1"/>
    </xf>
    <xf numFmtId="0" fontId="8" fillId="0" borderId="29" xfId="1" applyFont="1" applyBorder="1" applyAlignment="1">
      <alignment horizontal="center" vertical="center" textRotation="255" wrapText="1"/>
    </xf>
    <xf numFmtId="0" fontId="9" fillId="0" borderId="29" xfId="0" applyFont="1" applyBorder="1" applyAlignment="1">
      <alignment horizontal="center" vertical="center" textRotation="255" wrapText="1"/>
    </xf>
    <xf numFmtId="0" fontId="9" fillId="0" borderId="54"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24" xfId="0" applyBorder="1" applyAlignment="1">
      <alignment horizontal="center" vertical="center" textRotation="255"/>
    </xf>
    <xf numFmtId="0" fontId="15" fillId="0" borderId="53" xfId="1" applyFont="1" applyFill="1" applyBorder="1" applyAlignment="1" applyProtection="1">
      <alignment horizontal="center" vertical="center" shrinkToFit="1"/>
      <protection locked="0"/>
    </xf>
    <xf numFmtId="0" fontId="8" fillId="0" borderId="35" xfId="1" applyFont="1" applyFill="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16" fillId="0" borderId="43" xfId="0" applyFont="1" applyBorder="1" applyAlignment="1">
      <alignment horizontal="center" vertical="center" wrapText="1"/>
    </xf>
    <xf numFmtId="0" fontId="16" fillId="0" borderId="42"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0" xfId="0" applyFont="1" applyBorder="1" applyAlignment="1">
      <alignment horizontal="center" vertical="center"/>
    </xf>
    <xf numFmtId="0" fontId="8" fillId="0" borderId="37" xfId="1" applyFont="1" applyBorder="1" applyAlignment="1">
      <alignment horizontal="center" vertical="center" textRotation="255" wrapText="1"/>
    </xf>
    <xf numFmtId="0" fontId="0" fillId="0" borderId="29" xfId="0" applyBorder="1" applyAlignment="1">
      <alignment horizontal="center" vertical="center" textRotation="255"/>
    </xf>
    <xf numFmtId="0" fontId="8" fillId="0" borderId="36" xfId="1" applyFont="1" applyFill="1" applyBorder="1" applyAlignment="1" applyProtection="1">
      <alignment horizontal="center" vertical="center" shrinkToFit="1"/>
      <protection locked="0"/>
    </xf>
    <xf numFmtId="0" fontId="8" fillId="0" borderId="31" xfId="1" applyFont="1" applyFill="1" applyBorder="1" applyAlignment="1" applyProtection="1">
      <alignment horizontal="center" vertical="center" shrinkToFit="1"/>
      <protection locked="0"/>
    </xf>
    <xf numFmtId="0" fontId="8" fillId="0" borderId="16" xfId="1" applyFont="1" applyFill="1" applyBorder="1" applyAlignment="1" applyProtection="1">
      <alignment horizontal="center" vertical="center" shrinkToFit="1"/>
      <protection locked="0"/>
    </xf>
    <xf numFmtId="0" fontId="8" fillId="0" borderId="146" xfId="1" applyFont="1" applyFill="1" applyBorder="1" applyAlignment="1">
      <alignment horizontal="center" vertical="center"/>
    </xf>
    <xf numFmtId="0" fontId="8" fillId="0" borderId="74" xfId="1" applyFont="1" applyFill="1" applyBorder="1" applyAlignment="1">
      <alignment horizontal="center" vertical="center" wrapText="1"/>
    </xf>
    <xf numFmtId="0" fontId="9" fillId="0" borderId="74" xfId="0" applyFont="1" applyBorder="1" applyAlignment="1">
      <alignment horizontal="center" vertical="center" wrapText="1"/>
    </xf>
    <xf numFmtId="0" fontId="9" fillId="0" borderId="73" xfId="0" applyFont="1" applyBorder="1" applyAlignment="1">
      <alignment horizontal="center" vertical="center" wrapText="1"/>
    </xf>
    <xf numFmtId="0" fontId="10" fillId="0" borderId="81"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3" fillId="0" borderId="59" xfId="1" applyFont="1" applyFill="1" applyBorder="1" applyAlignment="1">
      <alignment horizontal="center" vertical="center" wrapText="1"/>
    </xf>
    <xf numFmtId="0" fontId="13" fillId="0" borderId="53" xfId="0" applyFont="1" applyBorder="1" applyAlignment="1">
      <alignment horizontal="center" vertical="center" wrapText="1"/>
    </xf>
    <xf numFmtId="0" fontId="13" fillId="0" borderId="71" xfId="1" applyFont="1" applyFill="1" applyBorder="1" applyAlignment="1">
      <alignment horizontal="center" vertical="center" wrapText="1"/>
    </xf>
    <xf numFmtId="0" fontId="13" fillId="0" borderId="92" xfId="0" applyFont="1" applyBorder="1" applyAlignment="1">
      <alignment horizontal="center" vertical="center" wrapText="1"/>
    </xf>
    <xf numFmtId="0" fontId="8" fillId="0" borderId="18" xfId="1" applyFont="1" applyBorder="1" applyAlignment="1">
      <alignment horizontal="center" vertical="center" shrinkToFit="1"/>
    </xf>
    <xf numFmtId="0" fontId="0" fillId="0" borderId="77" xfId="0" applyBorder="1" applyAlignment="1">
      <alignment horizontal="center" vertical="center" shrinkToFit="1"/>
    </xf>
    <xf numFmtId="0" fontId="0" fillId="0" borderId="9" xfId="0" applyBorder="1" applyAlignment="1">
      <alignment horizontal="center" vertical="center" shrinkToFit="1"/>
    </xf>
    <xf numFmtId="0" fontId="0" fillId="0" borderId="92" xfId="0" applyBorder="1" applyAlignment="1">
      <alignment horizontal="center" vertical="center" shrinkToFit="1"/>
    </xf>
    <xf numFmtId="0" fontId="13" fillId="0" borderId="65" xfId="1" applyFont="1" applyFill="1" applyBorder="1" applyAlignment="1">
      <alignment horizontal="center" vertical="center" wrapText="1"/>
    </xf>
    <xf numFmtId="0" fontId="13" fillId="0" borderId="72" xfId="1" applyFont="1" applyFill="1" applyBorder="1" applyAlignment="1">
      <alignment horizontal="center" vertical="center" wrapText="1"/>
    </xf>
    <xf numFmtId="0" fontId="13" fillId="0" borderId="30" xfId="1" applyFont="1" applyFill="1" applyBorder="1" applyAlignment="1">
      <alignment horizontal="center" vertical="center" wrapText="1" shrinkToFit="1"/>
    </xf>
    <xf numFmtId="0" fontId="16" fillId="0" borderId="53" xfId="0" applyFont="1" applyBorder="1" applyAlignment="1">
      <alignment horizontal="center" vertical="center" wrapText="1" shrinkToFit="1"/>
    </xf>
    <xf numFmtId="0" fontId="8" fillId="0" borderId="61" xfId="1" applyFont="1" applyFill="1" applyBorder="1" applyAlignment="1">
      <alignment horizontal="center" vertical="center" shrinkToFit="1"/>
    </xf>
    <xf numFmtId="0" fontId="8" fillId="0" borderId="82" xfId="1" applyFont="1" applyFill="1" applyBorder="1" applyAlignment="1">
      <alignment horizontal="center" vertical="center" shrinkToFit="1"/>
    </xf>
    <xf numFmtId="0" fontId="8" fillId="0" borderId="56" xfId="1" applyFont="1" applyFill="1" applyBorder="1" applyAlignment="1">
      <alignment horizontal="center" vertical="center"/>
    </xf>
    <xf numFmtId="0" fontId="8" fillId="0" borderId="148" xfId="1" applyFont="1" applyFill="1" applyBorder="1" applyAlignment="1">
      <alignment horizontal="center" vertical="center"/>
    </xf>
    <xf numFmtId="0" fontId="10" fillId="4" borderId="128" xfId="0" applyFont="1" applyFill="1" applyBorder="1" applyAlignment="1">
      <alignment horizontal="center" vertical="center" wrapText="1"/>
    </xf>
    <xf numFmtId="0" fontId="12" fillId="4" borderId="128" xfId="0" applyFont="1" applyFill="1" applyBorder="1" applyAlignment="1">
      <alignment horizontal="center" vertical="center" wrapText="1"/>
    </xf>
    <xf numFmtId="0" fontId="12" fillId="0" borderId="127" xfId="0" applyFont="1"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0" fontId="0" fillId="0" borderId="129" xfId="0" applyBorder="1" applyAlignment="1" applyProtection="1">
      <alignment horizontal="center" vertical="center" wrapText="1"/>
      <protection locked="0"/>
    </xf>
    <xf numFmtId="0" fontId="8" fillId="0" borderId="0" xfId="1" applyFont="1" applyFill="1" applyBorder="1" applyAlignment="1">
      <alignment horizontal="center" vertical="center" shrinkToFit="1"/>
    </xf>
    <xf numFmtId="182" fontId="8" fillId="0" borderId="0" xfId="5" applyNumberFormat="1" applyFont="1" applyFill="1" applyBorder="1" applyAlignment="1">
      <alignment horizontal="center" vertical="center"/>
    </xf>
    <xf numFmtId="0" fontId="8" fillId="0" borderId="125" xfId="1" applyFont="1" applyFill="1" applyBorder="1" applyAlignment="1">
      <alignment horizontal="center" vertical="center"/>
    </xf>
    <xf numFmtId="0" fontId="8" fillId="0" borderId="136" xfId="1" applyFont="1" applyFill="1" applyBorder="1" applyAlignment="1">
      <alignment horizontal="center" vertical="center"/>
    </xf>
    <xf numFmtId="0" fontId="8" fillId="0" borderId="125" xfId="1" applyFont="1" applyFill="1" applyBorder="1" applyAlignment="1" applyProtection="1">
      <alignment horizontal="left" vertical="center" shrinkToFit="1"/>
      <protection locked="0"/>
    </xf>
    <xf numFmtId="0" fontId="8" fillId="0" borderId="130" xfId="1" applyFont="1" applyFill="1" applyBorder="1" applyAlignment="1" applyProtection="1">
      <alignment horizontal="left" vertical="center" shrinkToFit="1"/>
      <protection locked="0"/>
    </xf>
    <xf numFmtId="0" fontId="8" fillId="0" borderId="136" xfId="1" applyFont="1" applyFill="1" applyBorder="1" applyAlignment="1" applyProtection="1">
      <alignment horizontal="left" vertical="center" shrinkToFit="1"/>
      <protection locked="0"/>
    </xf>
    <xf numFmtId="0" fontId="8" fillId="0" borderId="137" xfId="1" applyFont="1" applyFill="1" applyBorder="1" applyAlignment="1" applyProtection="1">
      <alignment horizontal="left" vertical="center" shrinkToFit="1"/>
      <protection locked="0"/>
    </xf>
    <xf numFmtId="0" fontId="8" fillId="0" borderId="130" xfId="1" applyFont="1" applyFill="1" applyBorder="1" applyAlignment="1">
      <alignment horizontal="center" vertical="center"/>
    </xf>
    <xf numFmtId="0" fontId="8" fillId="0" borderId="137" xfId="1" applyFont="1" applyFill="1" applyBorder="1" applyAlignment="1">
      <alignment horizontal="center" vertical="center"/>
    </xf>
    <xf numFmtId="0" fontId="8" fillId="0" borderId="125" xfId="1" applyFont="1" applyFill="1" applyBorder="1" applyAlignment="1" applyProtection="1">
      <alignment horizontal="center" vertical="center" shrinkToFit="1"/>
      <protection locked="0"/>
    </xf>
    <xf numFmtId="0" fontId="8" fillId="0" borderId="126" xfId="1" applyFont="1" applyFill="1" applyBorder="1" applyAlignment="1" applyProtection="1">
      <alignment horizontal="center" vertical="center" shrinkToFit="1"/>
      <protection locked="0"/>
    </xf>
    <xf numFmtId="0" fontId="8" fillId="0" borderId="130" xfId="1" applyFont="1" applyFill="1" applyBorder="1" applyAlignment="1" applyProtection="1">
      <alignment horizontal="center" vertical="center" shrinkToFit="1"/>
      <protection locked="0"/>
    </xf>
    <xf numFmtId="0" fontId="8" fillId="0" borderId="136" xfId="1" applyFont="1" applyFill="1" applyBorder="1" applyAlignment="1" applyProtection="1">
      <alignment horizontal="center" vertical="center" shrinkToFit="1"/>
      <protection locked="0"/>
    </xf>
    <xf numFmtId="0" fontId="8" fillId="0" borderId="138" xfId="1" applyFont="1" applyFill="1" applyBorder="1" applyAlignment="1" applyProtection="1">
      <alignment horizontal="center" vertical="center" shrinkToFit="1"/>
      <protection locked="0"/>
    </xf>
    <xf numFmtId="0" fontId="8" fillId="0" borderId="137" xfId="1" applyFont="1" applyFill="1" applyBorder="1" applyAlignment="1" applyProtection="1">
      <alignment horizontal="center" vertical="center" shrinkToFit="1"/>
      <protection locked="0"/>
    </xf>
    <xf numFmtId="0" fontId="48" fillId="4" borderId="128" xfId="1" applyFont="1" applyFill="1" applyBorder="1" applyAlignment="1">
      <alignment horizontal="center" vertical="center" wrapText="1"/>
    </xf>
    <xf numFmtId="0" fontId="50" fillId="4" borderId="128" xfId="0" applyFont="1" applyFill="1" applyBorder="1" applyAlignment="1">
      <alignment horizontal="center" vertical="center"/>
    </xf>
    <xf numFmtId="0" fontId="39" fillId="5" borderId="0" xfId="1" applyFont="1" applyFill="1" applyBorder="1" applyAlignment="1">
      <alignment horizontal="right" vertical="center"/>
    </xf>
    <xf numFmtId="0" fontId="39" fillId="5" borderId="0" xfId="1" applyFont="1" applyFill="1" applyBorder="1" applyAlignment="1">
      <alignment horizontal="left" vertical="center"/>
    </xf>
    <xf numFmtId="178" fontId="9" fillId="0" borderId="6" xfId="0" applyNumberFormat="1" applyFont="1" applyBorder="1" applyAlignment="1">
      <alignment horizontal="center" vertical="center" shrinkToFit="1"/>
    </xf>
    <xf numFmtId="0" fontId="17" fillId="0" borderId="0" xfId="0" applyFont="1" applyBorder="1" applyAlignment="1">
      <alignment horizontal="left" vertical="center" wrapText="1"/>
    </xf>
    <xf numFmtId="0" fontId="8" fillId="0" borderId="0" xfId="1" applyFont="1" applyAlignment="1">
      <alignment horizontal="left" vertical="center" shrinkToFit="1"/>
    </xf>
    <xf numFmtId="0" fontId="8" fillId="4" borderId="125" xfId="1" applyFont="1" applyFill="1" applyBorder="1" applyAlignment="1">
      <alignment horizontal="center" vertical="center"/>
    </xf>
    <xf numFmtId="0" fontId="0" fillId="4" borderId="126" xfId="0" applyFill="1" applyBorder="1" applyAlignment="1">
      <alignment horizontal="center" vertical="center"/>
    </xf>
    <xf numFmtId="0" fontId="8" fillId="0" borderId="127" xfId="1" applyFont="1" applyFill="1" applyBorder="1" applyAlignment="1" applyProtection="1">
      <alignment horizontal="center" vertical="center" shrinkToFit="1"/>
      <protection locked="0"/>
    </xf>
    <xf numFmtId="0" fontId="8" fillId="0" borderId="128" xfId="1" applyFont="1" applyFill="1" applyBorder="1" applyAlignment="1" applyProtection="1">
      <alignment horizontal="center" vertical="center" shrinkToFit="1"/>
      <protection locked="0"/>
    </xf>
    <xf numFmtId="0" fontId="8" fillId="0" borderId="129" xfId="1" applyFont="1" applyFill="1" applyBorder="1" applyAlignment="1" applyProtection="1">
      <alignment horizontal="center" vertical="center" shrinkToFit="1"/>
      <protection locked="0"/>
    </xf>
    <xf numFmtId="0" fontId="0" fillId="4" borderId="130" xfId="0" applyFill="1" applyBorder="1" applyAlignment="1">
      <alignment horizontal="center" vertical="center"/>
    </xf>
    <xf numFmtId="49" fontId="0" fillId="5" borderId="43" xfId="0" applyNumberFormat="1" applyFill="1" applyBorder="1" applyAlignment="1">
      <alignment horizontal="left" vertical="center"/>
    </xf>
    <xf numFmtId="0" fontId="0" fillId="5" borderId="38" xfId="0" applyNumberFormat="1" applyFill="1" applyBorder="1" applyAlignment="1">
      <alignment horizontal="left" vertical="center"/>
    </xf>
    <xf numFmtId="0" fontId="0" fillId="5" borderId="40" xfId="0" applyNumberFormat="1" applyFill="1" applyBorder="1" applyAlignment="1">
      <alignment horizontal="left" vertical="center"/>
    </xf>
    <xf numFmtId="0" fontId="8" fillId="4" borderId="132" xfId="1" applyFont="1" applyFill="1" applyBorder="1" applyAlignment="1">
      <alignment horizontal="center" vertical="center"/>
    </xf>
    <xf numFmtId="0" fontId="8" fillId="4" borderId="126" xfId="1" applyFont="1" applyFill="1" applyBorder="1" applyAlignment="1">
      <alignment horizontal="center" vertical="center"/>
    </xf>
    <xf numFmtId="0" fontId="8" fillId="4" borderId="131" xfId="1" applyFont="1" applyFill="1" applyBorder="1" applyAlignment="1">
      <alignment horizontal="center" vertical="center"/>
    </xf>
    <xf numFmtId="49" fontId="8" fillId="5" borderId="38" xfId="1" applyNumberFormat="1" applyFont="1" applyFill="1" applyBorder="1" applyAlignment="1">
      <alignment horizontal="left" vertical="center"/>
    </xf>
    <xf numFmtId="0" fontId="8" fillId="5" borderId="38" xfId="1" applyNumberFormat="1" applyFont="1" applyFill="1" applyBorder="1" applyAlignment="1">
      <alignment horizontal="left" vertical="center"/>
    </xf>
    <xf numFmtId="0" fontId="8" fillId="5" borderId="40" xfId="1" applyNumberFormat="1" applyFont="1" applyFill="1" applyBorder="1" applyAlignment="1">
      <alignment horizontal="left" vertical="center"/>
    </xf>
    <xf numFmtId="0" fontId="7" fillId="4" borderId="125" xfId="1" applyFont="1" applyFill="1" applyBorder="1" applyAlignment="1">
      <alignment horizontal="center" vertical="center"/>
    </xf>
    <xf numFmtId="0" fontId="7" fillId="4" borderId="130" xfId="1" applyFont="1" applyFill="1" applyBorder="1" applyAlignment="1">
      <alignment horizontal="center" vertical="center"/>
    </xf>
    <xf numFmtId="0" fontId="7" fillId="4" borderId="134" xfId="1" applyFont="1" applyFill="1" applyBorder="1" applyAlignment="1">
      <alignment horizontal="center" vertical="center"/>
    </xf>
    <xf numFmtId="0" fontId="7" fillId="4" borderId="135" xfId="1" applyFont="1" applyFill="1" applyBorder="1" applyAlignment="1">
      <alignment horizontal="center" vertical="center"/>
    </xf>
    <xf numFmtId="0" fontId="7" fillId="4" borderId="136" xfId="1" applyFont="1" applyFill="1" applyBorder="1" applyAlignment="1">
      <alignment horizontal="center" vertical="center"/>
    </xf>
    <xf numFmtId="0" fontId="7" fillId="4" borderId="137" xfId="1" applyFont="1" applyFill="1" applyBorder="1" applyAlignment="1">
      <alignment horizontal="center" vertical="center"/>
    </xf>
    <xf numFmtId="0" fontId="7" fillId="4" borderId="125" xfId="1" applyFont="1" applyFill="1" applyBorder="1" applyAlignment="1">
      <alignment horizontal="center" vertical="center" shrinkToFit="1"/>
    </xf>
    <xf numFmtId="0" fontId="7" fillId="4" borderId="130" xfId="1" applyFont="1" applyFill="1" applyBorder="1" applyAlignment="1">
      <alignment horizontal="center" vertical="center" shrinkToFit="1"/>
    </xf>
    <xf numFmtId="0" fontId="7" fillId="4" borderId="134" xfId="1" applyFont="1" applyFill="1" applyBorder="1" applyAlignment="1">
      <alignment horizontal="center" vertical="center" shrinkToFit="1"/>
    </xf>
    <xf numFmtId="0" fontId="7" fillId="4" borderId="135" xfId="1" applyFont="1" applyFill="1" applyBorder="1" applyAlignment="1">
      <alignment horizontal="center" vertical="center" shrinkToFit="1"/>
    </xf>
    <xf numFmtId="0" fontId="7" fillId="4" borderId="136" xfId="1" applyFont="1" applyFill="1" applyBorder="1" applyAlignment="1">
      <alignment horizontal="center" vertical="center" shrinkToFit="1"/>
    </xf>
    <xf numFmtId="0" fontId="7" fillId="4" borderId="137" xfId="1" applyFont="1" applyFill="1" applyBorder="1" applyAlignment="1">
      <alignment horizontal="center" vertical="center" shrinkToFit="1"/>
    </xf>
    <xf numFmtId="0" fontId="8" fillId="4" borderId="127" xfId="1" applyFont="1" applyFill="1" applyBorder="1" applyAlignment="1">
      <alignment horizontal="center" vertical="center"/>
    </xf>
    <xf numFmtId="0" fontId="0" fillId="4" borderId="128" xfId="0" applyFill="1" applyBorder="1" applyAlignment="1">
      <alignment vertical="center"/>
    </xf>
    <xf numFmtId="0" fontId="10" fillId="4" borderId="128" xfId="1" applyFont="1" applyFill="1" applyBorder="1" applyAlignment="1">
      <alignment horizontal="center" vertical="center" wrapText="1"/>
    </xf>
    <xf numFmtId="0" fontId="12" fillId="4" borderId="128" xfId="0" applyFont="1" applyFill="1" applyBorder="1" applyAlignment="1">
      <alignment horizontal="center" vertical="center"/>
    </xf>
    <xf numFmtId="186" fontId="0" fillId="0" borderId="127" xfId="0" applyNumberFormat="1" applyBorder="1" applyAlignment="1" applyProtection="1">
      <alignment horizontal="right" vertical="center"/>
      <protection locked="0"/>
    </xf>
    <xf numFmtId="186" fontId="0" fillId="0" borderId="128" xfId="0" applyNumberFormat="1" applyBorder="1" applyAlignment="1" applyProtection="1">
      <alignment horizontal="right" vertical="center"/>
      <protection locked="0"/>
    </xf>
    <xf numFmtId="186" fontId="0" fillId="0" borderId="129" xfId="0" applyNumberFormat="1" applyBorder="1" applyAlignment="1" applyProtection="1">
      <alignment horizontal="right" vertical="center"/>
      <protection locked="0"/>
    </xf>
    <xf numFmtId="0" fontId="10" fillId="0" borderId="57" xfId="1" applyFont="1" applyFill="1" applyBorder="1" applyAlignment="1">
      <alignment horizontal="center" vertical="center" shrinkToFit="1"/>
    </xf>
    <xf numFmtId="0" fontId="10" fillId="0" borderId="62" xfId="1" applyFont="1" applyFill="1" applyBorder="1" applyAlignment="1">
      <alignment horizontal="center" vertical="center" shrinkToFit="1"/>
    </xf>
    <xf numFmtId="0" fontId="13" fillId="0" borderId="55" xfId="1" applyFont="1" applyFill="1" applyBorder="1" applyAlignment="1">
      <alignment horizontal="center" vertical="center" wrapText="1" shrinkToFit="1"/>
    </xf>
    <xf numFmtId="0" fontId="13" fillId="0" borderId="60" xfId="0" applyFont="1" applyBorder="1" applyAlignment="1">
      <alignment horizontal="center" vertical="center" shrinkToFit="1"/>
    </xf>
    <xf numFmtId="0" fontId="8" fillId="0" borderId="75" xfId="1"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179" fontId="9" fillId="5" borderId="5" xfId="0" applyNumberFormat="1" applyFont="1" applyFill="1" applyBorder="1" applyAlignment="1">
      <alignment horizontal="right" vertical="center" shrinkToFit="1"/>
    </xf>
    <xf numFmtId="179" fontId="8" fillId="5" borderId="151" xfId="1" applyNumberFormat="1" applyFont="1" applyFill="1" applyBorder="1" applyAlignment="1">
      <alignment horizontal="right" vertical="center" shrinkToFit="1"/>
    </xf>
    <xf numFmtId="179" fontId="9" fillId="5" borderId="82" xfId="0" applyNumberFormat="1" applyFont="1" applyFill="1" applyBorder="1" applyAlignment="1">
      <alignment horizontal="right" vertical="center" shrinkToFit="1"/>
    </xf>
    <xf numFmtId="0" fontId="8" fillId="0" borderId="65" xfId="1" applyFont="1" applyFill="1" applyBorder="1" applyAlignment="1" applyProtection="1">
      <alignment horizontal="center" vertical="center" shrinkToFit="1"/>
      <protection locked="0"/>
    </xf>
    <xf numFmtId="0" fontId="8" fillId="0" borderId="75" xfId="1" applyFont="1" applyFill="1" applyBorder="1" applyAlignment="1">
      <alignment horizontal="center" vertical="center" wrapText="1"/>
    </xf>
    <xf numFmtId="0" fontId="10" fillId="0" borderId="147" xfId="1" applyFont="1" applyFill="1" applyBorder="1" applyAlignment="1">
      <alignment horizontal="center" vertical="center" wrapText="1"/>
    </xf>
    <xf numFmtId="0" fontId="10" fillId="0" borderId="151" xfId="1" applyFont="1" applyFill="1" applyBorder="1" applyAlignment="1">
      <alignment horizontal="center" vertical="center" wrapText="1"/>
    </xf>
    <xf numFmtId="0" fontId="39" fillId="5" borderId="0" xfId="1" applyFont="1" applyFill="1" applyAlignment="1">
      <alignment horizontal="left" vertical="center"/>
    </xf>
    <xf numFmtId="0" fontId="51" fillId="0" borderId="75" xfId="1" applyFont="1" applyFill="1" applyBorder="1" applyAlignment="1">
      <alignment horizontal="center" vertical="center" shrinkToFit="1"/>
    </xf>
    <xf numFmtId="0" fontId="34" fillId="0" borderId="14" xfId="0" applyFont="1" applyBorder="1" applyAlignment="1">
      <alignment horizontal="center" vertical="center" shrinkToFit="1"/>
    </xf>
    <xf numFmtId="0" fontId="51" fillId="0" borderId="15" xfId="1" applyFont="1" applyFill="1" applyBorder="1" applyAlignment="1">
      <alignment horizontal="center" vertical="center" shrinkToFit="1"/>
    </xf>
    <xf numFmtId="0" fontId="51" fillId="0" borderId="14" xfId="1" applyFont="1" applyFill="1" applyBorder="1" applyAlignment="1">
      <alignment horizontal="center" vertical="center" shrinkToFit="1"/>
    </xf>
    <xf numFmtId="0" fontId="51" fillId="0" borderId="27" xfId="1" applyFont="1" applyFill="1" applyBorder="1" applyAlignment="1">
      <alignment horizontal="center" vertical="center" shrinkToFit="1"/>
    </xf>
    <xf numFmtId="0" fontId="34" fillId="0" borderId="28" xfId="0" applyFont="1" applyBorder="1" applyAlignment="1">
      <alignment horizontal="center" vertical="center" shrinkToFit="1"/>
    </xf>
    <xf numFmtId="0" fontId="51" fillId="0" borderId="26" xfId="1" applyFont="1" applyFill="1" applyBorder="1" applyAlignment="1">
      <alignment horizontal="center" vertical="center" shrinkToFit="1"/>
    </xf>
    <xf numFmtId="0" fontId="51" fillId="0" borderId="28" xfId="1" applyFont="1" applyFill="1" applyBorder="1" applyAlignment="1">
      <alignment horizontal="center" vertical="center" shrinkToFit="1"/>
    </xf>
    <xf numFmtId="0" fontId="8" fillId="0" borderId="142" xfId="1" applyFont="1" applyFill="1" applyBorder="1" applyAlignment="1" applyProtection="1">
      <alignment horizontal="center" vertical="center" shrinkToFit="1"/>
      <protection locked="0"/>
    </xf>
    <xf numFmtId="0" fontId="8" fillId="0" borderId="143" xfId="1" applyFont="1" applyFill="1" applyBorder="1" applyAlignment="1" applyProtection="1">
      <alignment horizontal="center" vertical="center" shrinkToFit="1"/>
      <protection locked="0"/>
    </xf>
    <xf numFmtId="0" fontId="8" fillId="0" borderId="141" xfId="1" applyFont="1" applyFill="1" applyBorder="1" applyAlignment="1" applyProtection="1">
      <alignment horizontal="center" vertical="center" shrinkToFit="1"/>
      <protection locked="0"/>
    </xf>
    <xf numFmtId="0" fontId="51" fillId="0" borderId="55" xfId="1" applyFont="1" applyFill="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51" fillId="0" borderId="72" xfId="1" applyFont="1" applyFill="1" applyBorder="1" applyAlignment="1" applyProtection="1">
      <alignment horizontal="center" vertical="center" shrinkToFit="1"/>
      <protection locked="0"/>
    </xf>
    <xf numFmtId="0" fontId="11" fillId="0" borderId="64" xfId="0" applyFont="1" applyBorder="1" applyAlignment="1" applyProtection="1">
      <alignment horizontal="center" vertical="center" shrinkToFit="1"/>
      <protection locked="0"/>
    </xf>
    <xf numFmtId="0" fontId="52" fillId="0" borderId="59" xfId="1" applyFont="1" applyFill="1" applyBorder="1" applyAlignment="1" applyProtection="1">
      <alignment horizontal="center" vertical="center" shrinkToFit="1"/>
      <protection locked="0"/>
    </xf>
    <xf numFmtId="0" fontId="53" fillId="0" borderId="63" xfId="0" applyFont="1" applyBorder="1" applyAlignment="1" applyProtection="1">
      <alignment horizontal="center" vertical="center" shrinkToFit="1"/>
      <protection locked="0"/>
    </xf>
    <xf numFmtId="0" fontId="51" fillId="0" borderId="56" xfId="1" applyFont="1" applyFill="1" applyBorder="1" applyAlignment="1" applyProtection="1">
      <alignment horizontal="center" vertical="center" shrinkToFit="1"/>
      <protection locked="0"/>
    </xf>
    <xf numFmtId="0" fontId="51" fillId="0" borderId="58" xfId="1" applyFont="1" applyFill="1" applyBorder="1" applyAlignment="1" applyProtection="1">
      <alignment horizontal="center" vertical="center" shrinkToFit="1"/>
      <protection locked="0"/>
    </xf>
    <xf numFmtId="0" fontId="51" fillId="0" borderId="61" xfId="1" applyFont="1" applyFill="1" applyBorder="1" applyAlignment="1" applyProtection="1">
      <alignment horizontal="center" vertical="center" shrinkToFit="1"/>
      <protection locked="0"/>
    </xf>
    <xf numFmtId="0" fontId="51" fillId="0" borderId="82" xfId="1" applyFont="1" applyFill="1" applyBorder="1" applyAlignment="1" applyProtection="1">
      <alignment horizontal="center" vertical="center" shrinkToFit="1"/>
      <protection locked="0"/>
    </xf>
    <xf numFmtId="0" fontId="52" fillId="0" borderId="53" xfId="1" applyFont="1" applyFill="1" applyBorder="1" applyAlignment="1" applyProtection="1">
      <alignment horizontal="center" vertical="center" shrinkToFit="1"/>
      <protection locked="0"/>
    </xf>
    <xf numFmtId="0" fontId="51" fillId="0" borderId="52" xfId="1" applyFont="1" applyFill="1" applyBorder="1" applyAlignment="1" applyProtection="1">
      <alignment horizontal="center" vertical="center" shrinkToFit="1"/>
      <protection locked="0"/>
    </xf>
    <xf numFmtId="0" fontId="51" fillId="0" borderId="65" xfId="1" applyFont="1" applyFill="1" applyBorder="1" applyAlignment="1" applyProtection="1">
      <alignment horizontal="center" vertical="center" shrinkToFit="1"/>
      <protection locked="0"/>
    </xf>
    <xf numFmtId="0" fontId="51" fillId="0" borderId="141" xfId="1" applyFont="1" applyFill="1" applyBorder="1" applyAlignment="1" applyProtection="1">
      <alignment horizontal="center" vertical="center" shrinkToFit="1"/>
      <protection locked="0"/>
    </xf>
    <xf numFmtId="0" fontId="51" fillId="0" borderId="31" xfId="1" applyFont="1" applyFill="1" applyBorder="1" applyAlignment="1" applyProtection="1">
      <alignment horizontal="center" vertical="center" shrinkToFit="1"/>
      <protection locked="0"/>
    </xf>
    <xf numFmtId="0" fontId="51" fillId="0" borderId="16" xfId="1" applyFont="1" applyFill="1" applyBorder="1" applyAlignment="1" applyProtection="1">
      <alignment horizontal="center" vertical="center" shrinkToFit="1"/>
      <protection locked="0"/>
    </xf>
    <xf numFmtId="0" fontId="51" fillId="0" borderId="125" xfId="1" applyFont="1" applyFill="1" applyBorder="1" applyAlignment="1" applyProtection="1">
      <alignment horizontal="center" vertical="center" shrinkToFit="1"/>
      <protection locked="0"/>
    </xf>
    <xf numFmtId="0" fontId="51" fillId="0" borderId="130" xfId="1" applyFont="1" applyFill="1" applyBorder="1" applyAlignment="1" applyProtection="1">
      <alignment horizontal="center" vertical="center" shrinkToFit="1"/>
      <protection locked="0"/>
    </xf>
    <xf numFmtId="0" fontId="51" fillId="0" borderId="136" xfId="1" applyFont="1" applyFill="1" applyBorder="1" applyAlignment="1" applyProtection="1">
      <alignment horizontal="center" vertical="center" shrinkToFit="1"/>
      <protection locked="0"/>
    </xf>
    <xf numFmtId="0" fontId="51" fillId="0" borderId="137" xfId="1" applyFont="1" applyFill="1" applyBorder="1" applyAlignment="1" applyProtection="1">
      <alignment horizontal="center" vertical="center" shrinkToFit="1"/>
      <protection locked="0"/>
    </xf>
    <xf numFmtId="0" fontId="51" fillId="0" borderId="126" xfId="1" applyFont="1" applyFill="1" applyBorder="1" applyAlignment="1" applyProtection="1">
      <alignment horizontal="center" vertical="center" shrinkToFit="1"/>
      <protection locked="0"/>
    </xf>
    <xf numFmtId="0" fontId="51" fillId="0" borderId="138" xfId="1" applyFont="1" applyFill="1" applyBorder="1" applyAlignment="1" applyProtection="1">
      <alignment horizontal="center" vertical="center" shrinkToFit="1"/>
      <protection locked="0"/>
    </xf>
    <xf numFmtId="186" fontId="34" fillId="0" borderId="127" xfId="0" applyNumberFormat="1" applyFont="1" applyBorder="1" applyAlignment="1" applyProtection="1">
      <alignment horizontal="right" vertical="center"/>
      <protection locked="0"/>
    </xf>
    <xf numFmtId="186" fontId="34" fillId="0" borderId="128" xfId="0" applyNumberFormat="1" applyFont="1" applyBorder="1" applyAlignment="1" applyProtection="1">
      <alignment horizontal="right" vertical="center"/>
      <protection locked="0"/>
    </xf>
    <xf numFmtId="186" fontId="34" fillId="0" borderId="129" xfId="0" applyNumberFormat="1" applyFont="1" applyBorder="1" applyAlignment="1" applyProtection="1">
      <alignment horizontal="right" vertical="center"/>
      <protection locked="0"/>
    </xf>
    <xf numFmtId="0" fontId="37" fillId="0" borderId="127" xfId="0" applyFont="1" applyBorder="1" applyAlignment="1" applyProtection="1">
      <alignment horizontal="center" vertical="center" wrapText="1"/>
      <protection locked="0"/>
    </xf>
    <xf numFmtId="0" fontId="34" fillId="0" borderId="128" xfId="0" applyFont="1" applyBorder="1" applyAlignment="1" applyProtection="1">
      <alignment horizontal="center" vertical="center" wrapText="1"/>
      <protection locked="0"/>
    </xf>
    <xf numFmtId="0" fontId="34" fillId="0" borderId="129" xfId="0" applyFont="1" applyBorder="1" applyAlignment="1" applyProtection="1">
      <alignment horizontal="center" vertical="center" wrapText="1"/>
      <protection locked="0"/>
    </xf>
    <xf numFmtId="0" fontId="51" fillId="0" borderId="127" xfId="1" applyFont="1" applyFill="1" applyBorder="1" applyAlignment="1" applyProtection="1">
      <alignment horizontal="center" vertical="center" shrinkToFit="1"/>
      <protection locked="0"/>
    </xf>
    <xf numFmtId="0" fontId="51" fillId="0" borderId="128" xfId="1" applyFont="1" applyFill="1" applyBorder="1" applyAlignment="1" applyProtection="1">
      <alignment horizontal="center" vertical="center" shrinkToFit="1"/>
      <protection locked="0"/>
    </xf>
    <xf numFmtId="0" fontId="51" fillId="0" borderId="129" xfId="1"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0" fontId="36" fillId="0" borderId="17" xfId="0" applyFont="1" applyBorder="1" applyAlignment="1">
      <alignment horizontal="righ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92" xfId="0" applyFont="1" applyBorder="1" applyAlignment="1">
      <alignment horizontal="left" vertical="center"/>
    </xf>
    <xf numFmtId="0" fontId="6" fillId="3" borderId="43"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0" borderId="0" xfId="0" applyFont="1" applyBorder="1" applyAlignment="1">
      <alignment horizontal="center" vertical="center" shrinkToFit="1"/>
    </xf>
    <xf numFmtId="0" fontId="6" fillId="0" borderId="7" xfId="0" applyFont="1" applyFill="1" applyBorder="1" applyAlignment="1">
      <alignment horizontal="left" vertical="center"/>
    </xf>
    <xf numFmtId="0" fontId="6" fillId="0" borderId="59" xfId="0" applyFont="1" applyFill="1" applyBorder="1" applyAlignment="1">
      <alignment horizontal="left" vertical="center"/>
    </xf>
    <xf numFmtId="0" fontId="6" fillId="0" borderId="63" xfId="0" applyFont="1" applyFill="1" applyBorder="1" applyAlignment="1">
      <alignment horizontal="left" vertical="center"/>
    </xf>
    <xf numFmtId="0" fontId="6" fillId="0" borderId="56" xfId="0" applyFont="1" applyFill="1" applyBorder="1" applyAlignment="1">
      <alignment horizontal="left" vertical="center" wrapText="1"/>
    </xf>
    <xf numFmtId="0" fontId="6" fillId="0" borderId="81"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6" fillId="0" borderId="83" xfId="0" applyFont="1" applyFill="1" applyBorder="1" applyAlignment="1">
      <alignment horizontal="left" vertical="center" wrapText="1"/>
    </xf>
    <xf numFmtId="0" fontId="6" fillId="0" borderId="82" xfId="0" applyFont="1" applyFill="1" applyBorder="1" applyAlignment="1">
      <alignment horizontal="left" vertical="center" wrapText="1"/>
    </xf>
    <xf numFmtId="0" fontId="6" fillId="0" borderId="182" xfId="0" applyFont="1" applyFill="1" applyBorder="1" applyAlignment="1">
      <alignment horizontal="center" vertical="center"/>
    </xf>
    <xf numFmtId="0" fontId="6" fillId="0" borderId="183" xfId="0" applyFont="1" applyFill="1" applyBorder="1" applyAlignment="1">
      <alignment horizontal="center" vertical="center"/>
    </xf>
    <xf numFmtId="0" fontId="6" fillId="3" borderId="181" xfId="0" applyFont="1" applyFill="1" applyBorder="1" applyAlignment="1" applyProtection="1">
      <alignment horizontal="center" vertical="center"/>
      <protection locked="0"/>
    </xf>
    <xf numFmtId="0" fontId="6" fillId="3" borderId="178" xfId="0" applyFont="1" applyFill="1" applyBorder="1" applyAlignment="1" applyProtection="1">
      <alignment horizontal="center" vertical="center"/>
      <protection locked="0"/>
    </xf>
    <xf numFmtId="0" fontId="6" fillId="0" borderId="180" xfId="0" applyFont="1" applyFill="1" applyBorder="1" applyAlignment="1">
      <alignment horizontal="center" vertical="center"/>
    </xf>
    <xf numFmtId="0" fontId="30" fillId="4" borderId="18" xfId="2" applyFont="1" applyFill="1" applyBorder="1" applyAlignment="1">
      <alignment horizontal="center" vertical="center"/>
    </xf>
    <xf numFmtId="0" fontId="30" fillId="4" borderId="17" xfId="2" applyFont="1" applyFill="1" applyBorder="1" applyAlignment="1">
      <alignment horizontal="center" vertical="center"/>
    </xf>
    <xf numFmtId="0" fontId="30" fillId="4" borderId="77" xfId="2" applyFont="1" applyFill="1" applyBorder="1" applyAlignment="1">
      <alignment horizontal="center" vertical="center"/>
    </xf>
    <xf numFmtId="0" fontId="30" fillId="4" borderId="5" xfId="2" applyFont="1" applyFill="1" applyBorder="1" applyAlignment="1">
      <alignment horizontal="center" vertical="center"/>
    </xf>
    <xf numFmtId="0" fontId="30" fillId="4" borderId="4" xfId="2" applyFont="1" applyFill="1" applyBorder="1" applyAlignment="1">
      <alignment horizontal="center" vertical="center"/>
    </xf>
    <xf numFmtId="0" fontId="30" fillId="4" borderId="80" xfId="2" applyFont="1" applyFill="1" applyBorder="1" applyAlignment="1">
      <alignment horizontal="center" vertical="center"/>
    </xf>
    <xf numFmtId="49" fontId="2" fillId="5" borderId="18" xfId="0" applyNumberFormat="1" applyFont="1" applyFill="1" applyBorder="1" applyAlignment="1">
      <alignment horizontal="left" vertical="center"/>
    </xf>
    <xf numFmtId="0" fontId="2" fillId="5" borderId="17" xfId="0" applyNumberFormat="1" applyFont="1" applyFill="1" applyBorder="1" applyAlignment="1">
      <alignment horizontal="left" vertical="center"/>
    </xf>
    <xf numFmtId="0" fontId="2" fillId="5" borderId="77" xfId="0" applyNumberFormat="1" applyFont="1" applyFill="1" applyBorder="1" applyAlignment="1">
      <alignment horizontal="left" vertical="center"/>
    </xf>
    <xf numFmtId="0" fontId="2" fillId="5" borderId="5" xfId="0" applyNumberFormat="1" applyFont="1" applyFill="1" applyBorder="1" applyAlignment="1">
      <alignment horizontal="left" vertical="center"/>
    </xf>
    <xf numFmtId="0" fontId="2" fillId="5" borderId="4" xfId="0" applyNumberFormat="1" applyFont="1" applyFill="1" applyBorder="1" applyAlignment="1">
      <alignment horizontal="left" vertical="center"/>
    </xf>
    <xf numFmtId="0" fontId="2" fillId="5" borderId="80" xfId="0" applyNumberFormat="1" applyFont="1" applyFill="1" applyBorder="1" applyAlignment="1">
      <alignment horizontal="left" vertical="center"/>
    </xf>
    <xf numFmtId="49" fontId="30" fillId="5" borderId="18" xfId="2" applyNumberFormat="1" applyFont="1" applyFill="1" applyBorder="1" applyAlignment="1">
      <alignment horizontal="left" vertical="center"/>
    </xf>
    <xf numFmtId="49" fontId="30" fillId="5" borderId="17" xfId="2" applyNumberFormat="1" applyFont="1" applyFill="1" applyBorder="1" applyAlignment="1">
      <alignment horizontal="left" vertical="center"/>
    </xf>
    <xf numFmtId="49" fontId="30" fillId="5" borderId="77" xfId="2" applyNumberFormat="1" applyFont="1" applyFill="1" applyBorder="1" applyAlignment="1">
      <alignment horizontal="left" vertical="center"/>
    </xf>
    <xf numFmtId="49" fontId="30" fillId="5" borderId="5" xfId="2" applyNumberFormat="1" applyFont="1" applyFill="1" applyBorder="1" applyAlignment="1">
      <alignment horizontal="left" vertical="center"/>
    </xf>
    <xf numFmtId="49" fontId="30" fillId="5" borderId="4" xfId="2" applyNumberFormat="1" applyFont="1" applyFill="1" applyBorder="1" applyAlignment="1">
      <alignment horizontal="left" vertical="center"/>
    </xf>
    <xf numFmtId="49" fontId="30" fillId="5" borderId="80" xfId="2" applyNumberFormat="1" applyFont="1" applyFill="1" applyBorder="1" applyAlignment="1">
      <alignment horizontal="left" vertical="center"/>
    </xf>
    <xf numFmtId="0" fontId="6" fillId="0" borderId="0" xfId="0" applyFont="1" applyAlignment="1">
      <alignment horizontal="left" vertical="top"/>
    </xf>
    <xf numFmtId="0" fontId="6" fillId="0" borderId="0" xfId="0" applyFont="1" applyAlignment="1">
      <alignment horizontal="left" vertical="center" shrinkToFit="1"/>
    </xf>
    <xf numFmtId="0" fontId="6" fillId="0" borderId="92" xfId="0" applyFont="1" applyBorder="1" applyAlignment="1">
      <alignment horizontal="left" vertical="center" shrinkToFit="1"/>
    </xf>
    <xf numFmtId="0" fontId="8" fillId="0" borderId="0" xfId="1" applyFont="1" applyAlignment="1">
      <alignment horizontal="center" vertical="center" shrinkToFit="1"/>
    </xf>
    <xf numFmtId="0" fontId="45" fillId="4" borderId="56" xfId="7" applyFont="1" applyFill="1" applyBorder="1" applyAlignment="1">
      <alignment vertical="center" wrapText="1"/>
    </xf>
    <xf numFmtId="0" fontId="45" fillId="4" borderId="58" xfId="7" applyFont="1" applyFill="1" applyBorder="1" applyAlignment="1">
      <alignment vertical="center" wrapText="1"/>
    </xf>
    <xf numFmtId="0" fontId="45" fillId="4" borderId="35" xfId="7" applyFont="1" applyFill="1" applyBorder="1" applyAlignment="1">
      <alignment vertical="center" wrapText="1"/>
    </xf>
    <xf numFmtId="0" fontId="45" fillId="4" borderId="8" xfId="7" applyFont="1" applyFill="1" applyBorder="1" applyAlignment="1">
      <alignment vertical="center" wrapText="1"/>
    </xf>
    <xf numFmtId="0" fontId="45" fillId="4" borderId="61" xfId="7" applyFont="1" applyFill="1" applyBorder="1" applyAlignment="1">
      <alignment vertical="center" wrapText="1"/>
    </xf>
    <xf numFmtId="0" fontId="45" fillId="4" borderId="82" xfId="7" applyFont="1" applyFill="1" applyBorder="1" applyAlignment="1">
      <alignment vertical="center" wrapText="1"/>
    </xf>
    <xf numFmtId="0" fontId="43" fillId="4" borderId="116" xfId="7" applyFont="1" applyFill="1" applyBorder="1" applyAlignment="1">
      <alignment vertical="center" wrapText="1"/>
    </xf>
    <xf numFmtId="0" fontId="43" fillId="4" borderId="115" xfId="7" applyFont="1" applyFill="1" applyBorder="1" applyAlignment="1">
      <alignment vertical="center" wrapText="1"/>
    </xf>
    <xf numFmtId="0" fontId="43" fillId="4" borderId="110" xfId="7" applyFont="1" applyFill="1" applyBorder="1" applyAlignment="1">
      <alignment vertical="center" wrapText="1"/>
    </xf>
    <xf numFmtId="0" fontId="43" fillId="4" borderId="109" xfId="7" applyFont="1" applyFill="1" applyBorder="1" applyAlignment="1">
      <alignment vertical="center" wrapText="1"/>
    </xf>
    <xf numFmtId="0" fontId="43" fillId="4" borderId="106" xfId="7" applyFont="1" applyFill="1" applyBorder="1" applyAlignment="1">
      <alignment vertical="center" wrapText="1"/>
    </xf>
    <xf numFmtId="0" fontId="43" fillId="4" borderId="105" xfId="7" applyFont="1" applyFill="1" applyBorder="1" applyAlignment="1">
      <alignment vertical="center" wrapText="1"/>
    </xf>
    <xf numFmtId="0" fontId="42" fillId="0" borderId="0" xfId="6" applyFont="1" applyBorder="1" applyAlignment="1">
      <alignment horizontal="right" vertical="center"/>
    </xf>
    <xf numFmtId="0" fontId="1" fillId="0" borderId="0" xfId="6" applyFont="1" applyBorder="1" applyAlignment="1">
      <alignment horizontal="left" vertical="center"/>
    </xf>
    <xf numFmtId="0" fontId="2" fillId="4" borderId="91" xfId="6" applyFont="1" applyFill="1" applyBorder="1" applyAlignment="1">
      <alignment vertical="center"/>
    </xf>
    <xf numFmtId="0" fontId="2" fillId="4" borderId="67" xfId="6" applyFont="1" applyFill="1" applyBorder="1" applyAlignment="1">
      <alignment vertical="center"/>
    </xf>
    <xf numFmtId="0" fontId="2" fillId="0" borderId="67" xfId="6" applyFont="1" applyBorder="1" applyAlignment="1" applyProtection="1">
      <alignment horizontal="center" vertical="center" wrapText="1"/>
      <protection locked="0"/>
    </xf>
    <xf numFmtId="0" fontId="2" fillId="0" borderId="66" xfId="6" applyFont="1" applyBorder="1" applyAlignment="1" applyProtection="1">
      <alignment horizontal="center" vertical="center" wrapText="1"/>
      <protection locked="0"/>
    </xf>
    <xf numFmtId="0" fontId="43" fillId="0" borderId="124" xfId="7" applyFont="1" applyBorder="1" applyAlignment="1">
      <alignment horizontal="center" vertical="center"/>
    </xf>
    <xf numFmtId="0" fontId="43" fillId="0" borderId="123" xfId="7" applyFont="1" applyBorder="1" applyAlignment="1">
      <alignment horizontal="center" vertical="center"/>
    </xf>
    <xf numFmtId="0" fontId="43" fillId="0" borderId="122" xfId="7" applyFont="1" applyBorder="1" applyAlignment="1">
      <alignment horizontal="center" vertical="center"/>
    </xf>
    <xf numFmtId="0" fontId="43" fillId="0" borderId="121" xfId="7" applyFont="1" applyBorder="1" applyAlignment="1">
      <alignment horizontal="center" vertical="center"/>
    </xf>
    <xf numFmtId="0" fontId="43" fillId="0" borderId="87" xfId="7" applyFont="1" applyBorder="1" applyAlignment="1">
      <alignment horizontal="center" vertical="center"/>
    </xf>
    <xf numFmtId="0" fontId="43" fillId="0" borderId="120" xfId="7" applyFont="1" applyBorder="1" applyAlignment="1">
      <alignment horizontal="center" vertical="center"/>
    </xf>
    <xf numFmtId="0" fontId="43" fillId="0" borderId="119" xfId="7" applyFont="1" applyBorder="1" applyAlignment="1">
      <alignment horizontal="center" vertical="center"/>
    </xf>
    <xf numFmtId="0" fontId="43" fillId="0" borderId="118" xfId="7" applyFont="1" applyBorder="1" applyAlignment="1">
      <alignment horizontal="center" vertical="center"/>
    </xf>
    <xf numFmtId="0" fontId="43" fillId="0" borderId="117" xfId="7" applyFont="1" applyBorder="1" applyAlignment="1">
      <alignment horizontal="center" vertical="center"/>
    </xf>
    <xf numFmtId="188" fontId="43" fillId="5" borderId="56" xfId="7" applyNumberFormat="1" applyFont="1" applyFill="1" applyBorder="1" applyAlignment="1" applyProtection="1">
      <alignment horizontal="center" vertical="center"/>
      <protection locked="0"/>
    </xf>
    <xf numFmtId="188" fontId="43" fillId="5" borderId="81" xfId="7" applyNumberFormat="1" applyFont="1" applyFill="1" applyBorder="1" applyAlignment="1" applyProtection="1">
      <alignment horizontal="center" vertical="center"/>
      <protection locked="0"/>
    </xf>
    <xf numFmtId="188" fontId="43" fillId="5" borderId="58" xfId="7" applyNumberFormat="1" applyFont="1" applyFill="1" applyBorder="1" applyAlignment="1" applyProtection="1">
      <alignment horizontal="center" vertical="center"/>
      <protection locked="0"/>
    </xf>
    <xf numFmtId="0" fontId="46" fillId="0" borderId="0" xfId="0" applyFont="1" applyAlignment="1">
      <alignment horizontal="left" vertical="center" shrinkToFit="1"/>
    </xf>
    <xf numFmtId="0" fontId="43" fillId="0" borderId="59" xfId="7" applyFont="1" applyFill="1" applyBorder="1" applyAlignment="1">
      <alignment horizontal="center" vertical="center" shrinkToFit="1"/>
    </xf>
    <xf numFmtId="0" fontId="43" fillId="0" borderId="53" xfId="7" applyFont="1" applyFill="1" applyBorder="1" applyAlignment="1">
      <alignment horizontal="center" vertical="center" shrinkToFit="1"/>
    </xf>
    <xf numFmtId="0" fontId="43" fillId="0" borderId="63" xfId="7" applyFont="1" applyFill="1" applyBorder="1" applyAlignment="1">
      <alignment horizontal="center" vertical="center" shrinkToFit="1"/>
    </xf>
    <xf numFmtId="0" fontId="45" fillId="4" borderId="26" xfId="7" applyFont="1" applyFill="1" applyBorder="1" applyAlignment="1">
      <alignment horizontal="center" vertical="center" wrapText="1"/>
    </xf>
    <xf numFmtId="0" fontId="45" fillId="4" borderId="32" xfId="7" applyFont="1" applyFill="1" applyBorder="1" applyAlignment="1">
      <alignment horizontal="center" vertical="center" wrapText="1"/>
    </xf>
    <xf numFmtId="0" fontId="45" fillId="4" borderId="28" xfId="7" applyFont="1" applyFill="1" applyBorder="1" applyAlignment="1">
      <alignment horizontal="center" vertical="center" wrapText="1"/>
    </xf>
    <xf numFmtId="0" fontId="42" fillId="0" borderId="83" xfId="6" applyFont="1" applyBorder="1" applyAlignment="1">
      <alignment horizontal="center" vertical="center"/>
    </xf>
    <xf numFmtId="0" fontId="44" fillId="4" borderId="56" xfId="7" applyFont="1" applyFill="1" applyBorder="1" applyAlignment="1">
      <alignment vertical="center" wrapText="1"/>
    </xf>
    <xf numFmtId="0" fontId="44" fillId="4" borderId="58" xfId="7" applyFont="1" applyFill="1" applyBorder="1" applyAlignment="1">
      <alignment vertical="center" wrapText="1"/>
    </xf>
    <xf numFmtId="0" fontId="44" fillId="4" borderId="35" xfId="7" applyFont="1" applyFill="1" applyBorder="1" applyAlignment="1">
      <alignment vertical="center" wrapText="1"/>
    </xf>
    <xf numFmtId="0" fontId="44" fillId="4" borderId="8" xfId="7" applyFont="1" applyFill="1" applyBorder="1" applyAlignment="1">
      <alignment vertical="center" wrapText="1"/>
    </xf>
    <xf numFmtId="0" fontId="44" fillId="4" borderId="61" xfId="7" applyFont="1" applyFill="1" applyBorder="1" applyAlignment="1">
      <alignment vertical="center" wrapText="1"/>
    </xf>
    <xf numFmtId="0" fontId="44" fillId="4" borderId="82" xfId="7" applyFont="1" applyFill="1" applyBorder="1" applyAlignment="1">
      <alignment vertical="center" wrapText="1"/>
    </xf>
    <xf numFmtId="0" fontId="43" fillId="0" borderId="110" xfId="7" applyFont="1" applyBorder="1" applyAlignment="1">
      <alignment vertical="center" wrapText="1"/>
    </xf>
    <xf numFmtId="0" fontId="43" fillId="0" borderId="109" xfId="7" applyFont="1" applyBorder="1" applyAlignment="1">
      <alignment vertical="center" wrapText="1"/>
    </xf>
    <xf numFmtId="0" fontId="43" fillId="0" borderId="106" xfId="7" applyFont="1" applyBorder="1" applyAlignment="1">
      <alignment vertical="center" wrapText="1"/>
    </xf>
    <xf numFmtId="0" fontId="43" fillId="0" borderId="105" xfId="7" applyFont="1" applyBorder="1" applyAlignment="1">
      <alignment vertical="center" wrapText="1"/>
    </xf>
    <xf numFmtId="0" fontId="45" fillId="0" borderId="26" xfId="7" applyFont="1" applyFill="1" applyBorder="1" applyAlignment="1">
      <alignment horizontal="center" vertical="center" wrapText="1"/>
    </xf>
    <xf numFmtId="0" fontId="45" fillId="0" borderId="32" xfId="7" applyFont="1" applyFill="1" applyBorder="1" applyAlignment="1">
      <alignment horizontal="center" vertical="center" wrapText="1"/>
    </xf>
    <xf numFmtId="0" fontId="45" fillId="0" borderId="28" xfId="7" applyFont="1" applyFill="1" applyBorder="1" applyAlignment="1">
      <alignment horizontal="center" vertical="center" wrapText="1"/>
    </xf>
    <xf numFmtId="0" fontId="43" fillId="5" borderId="56" xfId="7" applyFont="1" applyFill="1" applyBorder="1" applyAlignment="1">
      <alignment horizontal="center" vertical="center"/>
    </xf>
    <xf numFmtId="0" fontId="43" fillId="5" borderId="81" xfId="7" applyFont="1" applyFill="1" applyBorder="1" applyAlignment="1">
      <alignment horizontal="center" vertical="center"/>
    </xf>
    <xf numFmtId="0" fontId="43" fillId="5" borderId="58" xfId="7" applyFont="1" applyFill="1" applyBorder="1" applyAlignment="1">
      <alignment horizontal="center" vertical="center"/>
    </xf>
    <xf numFmtId="0" fontId="45" fillId="0" borderId="56" xfId="7" applyFont="1" applyBorder="1" applyAlignment="1">
      <alignment vertical="center" wrapText="1"/>
    </xf>
    <xf numFmtId="0" fontId="45" fillId="0" borderId="58" xfId="7" applyFont="1" applyBorder="1" applyAlignment="1">
      <alignment vertical="center" wrapText="1"/>
    </xf>
    <xf numFmtId="0" fontId="45" fillId="0" borderId="35" xfId="7" applyFont="1" applyBorder="1" applyAlignment="1">
      <alignment vertical="center" wrapText="1"/>
    </xf>
    <xf numFmtId="0" fontId="45" fillId="0" borderId="8" xfId="7" applyFont="1" applyBorder="1" applyAlignment="1">
      <alignment vertical="center" wrapText="1"/>
    </xf>
    <xf numFmtId="0" fontId="45" fillId="0" borderId="61" xfId="7" applyFont="1" applyBorder="1" applyAlignment="1">
      <alignment vertical="center" wrapText="1"/>
    </xf>
    <xf numFmtId="0" fontId="45" fillId="0" borderId="82" xfId="7" applyFont="1" applyBorder="1" applyAlignment="1">
      <alignment vertical="center" wrapText="1"/>
    </xf>
    <xf numFmtId="0" fontId="43" fillId="0" borderId="116" xfId="7" applyFont="1" applyBorder="1" applyAlignment="1">
      <alignment vertical="center" wrapText="1"/>
    </xf>
    <xf numFmtId="0" fontId="43" fillId="0" borderId="115" xfId="7" applyFont="1" applyBorder="1" applyAlignment="1">
      <alignment vertical="center" wrapText="1"/>
    </xf>
    <xf numFmtId="0" fontId="44" fillId="0" borderId="56" xfId="7" applyFont="1" applyFill="1" applyBorder="1" applyAlignment="1">
      <alignment vertical="center" wrapText="1"/>
    </xf>
    <xf numFmtId="0" fontId="44" fillId="0" borderId="58" xfId="7" applyFont="1" applyFill="1" applyBorder="1" applyAlignment="1">
      <alignment vertical="center" wrapText="1"/>
    </xf>
    <xf numFmtId="0" fontId="44" fillId="0" borderId="35" xfId="7" applyFont="1" applyFill="1" applyBorder="1" applyAlignment="1">
      <alignment vertical="center" wrapText="1"/>
    </xf>
    <xf numFmtId="0" fontId="44" fillId="0" borderId="8" xfId="7" applyFont="1" applyFill="1" applyBorder="1" applyAlignment="1">
      <alignment vertical="center" wrapText="1"/>
    </xf>
    <xf numFmtId="0" fontId="44" fillId="0" borderId="61" xfId="7" applyFont="1" applyFill="1" applyBorder="1" applyAlignment="1">
      <alignment vertical="center" wrapText="1"/>
    </xf>
    <xf numFmtId="0" fontId="44" fillId="0" borderId="82" xfId="7" applyFont="1" applyFill="1" applyBorder="1" applyAlignment="1">
      <alignment vertical="center" wrapText="1"/>
    </xf>
    <xf numFmtId="0" fontId="61" fillId="0" borderId="7" xfId="0" applyFont="1" applyFill="1" applyBorder="1" applyAlignment="1" applyProtection="1">
      <alignment horizontal="left" vertical="center" wrapText="1"/>
      <protection locked="0"/>
    </xf>
    <xf numFmtId="0" fontId="65" fillId="0" borderId="7" xfId="0" applyFont="1" applyFill="1" applyBorder="1" applyAlignment="1">
      <alignment horizontal="left" vertical="center" wrapText="1" shrinkToFit="1"/>
    </xf>
    <xf numFmtId="0" fontId="64" fillId="0" borderId="7" xfId="0" applyFont="1" applyBorder="1" applyAlignment="1">
      <alignment horizontal="left" vertical="center" wrapText="1"/>
    </xf>
    <xf numFmtId="0" fontId="61" fillId="0" borderId="7" xfId="0" applyFont="1" applyFill="1" applyBorder="1" applyAlignment="1">
      <alignment horizontal="left" vertical="center" wrapText="1"/>
    </xf>
    <xf numFmtId="0" fontId="65" fillId="0" borderId="59" xfId="0" applyFont="1" applyFill="1" applyBorder="1" applyAlignment="1">
      <alignment horizontal="left" vertical="center" wrapText="1" shrinkToFit="1"/>
    </xf>
    <xf numFmtId="0" fontId="65" fillId="0" borderId="63" xfId="0" applyFont="1" applyFill="1" applyBorder="1" applyAlignment="1">
      <alignment horizontal="left" vertical="center" wrapText="1" shrinkToFit="1"/>
    </xf>
    <xf numFmtId="0" fontId="50" fillId="0" borderId="35" xfId="0" applyFont="1" applyBorder="1" applyAlignment="1">
      <alignment horizontal="center" vertical="center" wrapText="1"/>
    </xf>
    <xf numFmtId="0" fontId="43" fillId="0" borderId="7" xfId="0" applyFont="1" applyFill="1" applyBorder="1" applyAlignment="1">
      <alignment horizontal="left" vertical="center" wrapText="1"/>
    </xf>
    <xf numFmtId="0" fontId="61" fillId="0" borderId="7" xfId="0" applyFont="1" applyFill="1" applyBorder="1" applyAlignment="1">
      <alignment horizontal="left" vertical="top" wrapText="1"/>
    </xf>
    <xf numFmtId="0" fontId="61" fillId="0" borderId="114" xfId="0" applyFont="1" applyFill="1" applyBorder="1" applyAlignment="1">
      <alignment horizontal="left" vertical="top" wrapText="1"/>
    </xf>
    <xf numFmtId="0" fontId="61" fillId="7" borderId="35" xfId="0" applyFont="1" applyFill="1" applyBorder="1" applyAlignment="1">
      <alignment horizontal="left" vertical="center"/>
    </xf>
    <xf numFmtId="0" fontId="61" fillId="7" borderId="0" xfId="0" applyFont="1" applyFill="1" applyBorder="1" applyAlignment="1">
      <alignment horizontal="left" vertical="center"/>
    </xf>
    <xf numFmtId="0" fontId="61" fillId="7" borderId="8" xfId="0" applyFont="1" applyFill="1" applyBorder="1" applyAlignment="1">
      <alignment horizontal="left" vertical="center"/>
    </xf>
    <xf numFmtId="0" fontId="61" fillId="0" borderId="186" xfId="0" applyFont="1" applyFill="1" applyBorder="1" applyAlignment="1" applyProtection="1">
      <alignment horizontal="left" vertical="center" wrapText="1"/>
      <protection locked="0"/>
    </xf>
    <xf numFmtId="0" fontId="61" fillId="0" borderId="187" xfId="0" applyFont="1" applyFill="1" applyBorder="1" applyAlignment="1" applyProtection="1">
      <alignment horizontal="left" vertical="center" wrapText="1"/>
      <protection locked="0"/>
    </xf>
    <xf numFmtId="0" fontId="61" fillId="7" borderId="188" xfId="0" applyFont="1" applyFill="1" applyBorder="1" applyAlignment="1">
      <alignment horizontal="left" vertical="center"/>
    </xf>
    <xf numFmtId="0" fontId="61" fillId="7" borderId="189" xfId="0" applyFont="1" applyFill="1" applyBorder="1" applyAlignment="1">
      <alignment horizontal="left" vertical="center"/>
    </xf>
    <xf numFmtId="0" fontId="61" fillId="7" borderId="187" xfId="0" applyFont="1" applyFill="1" applyBorder="1" applyAlignment="1">
      <alignment horizontal="left" vertical="center"/>
    </xf>
    <xf numFmtId="0" fontId="61" fillId="0" borderId="190" xfId="0" applyFont="1" applyFill="1" applyBorder="1" applyAlignment="1" applyProtection="1">
      <alignment horizontal="left" vertical="center" wrapText="1"/>
      <protection locked="0"/>
    </xf>
    <xf numFmtId="0" fontId="61" fillId="0" borderId="105" xfId="0" applyFont="1" applyFill="1" applyBorder="1" applyAlignment="1" applyProtection="1">
      <alignment horizontal="left" vertical="center" wrapText="1"/>
      <protection locked="0"/>
    </xf>
    <xf numFmtId="0" fontId="50" fillId="0" borderId="7" xfId="0" applyFont="1" applyFill="1" applyBorder="1" applyAlignment="1" applyProtection="1">
      <alignment horizontal="left" vertical="center" wrapText="1"/>
      <protection locked="0"/>
    </xf>
    <xf numFmtId="0" fontId="64" fillId="0" borderId="63" xfId="0" applyFont="1" applyBorder="1" applyAlignment="1">
      <alignment horizontal="left" vertical="center" wrapText="1"/>
    </xf>
    <xf numFmtId="0" fontId="50" fillId="0" borderId="59" xfId="0" applyFont="1" applyBorder="1" applyAlignment="1" applyProtection="1">
      <alignment horizontal="center" vertical="center" textRotation="255" shrinkToFit="1"/>
    </xf>
    <xf numFmtId="0" fontId="50" fillId="0" borderId="53" xfId="0" applyFont="1" applyBorder="1" applyAlignment="1" applyProtection="1">
      <alignment horizontal="center" vertical="center" textRotation="255" shrinkToFit="1"/>
    </xf>
    <xf numFmtId="0" fontId="50" fillId="0" borderId="63" xfId="0" applyFont="1" applyBorder="1" applyAlignment="1" applyProtection="1">
      <alignment horizontal="center" vertical="center" textRotation="255" shrinkToFit="1"/>
    </xf>
    <xf numFmtId="0" fontId="43" fillId="0" borderId="7" xfId="0" applyFont="1" applyBorder="1" applyAlignment="1">
      <alignment horizontal="left" vertical="center" wrapText="1"/>
    </xf>
    <xf numFmtId="0" fontId="61" fillId="0" borderId="56" xfId="0" applyFont="1" applyBorder="1" applyAlignment="1">
      <alignment horizontal="left" vertical="center" wrapText="1"/>
    </xf>
    <xf numFmtId="0" fontId="61" fillId="0" borderId="81" xfId="0" applyFont="1" applyBorder="1" applyAlignment="1">
      <alignment horizontal="left" vertical="center" wrapText="1"/>
    </xf>
    <xf numFmtId="0" fontId="61" fillId="0" borderId="58" xfId="0" applyFont="1" applyBorder="1" applyAlignment="1">
      <alignment horizontal="left" vertical="center" wrapText="1"/>
    </xf>
    <xf numFmtId="0" fontId="61" fillId="0" borderId="35" xfId="0" applyFont="1" applyBorder="1" applyAlignment="1">
      <alignment horizontal="left" vertical="center" wrapText="1"/>
    </xf>
    <xf numFmtId="0" fontId="61" fillId="0" borderId="0" xfId="0" applyFont="1" applyBorder="1" applyAlignment="1">
      <alignment horizontal="left" vertical="center" wrapText="1"/>
    </xf>
    <xf numFmtId="0" fontId="61" fillId="0" borderId="8" xfId="0" applyFont="1" applyBorder="1" applyAlignment="1">
      <alignment horizontal="left" vertical="center" wrapText="1"/>
    </xf>
    <xf numFmtId="0" fontId="61" fillId="0" borderId="61" xfId="0" applyFont="1" applyBorder="1" applyAlignment="1">
      <alignment horizontal="left" vertical="center" wrapText="1"/>
    </xf>
    <xf numFmtId="0" fontId="61" fillId="0" borderId="83" xfId="0" applyFont="1" applyBorder="1" applyAlignment="1">
      <alignment horizontal="left" vertical="center" wrapText="1"/>
    </xf>
    <xf numFmtId="0" fontId="61" fillId="0" borderId="82" xfId="0" applyFont="1" applyBorder="1" applyAlignment="1">
      <alignment horizontal="left" vertical="center" wrapText="1"/>
    </xf>
    <xf numFmtId="0" fontId="61" fillId="0" borderId="7" xfId="0" applyFont="1" applyBorder="1" applyAlignment="1" applyProtection="1">
      <alignment horizontal="left" vertical="center" wrapText="1"/>
      <protection locked="0"/>
    </xf>
    <xf numFmtId="0" fontId="65" fillId="0" borderId="7" xfId="0" applyFont="1" applyBorder="1" applyAlignment="1">
      <alignment horizontal="left" vertical="center" wrapText="1" shrinkToFit="1"/>
    </xf>
    <xf numFmtId="0" fontId="64" fillId="0" borderId="59" xfId="0" applyFont="1" applyBorder="1" applyAlignment="1">
      <alignment horizontal="left" vertical="center" wrapText="1"/>
    </xf>
    <xf numFmtId="0" fontId="64" fillId="0" borderId="53" xfId="0" applyFont="1" applyBorder="1" applyAlignment="1">
      <alignment horizontal="left" vertical="center" wrapText="1"/>
    </xf>
    <xf numFmtId="0" fontId="64" fillId="0" borderId="7" xfId="0" applyFont="1" applyBorder="1" applyAlignment="1">
      <alignment vertical="center" wrapText="1"/>
    </xf>
    <xf numFmtId="0" fontId="64" fillId="0" borderId="7" xfId="0" applyFont="1" applyBorder="1" applyAlignment="1">
      <alignment vertical="center"/>
    </xf>
    <xf numFmtId="0" fontId="61" fillId="0" borderId="56" xfId="0" applyFont="1" applyFill="1" applyBorder="1" applyAlignment="1">
      <alignment horizontal="left" vertical="center" wrapText="1"/>
    </xf>
    <xf numFmtId="0" fontId="61" fillId="0" borderId="81" xfId="0" applyFont="1" applyFill="1" applyBorder="1" applyAlignment="1">
      <alignment horizontal="left" vertical="center" wrapText="1"/>
    </xf>
    <xf numFmtId="0" fontId="61" fillId="0" borderId="58" xfId="0" applyFont="1" applyFill="1" applyBorder="1" applyAlignment="1">
      <alignment horizontal="left" vertical="center" wrapText="1"/>
    </xf>
    <xf numFmtId="0" fontId="61" fillId="0" borderId="35"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61" fillId="0" borderId="8" xfId="0" applyFont="1" applyFill="1" applyBorder="1" applyAlignment="1">
      <alignment horizontal="left" vertical="center" wrapText="1"/>
    </xf>
    <xf numFmtId="0" fontId="61" fillId="0" borderId="61" xfId="0" applyFont="1" applyFill="1" applyBorder="1" applyAlignment="1">
      <alignment horizontal="left" vertical="center" wrapText="1"/>
    </xf>
    <xf numFmtId="0" fontId="61" fillId="0" borderId="83" xfId="0" applyFont="1" applyFill="1" applyBorder="1" applyAlignment="1">
      <alignment horizontal="left" vertical="center" wrapText="1"/>
    </xf>
    <xf numFmtId="0" fontId="61" fillId="0" borderId="82" xfId="0" applyFont="1" applyFill="1" applyBorder="1" applyAlignment="1">
      <alignment horizontal="left" vertical="center" wrapText="1"/>
    </xf>
    <xf numFmtId="0" fontId="61" fillId="0" borderId="59" xfId="0" applyFont="1" applyFill="1" applyBorder="1" applyAlignment="1" applyProtection="1">
      <alignment horizontal="left" vertical="center" wrapText="1"/>
      <protection locked="0"/>
    </xf>
    <xf numFmtId="0" fontId="61" fillId="0" borderId="53" xfId="0" applyFont="1" applyFill="1" applyBorder="1" applyAlignment="1" applyProtection="1">
      <alignment horizontal="left" vertical="center" wrapText="1"/>
      <protection locked="0"/>
    </xf>
    <xf numFmtId="0" fontId="61" fillId="0" borderId="63" xfId="0" applyFont="1" applyFill="1" applyBorder="1" applyAlignment="1" applyProtection="1">
      <alignment horizontal="left" vertical="center" wrapText="1"/>
      <protection locked="0"/>
    </xf>
    <xf numFmtId="0" fontId="65" fillId="0" borderId="53" xfId="0" applyFont="1" applyFill="1" applyBorder="1" applyAlignment="1">
      <alignment horizontal="left" vertical="center" wrapText="1" shrinkToFit="1"/>
    </xf>
    <xf numFmtId="0" fontId="37" fillId="0" borderId="0" xfId="0" applyFont="1" applyAlignment="1">
      <alignment horizontal="left" vertical="center" wrapText="1"/>
    </xf>
    <xf numFmtId="0" fontId="37" fillId="0" borderId="83" xfId="0" applyFont="1" applyBorder="1" applyAlignment="1">
      <alignment horizontal="left" vertical="center" wrapText="1"/>
    </xf>
    <xf numFmtId="0" fontId="0" fillId="0" borderId="63" xfId="0" applyFont="1" applyBorder="1" applyAlignment="1">
      <alignment horizontal="left" vertical="center" wrapText="1"/>
    </xf>
    <xf numFmtId="0" fontId="0" fillId="0" borderId="7" xfId="0" applyFont="1" applyBorder="1" applyAlignment="1">
      <alignment horizontal="left" vertical="center" wrapText="1"/>
    </xf>
    <xf numFmtId="0" fontId="50" fillId="0" borderId="35" xfId="0" applyFont="1" applyBorder="1" applyAlignment="1">
      <alignment horizontal="left" vertical="center" wrapText="1"/>
    </xf>
    <xf numFmtId="0" fontId="50" fillId="0" borderId="0" xfId="0" applyFont="1" applyBorder="1" applyAlignment="1">
      <alignment horizontal="left" vertical="center" wrapText="1"/>
    </xf>
    <xf numFmtId="0" fontId="50" fillId="0" borderId="8" xfId="0" applyFont="1" applyBorder="1" applyAlignment="1">
      <alignment horizontal="left" vertical="center" wrapText="1"/>
    </xf>
    <xf numFmtId="0" fontId="64" fillId="0" borderId="7" xfId="0" applyFont="1" applyFill="1" applyBorder="1" applyAlignment="1">
      <alignment horizontal="left" vertical="center" wrapText="1" shrinkToFit="1"/>
    </xf>
    <xf numFmtId="0" fontId="12" fillId="0" borderId="174" xfId="0" applyFont="1" applyBorder="1" applyAlignment="1">
      <alignment horizontal="center" vertical="center"/>
    </xf>
    <xf numFmtId="0" fontId="12" fillId="0" borderId="175" xfId="0" applyFont="1" applyBorder="1" applyAlignment="1">
      <alignment horizontal="center" vertical="center"/>
    </xf>
    <xf numFmtId="0" fontId="12" fillId="0" borderId="184" xfId="0" applyFont="1" applyBorder="1" applyAlignment="1">
      <alignment horizontal="center" vertical="center"/>
    </xf>
    <xf numFmtId="0" fontId="12" fillId="0" borderId="176" xfId="0" applyFont="1" applyBorder="1" applyAlignment="1">
      <alignment horizontal="center" vertical="center"/>
    </xf>
  </cellXfs>
  <cellStyles count="10">
    <cellStyle name="ハイパーリンク" xfId="9" builtinId="8"/>
    <cellStyle name="桁区切り 2" xfId="3"/>
    <cellStyle name="桁区切り 2 2" xfId="5"/>
    <cellStyle name="標準" xfId="0" builtinId="0"/>
    <cellStyle name="標準 2" xfId="8"/>
    <cellStyle name="標準 2 2" xfId="7"/>
    <cellStyle name="標準 3 2" xfId="6"/>
    <cellStyle name="標準 4" xfId="2"/>
    <cellStyle name="標準 4_12 施設利用状況表（国庫補助金整備分）" xfId="4"/>
    <cellStyle name="標準_③-２加算様式（就労）" xfId="1"/>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220857" y="8116662"/>
          <a:ext cx="5882822" cy="72798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行が不足した場合は、本シートにおいて行をコピーと挿入を用い適宜追加してください。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785100" y="11071226"/>
          <a:ext cx="5501822" cy="112168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行が不足した場合は、本シートにおいて行をコピーと挿入を用い適宜追加してください。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152400</xdr:colOff>
      <xdr:row>11</xdr:row>
      <xdr:rowOff>0</xdr:rowOff>
    </xdr:from>
    <xdr:to>
      <xdr:col>45</xdr:col>
      <xdr:colOff>31750</xdr:colOff>
      <xdr:row>15</xdr:row>
      <xdr:rowOff>76199</xdr:rowOff>
    </xdr:to>
    <xdr:sp macro="" textlink="">
      <xdr:nvSpPr>
        <xdr:cNvPr id="2" name="四角形吹き出し 1"/>
        <xdr:cNvSpPr/>
      </xdr:nvSpPr>
      <xdr:spPr>
        <a:xfrm>
          <a:off x="13779500" y="1771650"/>
          <a:ext cx="2647950" cy="787399"/>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152400</xdr:colOff>
      <xdr:row>11</xdr:row>
      <xdr:rowOff>0</xdr:rowOff>
    </xdr:from>
    <xdr:to>
      <xdr:col>45</xdr:col>
      <xdr:colOff>31750</xdr:colOff>
      <xdr:row>15</xdr:row>
      <xdr:rowOff>76199</xdr:rowOff>
    </xdr:to>
    <xdr:sp macro="" textlink="">
      <xdr:nvSpPr>
        <xdr:cNvPr id="2" name="四角形吹き出し 1"/>
        <xdr:cNvSpPr/>
      </xdr:nvSpPr>
      <xdr:spPr>
        <a:xfrm>
          <a:off x="13779500" y="1771650"/>
          <a:ext cx="2647950" cy="787399"/>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152400</xdr:colOff>
      <xdr:row>11</xdr:row>
      <xdr:rowOff>0</xdr:rowOff>
    </xdr:from>
    <xdr:to>
      <xdr:col>45</xdr:col>
      <xdr:colOff>31750</xdr:colOff>
      <xdr:row>15</xdr:row>
      <xdr:rowOff>76199</xdr:rowOff>
    </xdr:to>
    <xdr:sp macro="" textlink="">
      <xdr:nvSpPr>
        <xdr:cNvPr id="2" name="四角形吹き出し 1"/>
        <xdr:cNvSpPr/>
      </xdr:nvSpPr>
      <xdr:spPr>
        <a:xfrm>
          <a:off x="14789150" y="1771650"/>
          <a:ext cx="2647950" cy="787399"/>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E21"/>
  <sheetViews>
    <sheetView showGridLines="0" tabSelected="1" zoomScaleNormal="100" zoomScaleSheetLayoutView="100" workbookViewId="0">
      <selection activeCell="D20" sqref="D20"/>
    </sheetView>
  </sheetViews>
  <sheetFormatPr defaultColWidth="9" defaultRowHeight="15"/>
  <cols>
    <col min="1" max="1" width="3.08984375" style="309" customWidth="1"/>
    <col min="2" max="2" width="7.7265625" style="309" customWidth="1"/>
    <col min="3" max="3" width="14.26953125" style="309" bestFit="1" customWidth="1"/>
    <col min="4" max="4" width="38.90625" style="310" customWidth="1"/>
    <col min="5" max="5" width="24.08984375" style="310" customWidth="1"/>
    <col min="6" max="6" width="4.26953125" style="309" customWidth="1"/>
    <col min="7" max="16384" width="9" style="309"/>
  </cols>
  <sheetData>
    <row r="2" spans="2:5" ht="19.5">
      <c r="B2" s="308" t="s">
        <v>205</v>
      </c>
      <c r="C2" s="308"/>
      <c r="D2" s="314"/>
    </row>
    <row r="3" spans="2:5" ht="16">
      <c r="D3" s="314"/>
    </row>
    <row r="4" spans="2:5" ht="20.5" customHeight="1">
      <c r="B4" s="309" t="s">
        <v>202</v>
      </c>
    </row>
    <row r="5" spans="2:5" ht="20.5" customHeight="1">
      <c r="B5" s="312"/>
      <c r="C5" s="313" t="s">
        <v>191</v>
      </c>
      <c r="D5" s="313" t="s">
        <v>201</v>
      </c>
      <c r="E5" s="313" t="s">
        <v>194</v>
      </c>
    </row>
    <row r="6" spans="2:5" ht="43.5" customHeight="1">
      <c r="B6" s="313">
        <v>1</v>
      </c>
      <c r="C6" s="311" t="s">
        <v>308</v>
      </c>
      <c r="D6" s="311" t="s">
        <v>203</v>
      </c>
      <c r="E6" s="413" t="s">
        <v>192</v>
      </c>
    </row>
    <row r="7" spans="2:5" ht="43.5" customHeight="1">
      <c r="B7" s="313">
        <v>2</v>
      </c>
      <c r="C7" s="311" t="s">
        <v>315</v>
      </c>
      <c r="D7" s="403" t="s">
        <v>306</v>
      </c>
      <c r="E7" s="414"/>
    </row>
    <row r="8" spans="2:5" ht="43.5" customHeight="1">
      <c r="B8" s="313">
        <v>3</v>
      </c>
      <c r="C8" s="311" t="s">
        <v>309</v>
      </c>
      <c r="D8" s="311" t="s">
        <v>204</v>
      </c>
      <c r="E8" s="415"/>
    </row>
    <row r="9" spans="2:5" ht="63" customHeight="1">
      <c r="B9" s="313">
        <v>4</v>
      </c>
      <c r="C9" s="311" t="s">
        <v>316</v>
      </c>
      <c r="D9" s="403" t="s">
        <v>307</v>
      </c>
      <c r="E9" s="404" t="s">
        <v>193</v>
      </c>
    </row>
    <row r="10" spans="2:5" ht="43.5" customHeight="1">
      <c r="B10" s="313">
        <v>5</v>
      </c>
      <c r="C10" s="362" t="s">
        <v>310</v>
      </c>
      <c r="D10" s="362" t="s">
        <v>206</v>
      </c>
      <c r="E10" s="363" t="s">
        <v>207</v>
      </c>
    </row>
    <row r="11" spans="2:5" ht="20.5" customHeight="1"/>
    <row r="12" spans="2:5" ht="20.5" customHeight="1">
      <c r="B12" s="309" t="s">
        <v>195</v>
      </c>
    </row>
    <row r="13" spans="2:5" ht="20.5" customHeight="1">
      <c r="B13" s="312"/>
      <c r="C13" s="418" t="s">
        <v>196</v>
      </c>
      <c r="D13" s="419"/>
      <c r="E13" s="420"/>
    </row>
    <row r="14" spans="2:5" ht="57.75" customHeight="1">
      <c r="B14" s="313">
        <v>1</v>
      </c>
      <c r="C14" s="417" t="s">
        <v>320</v>
      </c>
      <c r="D14" s="417"/>
      <c r="E14" s="417"/>
    </row>
    <row r="15" spans="2:5" ht="57.75" customHeight="1">
      <c r="B15" s="313">
        <v>2</v>
      </c>
      <c r="C15" s="417" t="s">
        <v>197</v>
      </c>
      <c r="D15" s="417"/>
      <c r="E15" s="417"/>
    </row>
    <row r="16" spans="2:5" ht="57.75" customHeight="1">
      <c r="B16" s="313">
        <v>3</v>
      </c>
      <c r="C16" s="416" t="s">
        <v>198</v>
      </c>
      <c r="D16" s="416"/>
      <c r="E16" s="416"/>
    </row>
    <row r="17" ht="20.5" customHeight="1"/>
    <row r="18" ht="20.5" customHeight="1"/>
    <row r="19" ht="20.5" customHeight="1"/>
    <row r="20" ht="20.5" customHeight="1"/>
    <row r="21" ht="20.5" customHeight="1"/>
  </sheetData>
  <sheetProtection password="CC09" sheet="1" objects="1" scenarios="1"/>
  <mergeCells count="5">
    <mergeCell ref="E6:E8"/>
    <mergeCell ref="C16:E16"/>
    <mergeCell ref="C14:E14"/>
    <mergeCell ref="C15:E15"/>
    <mergeCell ref="C13:E13"/>
  </mergeCells>
  <phoneticPr fontId="4"/>
  <hyperlinks>
    <hyperlink ref="C16:D16" r:id="rId1" display="https://a4f55249.form.kintoneapp.com/public/cad9767b5c13edbe97991b2ec3648aac2be4786cf657e29f3a5995656480c2fa"/>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499984740745262"/>
  </sheetPr>
  <dimension ref="A1:AJ22"/>
  <sheetViews>
    <sheetView showGridLines="0" view="pageBreakPreview" zoomScaleNormal="100" zoomScaleSheetLayoutView="100" workbookViewId="0">
      <selection activeCell="U8" sqref="U8"/>
    </sheetView>
  </sheetViews>
  <sheetFormatPr defaultColWidth="4.90625" defaultRowHeight="13"/>
  <cols>
    <col min="1" max="2" width="6.36328125" style="80" customWidth="1"/>
    <col min="3" max="3" width="11.08984375" style="80" customWidth="1"/>
    <col min="4" max="4" width="4.90625" style="80" customWidth="1"/>
    <col min="5" max="36" width="3.36328125" style="80" customWidth="1"/>
    <col min="37" max="16384" width="4.90625" style="80"/>
  </cols>
  <sheetData>
    <row r="1" spans="1:36" ht="32.5">
      <c r="A1" s="105" t="s">
        <v>111</v>
      </c>
      <c r="B1" s="105"/>
      <c r="C1" s="105"/>
      <c r="D1" s="105"/>
      <c r="E1" s="105"/>
    </row>
    <row r="2" spans="1:36" ht="36" customHeight="1">
      <c r="A2" s="835" t="s">
        <v>313</v>
      </c>
      <c r="B2" s="835"/>
      <c r="C2" s="835"/>
      <c r="D2" s="835"/>
      <c r="E2" s="835"/>
      <c r="F2" s="835"/>
      <c r="G2" s="835"/>
      <c r="H2" s="835"/>
      <c r="I2" s="835"/>
      <c r="J2" s="835"/>
      <c r="K2" s="835"/>
      <c r="L2" s="835"/>
      <c r="M2" s="835"/>
      <c r="N2" s="835"/>
      <c r="O2" s="835"/>
      <c r="P2" s="835"/>
      <c r="Q2" s="835"/>
      <c r="R2" s="835"/>
      <c r="S2" s="835"/>
      <c r="T2" s="835"/>
      <c r="U2" s="835"/>
      <c r="V2" s="853" t="str">
        <f>IF(DAY(調書1!D2)&lt;15,"(2か月前)","(前月)")</f>
        <v>(2か月前)</v>
      </c>
      <c r="W2" s="853"/>
      <c r="X2" s="853"/>
      <c r="Y2" s="853"/>
      <c r="Z2" s="853"/>
      <c r="AA2" s="853"/>
      <c r="AB2" s="853"/>
      <c r="AC2" s="853"/>
      <c r="AD2" s="853"/>
      <c r="AE2" s="853"/>
      <c r="AF2" s="853"/>
      <c r="AG2" s="853"/>
      <c r="AH2" s="853"/>
      <c r="AI2" s="853"/>
      <c r="AJ2" s="853"/>
    </row>
    <row r="3" spans="1:36" ht="19.5" customHeight="1">
      <c r="A3" s="82"/>
      <c r="B3" s="82"/>
      <c r="C3" s="82"/>
      <c r="D3" s="82"/>
      <c r="E3" s="82"/>
      <c r="F3" s="82"/>
      <c r="G3" s="82"/>
      <c r="H3" s="82"/>
      <c r="I3" s="82"/>
      <c r="J3" s="82"/>
      <c r="K3" s="82"/>
    </row>
    <row r="4" spans="1:36" ht="18" customHeight="1">
      <c r="A4" s="841"/>
      <c r="B4" s="842"/>
      <c r="C4" s="843"/>
      <c r="D4" s="874" t="s">
        <v>143</v>
      </c>
      <c r="E4" s="875"/>
      <c r="F4" s="875"/>
      <c r="G4" s="875"/>
      <c r="H4" s="875"/>
      <c r="I4" s="875"/>
      <c r="J4" s="875"/>
      <c r="K4" s="875"/>
      <c r="L4" s="875"/>
      <c r="M4" s="875"/>
      <c r="N4" s="875"/>
      <c r="O4" s="875"/>
      <c r="P4" s="875"/>
      <c r="Q4" s="875"/>
      <c r="R4" s="875"/>
      <c r="S4" s="875"/>
      <c r="T4" s="875"/>
      <c r="U4" s="875"/>
      <c r="V4" s="875"/>
      <c r="W4" s="875"/>
      <c r="X4" s="875"/>
      <c r="Y4" s="875"/>
      <c r="Z4" s="875"/>
      <c r="AA4" s="875"/>
      <c r="AB4" s="875"/>
      <c r="AC4" s="875"/>
      <c r="AD4" s="875"/>
      <c r="AE4" s="875"/>
      <c r="AF4" s="875"/>
      <c r="AG4" s="875"/>
      <c r="AH4" s="875"/>
      <c r="AI4" s="876"/>
      <c r="AJ4" s="854" t="s">
        <v>24</v>
      </c>
    </row>
    <row r="5" spans="1:36" ht="18" customHeight="1">
      <c r="A5" s="844"/>
      <c r="B5" s="845"/>
      <c r="C5" s="846"/>
      <c r="D5" s="92" t="s">
        <v>34</v>
      </c>
      <c r="E5" s="93">
        <v>1</v>
      </c>
      <c r="F5" s="93">
        <v>2</v>
      </c>
      <c r="G5" s="93">
        <v>3</v>
      </c>
      <c r="H5" s="93">
        <v>4</v>
      </c>
      <c r="I5" s="93">
        <v>5</v>
      </c>
      <c r="J5" s="93">
        <v>6</v>
      </c>
      <c r="K5" s="93">
        <v>7</v>
      </c>
      <c r="L5" s="93">
        <v>8</v>
      </c>
      <c r="M5" s="93">
        <v>9</v>
      </c>
      <c r="N5" s="93">
        <v>10</v>
      </c>
      <c r="O5" s="93">
        <v>11</v>
      </c>
      <c r="P5" s="93">
        <v>12</v>
      </c>
      <c r="Q5" s="93">
        <v>13</v>
      </c>
      <c r="R5" s="93">
        <v>14</v>
      </c>
      <c r="S5" s="93">
        <v>15</v>
      </c>
      <c r="T5" s="93">
        <v>16</v>
      </c>
      <c r="U5" s="93">
        <v>17</v>
      </c>
      <c r="V5" s="93">
        <v>18</v>
      </c>
      <c r="W5" s="93">
        <v>19</v>
      </c>
      <c r="X5" s="93">
        <v>20</v>
      </c>
      <c r="Y5" s="93">
        <v>21</v>
      </c>
      <c r="Z5" s="93">
        <v>22</v>
      </c>
      <c r="AA5" s="93">
        <v>23</v>
      </c>
      <c r="AB5" s="93">
        <v>24</v>
      </c>
      <c r="AC5" s="93">
        <v>25</v>
      </c>
      <c r="AD5" s="93">
        <v>26</v>
      </c>
      <c r="AE5" s="93">
        <v>27</v>
      </c>
      <c r="AF5" s="93">
        <v>28</v>
      </c>
      <c r="AG5" s="93">
        <v>29</v>
      </c>
      <c r="AH5" s="93">
        <v>30</v>
      </c>
      <c r="AI5" s="93">
        <v>31</v>
      </c>
      <c r="AJ5" s="855"/>
    </row>
    <row r="6" spans="1:36" ht="18" customHeight="1">
      <c r="A6" s="847"/>
      <c r="B6" s="848"/>
      <c r="C6" s="849"/>
      <c r="D6" s="92" t="s">
        <v>134</v>
      </c>
      <c r="E6" s="306" t="s">
        <v>39</v>
      </c>
      <c r="F6" s="306" t="s">
        <v>38</v>
      </c>
      <c r="G6" s="306" t="s">
        <v>37</v>
      </c>
      <c r="H6" s="306" t="s">
        <v>36</v>
      </c>
      <c r="I6" s="306" t="s">
        <v>141</v>
      </c>
      <c r="J6" s="306" t="s">
        <v>140</v>
      </c>
      <c r="K6" s="306" t="s">
        <v>139</v>
      </c>
      <c r="L6" s="306" t="s">
        <v>138</v>
      </c>
      <c r="M6" s="306" t="s">
        <v>137</v>
      </c>
      <c r="N6" s="306" t="s">
        <v>136</v>
      </c>
      <c r="O6" s="306" t="s">
        <v>142</v>
      </c>
      <c r="P6" s="306" t="s">
        <v>141</v>
      </c>
      <c r="Q6" s="306" t="s">
        <v>140</v>
      </c>
      <c r="R6" s="306" t="s">
        <v>139</v>
      </c>
      <c r="S6" s="306" t="s">
        <v>138</v>
      </c>
      <c r="T6" s="306" t="s">
        <v>137</v>
      </c>
      <c r="U6" s="306" t="s">
        <v>136</v>
      </c>
      <c r="V6" s="306" t="s">
        <v>142</v>
      </c>
      <c r="W6" s="306" t="s">
        <v>141</v>
      </c>
      <c r="X6" s="306" t="s">
        <v>140</v>
      </c>
      <c r="Y6" s="306" t="s">
        <v>139</v>
      </c>
      <c r="Z6" s="306" t="s">
        <v>138</v>
      </c>
      <c r="AA6" s="306" t="s">
        <v>137</v>
      </c>
      <c r="AB6" s="306" t="s">
        <v>136</v>
      </c>
      <c r="AC6" s="306" t="s">
        <v>142</v>
      </c>
      <c r="AD6" s="306" t="s">
        <v>141</v>
      </c>
      <c r="AE6" s="306" t="s">
        <v>140</v>
      </c>
      <c r="AF6" s="306" t="s">
        <v>139</v>
      </c>
      <c r="AG6" s="306" t="s">
        <v>138</v>
      </c>
      <c r="AH6" s="306" t="s">
        <v>137</v>
      </c>
      <c r="AI6" s="306" t="s">
        <v>136</v>
      </c>
      <c r="AJ6" s="856"/>
    </row>
    <row r="7" spans="1:36" s="96" customFormat="1" ht="45" customHeight="1">
      <c r="A7" s="877" t="s">
        <v>144</v>
      </c>
      <c r="B7" s="878"/>
      <c r="C7" s="883" t="s">
        <v>132</v>
      </c>
      <c r="D7" s="884"/>
      <c r="E7" s="104">
        <v>1</v>
      </c>
      <c r="F7" s="104"/>
      <c r="G7" s="104">
        <v>1</v>
      </c>
      <c r="H7" s="104"/>
      <c r="I7" s="104">
        <v>1</v>
      </c>
      <c r="J7" s="104"/>
      <c r="K7" s="104"/>
      <c r="L7" s="104">
        <v>1</v>
      </c>
      <c r="M7" s="104"/>
      <c r="N7" s="104">
        <v>1</v>
      </c>
      <c r="O7" s="104"/>
      <c r="P7" s="104">
        <v>1</v>
      </c>
      <c r="Q7" s="104"/>
      <c r="R7" s="104"/>
      <c r="S7" s="104">
        <v>1</v>
      </c>
      <c r="T7" s="104"/>
      <c r="U7" s="104">
        <v>1</v>
      </c>
      <c r="V7" s="104"/>
      <c r="W7" s="104">
        <v>1</v>
      </c>
      <c r="X7" s="104"/>
      <c r="Y7" s="104"/>
      <c r="Z7" s="104">
        <v>1</v>
      </c>
      <c r="AA7" s="104"/>
      <c r="AB7" s="104">
        <v>1</v>
      </c>
      <c r="AC7" s="104"/>
      <c r="AD7" s="104">
        <v>1</v>
      </c>
      <c r="AE7" s="104"/>
      <c r="AF7" s="104"/>
      <c r="AG7" s="104">
        <v>1</v>
      </c>
      <c r="AH7" s="104"/>
      <c r="AI7" s="104">
        <v>1</v>
      </c>
      <c r="AJ7" s="103"/>
    </row>
    <row r="8" spans="1:36" s="96" customFormat="1" ht="33" customHeight="1">
      <c r="A8" s="879"/>
      <c r="B8" s="880"/>
      <c r="C8" s="867" t="s">
        <v>131</v>
      </c>
      <c r="D8" s="868"/>
      <c r="E8" s="102"/>
      <c r="F8" s="102">
        <v>1</v>
      </c>
      <c r="G8" s="102"/>
      <c r="H8" s="102">
        <v>1</v>
      </c>
      <c r="I8" s="102">
        <v>1</v>
      </c>
      <c r="J8" s="102"/>
      <c r="K8" s="102"/>
      <c r="L8" s="102"/>
      <c r="M8" s="102">
        <v>1</v>
      </c>
      <c r="N8" s="102"/>
      <c r="O8" s="102">
        <v>1</v>
      </c>
      <c r="P8" s="102">
        <v>1</v>
      </c>
      <c r="Q8" s="102"/>
      <c r="R8" s="102"/>
      <c r="S8" s="102"/>
      <c r="T8" s="102">
        <v>1</v>
      </c>
      <c r="U8" s="102"/>
      <c r="V8" s="102">
        <v>1</v>
      </c>
      <c r="W8" s="102">
        <v>1</v>
      </c>
      <c r="X8" s="102"/>
      <c r="Y8" s="102"/>
      <c r="Z8" s="102"/>
      <c r="AA8" s="102">
        <v>1</v>
      </c>
      <c r="AB8" s="102"/>
      <c r="AC8" s="102">
        <v>1</v>
      </c>
      <c r="AD8" s="102">
        <v>1</v>
      </c>
      <c r="AE8" s="102"/>
      <c r="AF8" s="102"/>
      <c r="AG8" s="102"/>
      <c r="AH8" s="102">
        <v>1</v>
      </c>
      <c r="AI8" s="102"/>
      <c r="AJ8" s="101"/>
    </row>
    <row r="9" spans="1:36" s="96" customFormat="1" ht="33" customHeight="1">
      <c r="A9" s="879"/>
      <c r="B9" s="880"/>
      <c r="C9" s="867" t="s">
        <v>130</v>
      </c>
      <c r="D9" s="868"/>
      <c r="E9" s="100"/>
      <c r="F9" s="100">
        <v>2</v>
      </c>
      <c r="G9" s="100"/>
      <c r="H9" s="100">
        <v>2</v>
      </c>
      <c r="I9" s="100">
        <v>1</v>
      </c>
      <c r="J9" s="100"/>
      <c r="K9" s="100"/>
      <c r="L9" s="100"/>
      <c r="M9" s="100">
        <v>2</v>
      </c>
      <c r="N9" s="100"/>
      <c r="O9" s="100">
        <v>2</v>
      </c>
      <c r="P9" s="100">
        <v>1</v>
      </c>
      <c r="Q9" s="100"/>
      <c r="R9" s="100"/>
      <c r="S9" s="100"/>
      <c r="T9" s="100">
        <v>2</v>
      </c>
      <c r="U9" s="100"/>
      <c r="V9" s="100">
        <v>2</v>
      </c>
      <c r="W9" s="100">
        <v>1</v>
      </c>
      <c r="X9" s="100"/>
      <c r="Y9" s="100"/>
      <c r="Z9" s="100"/>
      <c r="AA9" s="100">
        <v>2</v>
      </c>
      <c r="AB9" s="100"/>
      <c r="AC9" s="100">
        <v>2</v>
      </c>
      <c r="AD9" s="100">
        <v>1</v>
      </c>
      <c r="AE9" s="100"/>
      <c r="AF9" s="100"/>
      <c r="AG9" s="100"/>
      <c r="AH9" s="100">
        <v>2</v>
      </c>
      <c r="AI9" s="100"/>
      <c r="AJ9" s="99"/>
    </row>
    <row r="10" spans="1:36" s="96" customFormat="1" ht="33" customHeight="1">
      <c r="A10" s="881"/>
      <c r="B10" s="882"/>
      <c r="C10" s="869" t="s">
        <v>24</v>
      </c>
      <c r="D10" s="870"/>
      <c r="E10" s="300">
        <f t="shared" ref="E10:AI10" si="0">SUM(E7:E9)</f>
        <v>1</v>
      </c>
      <c r="F10" s="300">
        <f t="shared" si="0"/>
        <v>3</v>
      </c>
      <c r="G10" s="300">
        <f t="shared" si="0"/>
        <v>1</v>
      </c>
      <c r="H10" s="300">
        <f t="shared" si="0"/>
        <v>3</v>
      </c>
      <c r="I10" s="300">
        <f t="shared" si="0"/>
        <v>3</v>
      </c>
      <c r="J10" s="300">
        <f t="shared" si="0"/>
        <v>0</v>
      </c>
      <c r="K10" s="300">
        <f t="shared" si="0"/>
        <v>0</v>
      </c>
      <c r="L10" s="300">
        <f t="shared" si="0"/>
        <v>1</v>
      </c>
      <c r="M10" s="300">
        <f t="shared" si="0"/>
        <v>3</v>
      </c>
      <c r="N10" s="300">
        <f t="shared" si="0"/>
        <v>1</v>
      </c>
      <c r="O10" s="300">
        <f t="shared" si="0"/>
        <v>3</v>
      </c>
      <c r="P10" s="300">
        <f t="shared" si="0"/>
        <v>3</v>
      </c>
      <c r="Q10" s="300">
        <f t="shared" si="0"/>
        <v>0</v>
      </c>
      <c r="R10" s="300">
        <f t="shared" si="0"/>
        <v>0</v>
      </c>
      <c r="S10" s="300">
        <f t="shared" si="0"/>
        <v>1</v>
      </c>
      <c r="T10" s="300">
        <f t="shared" si="0"/>
        <v>3</v>
      </c>
      <c r="U10" s="300">
        <f t="shared" si="0"/>
        <v>1</v>
      </c>
      <c r="V10" s="300">
        <f t="shared" si="0"/>
        <v>3</v>
      </c>
      <c r="W10" s="300">
        <f t="shared" si="0"/>
        <v>3</v>
      </c>
      <c r="X10" s="300">
        <f t="shared" si="0"/>
        <v>0</v>
      </c>
      <c r="Y10" s="300">
        <f t="shared" si="0"/>
        <v>0</v>
      </c>
      <c r="Z10" s="300">
        <f t="shared" si="0"/>
        <v>1</v>
      </c>
      <c r="AA10" s="300">
        <f t="shared" si="0"/>
        <v>3</v>
      </c>
      <c r="AB10" s="300">
        <f t="shared" si="0"/>
        <v>1</v>
      </c>
      <c r="AC10" s="300">
        <f t="shared" si="0"/>
        <v>3</v>
      </c>
      <c r="AD10" s="300">
        <f t="shared" si="0"/>
        <v>3</v>
      </c>
      <c r="AE10" s="300">
        <f t="shared" si="0"/>
        <v>0</v>
      </c>
      <c r="AF10" s="300">
        <f t="shared" si="0"/>
        <v>0</v>
      </c>
      <c r="AG10" s="300">
        <f t="shared" si="0"/>
        <v>1</v>
      </c>
      <c r="AH10" s="300">
        <f t="shared" si="0"/>
        <v>3</v>
      </c>
      <c r="AI10" s="300">
        <f t="shared" si="0"/>
        <v>1</v>
      </c>
      <c r="AJ10" s="301">
        <f>SUM(E10:AI10)</f>
        <v>49</v>
      </c>
    </row>
    <row r="11" spans="1:36" s="96" customFormat="1" ht="33" customHeight="1">
      <c r="A11" s="885" t="s">
        <v>133</v>
      </c>
      <c r="B11" s="886"/>
      <c r="C11" s="883" t="s">
        <v>132</v>
      </c>
      <c r="D11" s="884"/>
      <c r="E11" s="302">
        <f t="shared" ref="E11:AI11" si="1">E7*1</f>
        <v>1</v>
      </c>
      <c r="F11" s="302">
        <f t="shared" si="1"/>
        <v>0</v>
      </c>
      <c r="G11" s="302">
        <f t="shared" si="1"/>
        <v>1</v>
      </c>
      <c r="H11" s="302">
        <f t="shared" si="1"/>
        <v>0</v>
      </c>
      <c r="I11" s="302">
        <f t="shared" si="1"/>
        <v>1</v>
      </c>
      <c r="J11" s="302">
        <f t="shared" si="1"/>
        <v>0</v>
      </c>
      <c r="K11" s="302">
        <f t="shared" si="1"/>
        <v>0</v>
      </c>
      <c r="L11" s="302">
        <f t="shared" si="1"/>
        <v>1</v>
      </c>
      <c r="M11" s="302">
        <f t="shared" si="1"/>
        <v>0</v>
      </c>
      <c r="N11" s="302">
        <f t="shared" si="1"/>
        <v>1</v>
      </c>
      <c r="O11" s="302">
        <f t="shared" si="1"/>
        <v>0</v>
      </c>
      <c r="P11" s="302">
        <f t="shared" si="1"/>
        <v>1</v>
      </c>
      <c r="Q11" s="302">
        <f t="shared" si="1"/>
        <v>0</v>
      </c>
      <c r="R11" s="302">
        <f t="shared" si="1"/>
        <v>0</v>
      </c>
      <c r="S11" s="302">
        <f t="shared" si="1"/>
        <v>1</v>
      </c>
      <c r="T11" s="302">
        <f t="shared" si="1"/>
        <v>0</v>
      </c>
      <c r="U11" s="302">
        <f t="shared" si="1"/>
        <v>1</v>
      </c>
      <c r="V11" s="302">
        <f t="shared" si="1"/>
        <v>0</v>
      </c>
      <c r="W11" s="302">
        <f t="shared" si="1"/>
        <v>1</v>
      </c>
      <c r="X11" s="302">
        <f t="shared" si="1"/>
        <v>0</v>
      </c>
      <c r="Y11" s="302">
        <f t="shared" si="1"/>
        <v>0</v>
      </c>
      <c r="Z11" s="302">
        <f t="shared" si="1"/>
        <v>1</v>
      </c>
      <c r="AA11" s="302">
        <f t="shared" si="1"/>
        <v>0</v>
      </c>
      <c r="AB11" s="302">
        <f t="shared" si="1"/>
        <v>1</v>
      </c>
      <c r="AC11" s="302">
        <f t="shared" si="1"/>
        <v>0</v>
      </c>
      <c r="AD11" s="302">
        <f t="shared" si="1"/>
        <v>1</v>
      </c>
      <c r="AE11" s="302">
        <f t="shared" si="1"/>
        <v>0</v>
      </c>
      <c r="AF11" s="302">
        <f t="shared" si="1"/>
        <v>0</v>
      </c>
      <c r="AG11" s="302">
        <f t="shared" si="1"/>
        <v>1</v>
      </c>
      <c r="AH11" s="302">
        <f t="shared" si="1"/>
        <v>0</v>
      </c>
      <c r="AI11" s="302">
        <f t="shared" si="1"/>
        <v>1</v>
      </c>
      <c r="AJ11" s="302">
        <f>ROUNDDOWN(AJ7/1,2)</f>
        <v>0</v>
      </c>
    </row>
    <row r="12" spans="1:36" s="96" customFormat="1" ht="33" customHeight="1">
      <c r="A12" s="887"/>
      <c r="B12" s="888"/>
      <c r="C12" s="867" t="s">
        <v>131</v>
      </c>
      <c r="D12" s="868"/>
      <c r="E12" s="304">
        <f t="shared" ref="E12:AI12" si="2">E8*0.5</f>
        <v>0</v>
      </c>
      <c r="F12" s="304">
        <f t="shared" si="2"/>
        <v>0.5</v>
      </c>
      <c r="G12" s="304">
        <f t="shared" si="2"/>
        <v>0</v>
      </c>
      <c r="H12" s="304">
        <f t="shared" si="2"/>
        <v>0.5</v>
      </c>
      <c r="I12" s="304">
        <f t="shared" si="2"/>
        <v>0.5</v>
      </c>
      <c r="J12" s="304">
        <f t="shared" si="2"/>
        <v>0</v>
      </c>
      <c r="K12" s="304">
        <f t="shared" si="2"/>
        <v>0</v>
      </c>
      <c r="L12" s="304">
        <f t="shared" si="2"/>
        <v>0</v>
      </c>
      <c r="M12" s="304">
        <f t="shared" si="2"/>
        <v>0.5</v>
      </c>
      <c r="N12" s="304">
        <f t="shared" si="2"/>
        <v>0</v>
      </c>
      <c r="O12" s="304">
        <f t="shared" si="2"/>
        <v>0.5</v>
      </c>
      <c r="P12" s="304">
        <f t="shared" si="2"/>
        <v>0.5</v>
      </c>
      <c r="Q12" s="304">
        <f t="shared" si="2"/>
        <v>0</v>
      </c>
      <c r="R12" s="304">
        <f t="shared" si="2"/>
        <v>0</v>
      </c>
      <c r="S12" s="304">
        <f t="shared" si="2"/>
        <v>0</v>
      </c>
      <c r="T12" s="304">
        <f t="shared" si="2"/>
        <v>0.5</v>
      </c>
      <c r="U12" s="304">
        <f t="shared" si="2"/>
        <v>0</v>
      </c>
      <c r="V12" s="304">
        <f t="shared" si="2"/>
        <v>0.5</v>
      </c>
      <c r="W12" s="304">
        <f t="shared" si="2"/>
        <v>0.5</v>
      </c>
      <c r="X12" s="304">
        <f t="shared" si="2"/>
        <v>0</v>
      </c>
      <c r="Y12" s="304">
        <f t="shared" si="2"/>
        <v>0</v>
      </c>
      <c r="Z12" s="304">
        <f t="shared" si="2"/>
        <v>0</v>
      </c>
      <c r="AA12" s="304">
        <f t="shared" si="2"/>
        <v>0.5</v>
      </c>
      <c r="AB12" s="304">
        <f t="shared" si="2"/>
        <v>0</v>
      </c>
      <c r="AC12" s="304">
        <f t="shared" si="2"/>
        <v>0.5</v>
      </c>
      <c r="AD12" s="304">
        <f t="shared" si="2"/>
        <v>0.5</v>
      </c>
      <c r="AE12" s="304">
        <f t="shared" si="2"/>
        <v>0</v>
      </c>
      <c r="AF12" s="304">
        <f t="shared" si="2"/>
        <v>0</v>
      </c>
      <c r="AG12" s="304">
        <f t="shared" si="2"/>
        <v>0</v>
      </c>
      <c r="AH12" s="304">
        <f t="shared" si="2"/>
        <v>0.5</v>
      </c>
      <c r="AI12" s="304">
        <f t="shared" si="2"/>
        <v>0</v>
      </c>
      <c r="AJ12" s="303">
        <f t="shared" ref="AJ12" si="3">ROUNDDOWN(AJ8/2,2)</f>
        <v>0</v>
      </c>
    </row>
    <row r="13" spans="1:36" s="96" customFormat="1" ht="33" customHeight="1">
      <c r="A13" s="887"/>
      <c r="B13" s="888"/>
      <c r="C13" s="867" t="s">
        <v>130</v>
      </c>
      <c r="D13" s="868"/>
      <c r="E13" s="304">
        <f t="shared" ref="E13:AI13" si="4">E9*0.33</f>
        <v>0</v>
      </c>
      <c r="F13" s="304">
        <f t="shared" si="4"/>
        <v>0.66</v>
      </c>
      <c r="G13" s="304">
        <f t="shared" si="4"/>
        <v>0</v>
      </c>
      <c r="H13" s="304">
        <f t="shared" si="4"/>
        <v>0.66</v>
      </c>
      <c r="I13" s="304">
        <f t="shared" si="4"/>
        <v>0.33</v>
      </c>
      <c r="J13" s="304">
        <f t="shared" si="4"/>
        <v>0</v>
      </c>
      <c r="K13" s="304">
        <f t="shared" si="4"/>
        <v>0</v>
      </c>
      <c r="L13" s="304">
        <f t="shared" si="4"/>
        <v>0</v>
      </c>
      <c r="M13" s="304">
        <f t="shared" si="4"/>
        <v>0.66</v>
      </c>
      <c r="N13" s="304">
        <f t="shared" si="4"/>
        <v>0</v>
      </c>
      <c r="O13" s="304">
        <f t="shared" si="4"/>
        <v>0.66</v>
      </c>
      <c r="P13" s="304">
        <f t="shared" si="4"/>
        <v>0.33</v>
      </c>
      <c r="Q13" s="304">
        <f t="shared" si="4"/>
        <v>0</v>
      </c>
      <c r="R13" s="304">
        <f t="shared" si="4"/>
        <v>0</v>
      </c>
      <c r="S13" s="304">
        <f t="shared" si="4"/>
        <v>0</v>
      </c>
      <c r="T13" s="304">
        <f t="shared" si="4"/>
        <v>0.66</v>
      </c>
      <c r="U13" s="304">
        <f t="shared" si="4"/>
        <v>0</v>
      </c>
      <c r="V13" s="304">
        <f t="shared" si="4"/>
        <v>0.66</v>
      </c>
      <c r="W13" s="304">
        <f t="shared" si="4"/>
        <v>0.33</v>
      </c>
      <c r="X13" s="304">
        <f t="shared" si="4"/>
        <v>0</v>
      </c>
      <c r="Y13" s="304">
        <f t="shared" si="4"/>
        <v>0</v>
      </c>
      <c r="Z13" s="304">
        <f t="shared" si="4"/>
        <v>0</v>
      </c>
      <c r="AA13" s="304">
        <f t="shared" si="4"/>
        <v>0.66</v>
      </c>
      <c r="AB13" s="304">
        <f t="shared" si="4"/>
        <v>0</v>
      </c>
      <c r="AC13" s="304">
        <f t="shared" si="4"/>
        <v>0.66</v>
      </c>
      <c r="AD13" s="304">
        <f t="shared" si="4"/>
        <v>0.33</v>
      </c>
      <c r="AE13" s="304">
        <f t="shared" si="4"/>
        <v>0</v>
      </c>
      <c r="AF13" s="304">
        <f t="shared" si="4"/>
        <v>0</v>
      </c>
      <c r="AG13" s="304">
        <f t="shared" si="4"/>
        <v>0</v>
      </c>
      <c r="AH13" s="304">
        <f t="shared" si="4"/>
        <v>0.66</v>
      </c>
      <c r="AI13" s="304">
        <f t="shared" si="4"/>
        <v>0</v>
      </c>
      <c r="AJ13" s="304">
        <f>ROUNDDOWN(AJ9/3,2)</f>
        <v>0</v>
      </c>
    </row>
    <row r="14" spans="1:36" s="96" customFormat="1" ht="33" customHeight="1">
      <c r="A14" s="889"/>
      <c r="B14" s="890"/>
      <c r="C14" s="869" t="s">
        <v>24</v>
      </c>
      <c r="D14" s="870"/>
      <c r="E14" s="300">
        <f t="shared" ref="E14:AI14" si="5">SUM(E11:E13)</f>
        <v>1</v>
      </c>
      <c r="F14" s="300">
        <f t="shared" si="5"/>
        <v>1.1600000000000001</v>
      </c>
      <c r="G14" s="300">
        <f t="shared" si="5"/>
        <v>1</v>
      </c>
      <c r="H14" s="300">
        <f t="shared" si="5"/>
        <v>1.1600000000000001</v>
      </c>
      <c r="I14" s="300">
        <f t="shared" si="5"/>
        <v>1.83</v>
      </c>
      <c r="J14" s="300">
        <f t="shared" si="5"/>
        <v>0</v>
      </c>
      <c r="K14" s="300">
        <f t="shared" si="5"/>
        <v>0</v>
      </c>
      <c r="L14" s="300">
        <f t="shared" si="5"/>
        <v>1</v>
      </c>
      <c r="M14" s="300">
        <f t="shared" si="5"/>
        <v>1.1600000000000001</v>
      </c>
      <c r="N14" s="300">
        <f t="shared" si="5"/>
        <v>1</v>
      </c>
      <c r="O14" s="300">
        <f t="shared" si="5"/>
        <v>1.1600000000000001</v>
      </c>
      <c r="P14" s="300">
        <f t="shared" si="5"/>
        <v>1.83</v>
      </c>
      <c r="Q14" s="300">
        <f t="shared" si="5"/>
        <v>0</v>
      </c>
      <c r="R14" s="300">
        <f t="shared" si="5"/>
        <v>0</v>
      </c>
      <c r="S14" s="300">
        <f t="shared" si="5"/>
        <v>1</v>
      </c>
      <c r="T14" s="300">
        <f t="shared" si="5"/>
        <v>1.1600000000000001</v>
      </c>
      <c r="U14" s="300">
        <f t="shared" si="5"/>
        <v>1</v>
      </c>
      <c r="V14" s="300">
        <f t="shared" si="5"/>
        <v>1.1600000000000001</v>
      </c>
      <c r="W14" s="300">
        <f t="shared" si="5"/>
        <v>1.83</v>
      </c>
      <c r="X14" s="300">
        <f t="shared" si="5"/>
        <v>0</v>
      </c>
      <c r="Y14" s="300">
        <f t="shared" si="5"/>
        <v>0</v>
      </c>
      <c r="Z14" s="300">
        <f t="shared" si="5"/>
        <v>1</v>
      </c>
      <c r="AA14" s="300">
        <f t="shared" si="5"/>
        <v>1.1600000000000001</v>
      </c>
      <c r="AB14" s="300">
        <f t="shared" si="5"/>
        <v>1</v>
      </c>
      <c r="AC14" s="300">
        <f t="shared" si="5"/>
        <v>1.1600000000000001</v>
      </c>
      <c r="AD14" s="300">
        <f t="shared" si="5"/>
        <v>1.83</v>
      </c>
      <c r="AE14" s="300">
        <f t="shared" si="5"/>
        <v>0</v>
      </c>
      <c r="AF14" s="300">
        <f t="shared" si="5"/>
        <v>0</v>
      </c>
      <c r="AG14" s="300">
        <f t="shared" si="5"/>
        <v>1</v>
      </c>
      <c r="AH14" s="300">
        <f t="shared" si="5"/>
        <v>1.1600000000000001</v>
      </c>
      <c r="AI14" s="300">
        <f t="shared" si="5"/>
        <v>1</v>
      </c>
      <c r="AJ14" s="301">
        <f>SUM(E14:AI14)</f>
        <v>27.76</v>
      </c>
    </row>
    <row r="15" spans="1:36" s="96" customFormat="1" ht="33" customHeight="1">
      <c r="A15" s="871" t="s">
        <v>145</v>
      </c>
      <c r="B15" s="872"/>
      <c r="C15" s="872"/>
      <c r="D15" s="873"/>
      <c r="E15" s="83">
        <v>1</v>
      </c>
      <c r="F15" s="83">
        <v>1</v>
      </c>
      <c r="G15" s="83">
        <v>1</v>
      </c>
      <c r="H15" s="83">
        <v>2</v>
      </c>
      <c r="I15" s="83">
        <v>2</v>
      </c>
      <c r="J15" s="83"/>
      <c r="K15" s="83"/>
      <c r="L15" s="83">
        <v>1</v>
      </c>
      <c r="M15" s="83">
        <v>1</v>
      </c>
      <c r="N15" s="83">
        <v>1</v>
      </c>
      <c r="O15" s="83">
        <v>2</v>
      </c>
      <c r="P15" s="83">
        <v>2</v>
      </c>
      <c r="Q15" s="83"/>
      <c r="R15" s="83"/>
      <c r="S15" s="83">
        <v>1</v>
      </c>
      <c r="T15" s="83">
        <v>1</v>
      </c>
      <c r="U15" s="83">
        <v>1</v>
      </c>
      <c r="V15" s="83">
        <v>2</v>
      </c>
      <c r="W15" s="83">
        <v>2</v>
      </c>
      <c r="X15" s="83"/>
      <c r="Y15" s="83"/>
      <c r="Z15" s="83">
        <v>1</v>
      </c>
      <c r="AA15" s="83">
        <v>1</v>
      </c>
      <c r="AB15" s="83">
        <v>1</v>
      </c>
      <c r="AC15" s="83">
        <v>2</v>
      </c>
      <c r="AD15" s="83">
        <v>2</v>
      </c>
      <c r="AE15" s="83"/>
      <c r="AF15" s="83"/>
      <c r="AG15" s="83">
        <v>1</v>
      </c>
      <c r="AH15" s="83">
        <v>1</v>
      </c>
      <c r="AI15" s="98">
        <v>1</v>
      </c>
      <c r="AJ15" s="97">
        <f>SUM(E15:AI15)</f>
        <v>31</v>
      </c>
    </row>
    <row r="18" spans="1:33">
      <c r="B18" s="80" t="s">
        <v>129</v>
      </c>
    </row>
    <row r="19" spans="1:33" ht="21.75" customHeight="1">
      <c r="C19" s="107" t="s">
        <v>146</v>
      </c>
    </row>
    <row r="20" spans="1:33" ht="21.75" customHeight="1">
      <c r="C20" s="80" t="s">
        <v>128</v>
      </c>
    </row>
    <row r="21" spans="1:33" ht="21.75" customHeight="1">
      <c r="C21" s="80" t="s">
        <v>127</v>
      </c>
    </row>
    <row r="22" spans="1:33" ht="21.75" customHeight="1">
      <c r="A22" s="82"/>
      <c r="B22" s="81"/>
      <c r="C22" s="836" t="s">
        <v>126</v>
      </c>
      <c r="D22" s="836"/>
      <c r="E22" s="836"/>
      <c r="F22" s="836"/>
      <c r="G22" s="836"/>
      <c r="H22" s="836"/>
      <c r="I22" s="836"/>
      <c r="J22" s="836"/>
      <c r="K22" s="836"/>
      <c r="L22" s="836"/>
      <c r="M22" s="836"/>
      <c r="N22" s="836"/>
      <c r="O22" s="836"/>
      <c r="P22" s="836"/>
      <c r="Q22" s="836"/>
      <c r="R22" s="836"/>
      <c r="S22" s="836"/>
      <c r="T22" s="836"/>
      <c r="U22" s="836"/>
      <c r="V22" s="836"/>
      <c r="W22" s="836"/>
      <c r="X22" s="836"/>
      <c r="Y22" s="836"/>
      <c r="Z22" s="836"/>
      <c r="AA22" s="836"/>
      <c r="AB22" s="836"/>
      <c r="AC22" s="836"/>
      <c r="AD22" s="836"/>
      <c r="AE22" s="836"/>
      <c r="AF22" s="836"/>
      <c r="AG22" s="836"/>
    </row>
  </sheetData>
  <sheetProtection password="CC09" sheet="1" objects="1" scenarios="1"/>
  <mergeCells count="17">
    <mergeCell ref="C22:AG22"/>
    <mergeCell ref="A4:C6"/>
    <mergeCell ref="D4:AI4"/>
    <mergeCell ref="AJ4:AJ6"/>
    <mergeCell ref="A7:B10"/>
    <mergeCell ref="C7:D7"/>
    <mergeCell ref="C8:D8"/>
    <mergeCell ref="C9:D9"/>
    <mergeCell ref="C10:D10"/>
    <mergeCell ref="A11:B14"/>
    <mergeCell ref="C11:D11"/>
    <mergeCell ref="C12:D12"/>
    <mergeCell ref="C13:D13"/>
    <mergeCell ref="C14:D14"/>
    <mergeCell ref="A15:D15"/>
    <mergeCell ref="A2:U2"/>
    <mergeCell ref="V2:AJ2"/>
  </mergeCells>
  <phoneticPr fontId="4"/>
  <printOptions horizontalCentered="1"/>
  <pageMargins left="0.31496062992125984" right="0.31496062992125984" top="0.74803149606299213" bottom="0.74803149606299213" header="0.31496062992125984" footer="0.31496062992125984"/>
  <pageSetup paperSize="9" scale="85" orientation="landscape" r:id="rId1"/>
  <headerFooter>
    <oddFooter>&amp;RR030401</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44"/>
  <sheetViews>
    <sheetView view="pageBreakPreview" topLeftCell="A13" zoomScaleNormal="100" zoomScaleSheetLayoutView="100" workbookViewId="0">
      <selection activeCell="A3" sqref="A3:F3"/>
    </sheetView>
  </sheetViews>
  <sheetFormatPr defaultColWidth="8.7265625" defaultRowHeight="13"/>
  <cols>
    <col min="1" max="1" width="11.453125" style="366" customWidth="1"/>
    <col min="2" max="2" width="3.36328125" style="380" customWidth="1"/>
    <col min="3" max="3" width="3.6328125" style="380" customWidth="1"/>
    <col min="4" max="4" width="45.08984375" style="380" customWidth="1"/>
    <col min="5" max="5" width="10.36328125" style="365" bestFit="1" customWidth="1"/>
    <col min="6" max="6" width="23.453125" style="381" customWidth="1"/>
    <col min="7" max="7" width="2.90625" style="381" hidden="1" customWidth="1"/>
    <col min="8" max="8" width="16.26953125" style="381" hidden="1" customWidth="1"/>
    <col min="9" max="9" width="23.453125" style="381" hidden="1" customWidth="1"/>
    <col min="10" max="10" width="27.6328125" style="365" customWidth="1"/>
    <col min="11" max="16384" width="8.7265625" style="365"/>
  </cols>
  <sheetData>
    <row r="1" spans="1:9" ht="19.5" customHeight="1">
      <c r="A1" s="364" t="s">
        <v>208</v>
      </c>
      <c r="E1" s="945" t="s">
        <v>209</v>
      </c>
      <c r="F1" s="945"/>
    </row>
    <row r="2" spans="1:9" ht="6.65" customHeight="1">
      <c r="E2" s="946"/>
      <c r="F2" s="946"/>
    </row>
    <row r="3" spans="1:9" ht="13.5" thickBot="1">
      <c r="A3" s="953" t="s">
        <v>210</v>
      </c>
      <c r="B3" s="954" t="s">
        <v>211</v>
      </c>
      <c r="C3" s="955"/>
      <c r="D3" s="956"/>
      <c r="E3" s="953" t="s">
        <v>212</v>
      </c>
      <c r="F3" s="953" t="s">
        <v>213</v>
      </c>
      <c r="G3" s="382"/>
      <c r="H3" s="368" t="s">
        <v>214</v>
      </c>
      <c r="I3" s="368" t="s">
        <v>215</v>
      </c>
    </row>
    <row r="4" spans="1:9" ht="13.5" customHeight="1" thickTop="1">
      <c r="A4" s="947" t="s">
        <v>288</v>
      </c>
      <c r="B4" s="949" t="s">
        <v>289</v>
      </c>
      <c r="C4" s="950"/>
      <c r="D4" s="951"/>
      <c r="E4" s="943"/>
      <c r="F4" s="896" t="str">
        <f>IF(E4="","",IF(E4=H4,I3,I4))</f>
        <v/>
      </c>
      <c r="G4" s="383"/>
      <c r="H4" s="384" t="s">
        <v>217</v>
      </c>
      <c r="I4" s="912" t="s">
        <v>216</v>
      </c>
    </row>
    <row r="5" spans="1:9" ht="13.5" customHeight="1">
      <c r="A5" s="948"/>
      <c r="B5" s="949"/>
      <c r="C5" s="950"/>
      <c r="D5" s="951"/>
      <c r="E5" s="891"/>
      <c r="F5" s="892"/>
      <c r="G5" s="383"/>
      <c r="H5" s="384" t="s">
        <v>218</v>
      </c>
      <c r="I5" s="893"/>
    </row>
    <row r="6" spans="1:9" ht="13.5" customHeight="1">
      <c r="A6" s="948"/>
      <c r="B6" s="913" t="s">
        <v>290</v>
      </c>
      <c r="C6" s="385"/>
      <c r="D6" s="386" t="s">
        <v>219</v>
      </c>
      <c r="E6" s="891"/>
      <c r="F6" s="892"/>
      <c r="G6" s="387"/>
      <c r="H6" s="384" t="s">
        <v>220</v>
      </c>
      <c r="I6" s="893"/>
    </row>
    <row r="7" spans="1:9" ht="13.5" customHeight="1">
      <c r="A7" s="948"/>
      <c r="B7" s="914"/>
      <c r="C7" s="385"/>
      <c r="D7" s="386" t="s">
        <v>221</v>
      </c>
      <c r="E7" s="891"/>
      <c r="F7" s="892"/>
      <c r="G7" s="387"/>
      <c r="H7" s="384" t="s">
        <v>222</v>
      </c>
      <c r="I7" s="893"/>
    </row>
    <row r="8" spans="1:9" ht="13.5" customHeight="1">
      <c r="A8" s="948"/>
      <c r="B8" s="914"/>
      <c r="C8" s="385"/>
      <c r="D8" s="386" t="s">
        <v>223</v>
      </c>
      <c r="E8" s="891"/>
      <c r="F8" s="952"/>
      <c r="G8" s="388"/>
      <c r="H8" s="384"/>
      <c r="I8" s="893"/>
    </row>
    <row r="9" spans="1:9" ht="13.5" customHeight="1">
      <c r="A9" s="948"/>
      <c r="B9" s="915"/>
      <c r="C9" s="385"/>
      <c r="D9" s="389" t="s">
        <v>224</v>
      </c>
      <c r="E9" s="891"/>
      <c r="F9" s="952"/>
      <c r="G9" s="388"/>
      <c r="H9" s="384"/>
      <c r="I9" s="893"/>
    </row>
    <row r="10" spans="1:9" ht="13.5" customHeight="1">
      <c r="A10" s="916" t="s">
        <v>225</v>
      </c>
      <c r="B10" s="917" t="s">
        <v>226</v>
      </c>
      <c r="C10" s="918"/>
      <c r="D10" s="919"/>
      <c r="E10" s="926"/>
      <c r="F10" s="927" t="str">
        <f>IF(E10="","",IF(E10=H10,I3,IF(E10=H11,I3,I10)))</f>
        <v/>
      </c>
      <c r="G10" s="390"/>
      <c r="H10" s="384" t="s">
        <v>228</v>
      </c>
      <c r="I10" s="928" t="s">
        <v>227</v>
      </c>
    </row>
    <row r="11" spans="1:9" ht="13.5" customHeight="1">
      <c r="A11" s="916"/>
      <c r="B11" s="920"/>
      <c r="C11" s="921"/>
      <c r="D11" s="922"/>
      <c r="E11" s="926"/>
      <c r="F11" s="927"/>
      <c r="G11" s="391"/>
      <c r="H11" s="384" t="s">
        <v>229</v>
      </c>
      <c r="I11" s="929"/>
    </row>
    <row r="12" spans="1:9" ht="13.5" customHeight="1">
      <c r="A12" s="916"/>
      <c r="B12" s="920"/>
      <c r="C12" s="921"/>
      <c r="D12" s="922"/>
      <c r="E12" s="926"/>
      <c r="F12" s="927"/>
      <c r="G12" s="391"/>
      <c r="H12" s="384" t="s">
        <v>230</v>
      </c>
      <c r="I12" s="929"/>
    </row>
    <row r="13" spans="1:9" ht="13.5" customHeight="1">
      <c r="A13" s="916"/>
      <c r="B13" s="920"/>
      <c r="C13" s="921"/>
      <c r="D13" s="922"/>
      <c r="E13" s="926"/>
      <c r="F13" s="927"/>
      <c r="G13" s="391"/>
      <c r="H13" s="384"/>
      <c r="I13" s="929"/>
    </row>
    <row r="14" spans="1:9" ht="13.5" customHeight="1">
      <c r="A14" s="916"/>
      <c r="B14" s="920"/>
      <c r="C14" s="921"/>
      <c r="D14" s="922"/>
      <c r="E14" s="926"/>
      <c r="F14" s="927"/>
      <c r="G14" s="391"/>
      <c r="H14" s="384"/>
      <c r="I14" s="929"/>
    </row>
    <row r="15" spans="1:9" ht="13.5" customHeight="1">
      <c r="A15" s="916"/>
      <c r="B15" s="923"/>
      <c r="C15" s="924"/>
      <c r="D15" s="925"/>
      <c r="E15" s="926"/>
      <c r="F15" s="927"/>
      <c r="G15" s="392"/>
      <c r="H15" s="384"/>
      <c r="I15" s="912"/>
    </row>
    <row r="16" spans="1:9" ht="13.5" customHeight="1">
      <c r="A16" s="898" t="s">
        <v>231</v>
      </c>
      <c r="B16" s="932" t="s">
        <v>298</v>
      </c>
      <c r="C16" s="933"/>
      <c r="D16" s="934"/>
      <c r="E16" s="941"/>
      <c r="F16" s="895" t="str">
        <f>IF(E16="","",IF(E16=H16,I3,I16))</f>
        <v/>
      </c>
      <c r="G16" s="391"/>
      <c r="H16" s="384" t="s">
        <v>233</v>
      </c>
      <c r="I16" s="930" t="s">
        <v>232</v>
      </c>
    </row>
    <row r="17" spans="1:10" ht="13.5" customHeight="1">
      <c r="A17" s="898"/>
      <c r="B17" s="935"/>
      <c r="C17" s="936"/>
      <c r="D17" s="937"/>
      <c r="E17" s="942"/>
      <c r="F17" s="944"/>
      <c r="G17" s="393"/>
      <c r="H17" s="384" t="s">
        <v>234</v>
      </c>
      <c r="I17" s="931"/>
    </row>
    <row r="18" spans="1:10" ht="13.5" customHeight="1">
      <c r="A18" s="898"/>
      <c r="B18" s="935"/>
      <c r="C18" s="936"/>
      <c r="D18" s="937"/>
      <c r="E18" s="942"/>
      <c r="F18" s="944"/>
      <c r="G18" s="393"/>
      <c r="H18" s="384"/>
      <c r="I18" s="931"/>
    </row>
    <row r="19" spans="1:10" ht="13.5" customHeight="1">
      <c r="A19" s="898"/>
      <c r="B19" s="935"/>
      <c r="C19" s="936"/>
      <c r="D19" s="937"/>
      <c r="E19" s="942"/>
      <c r="F19" s="944"/>
      <c r="G19" s="393"/>
      <c r="H19" s="384"/>
      <c r="I19" s="931"/>
    </row>
    <row r="20" spans="1:10" ht="13.5" customHeight="1">
      <c r="A20" s="898"/>
      <c r="B20" s="938"/>
      <c r="C20" s="939"/>
      <c r="D20" s="940"/>
      <c r="E20" s="943"/>
      <c r="F20" s="896"/>
      <c r="G20" s="393"/>
      <c r="H20" s="384"/>
      <c r="I20" s="931"/>
    </row>
    <row r="21" spans="1:10" ht="13.5" customHeight="1">
      <c r="A21" s="898" t="s">
        <v>235</v>
      </c>
      <c r="B21" s="894" t="s">
        <v>291</v>
      </c>
      <c r="C21" s="894"/>
      <c r="D21" s="894"/>
      <c r="E21" s="891"/>
      <c r="F21" s="892" t="str">
        <f>IF(E21="","",IF(E21=H21,I3,I21))</f>
        <v/>
      </c>
      <c r="G21" s="391"/>
      <c r="H21" s="384" t="s">
        <v>236</v>
      </c>
      <c r="I21" s="893" t="s">
        <v>292</v>
      </c>
      <c r="J21" s="897"/>
    </row>
    <row r="22" spans="1:10" ht="13.5" customHeight="1">
      <c r="A22" s="898"/>
      <c r="B22" s="894"/>
      <c r="C22" s="894"/>
      <c r="D22" s="894"/>
      <c r="E22" s="891"/>
      <c r="F22" s="892"/>
      <c r="G22" s="391"/>
      <c r="H22" s="384" t="s">
        <v>237</v>
      </c>
      <c r="I22" s="893"/>
      <c r="J22" s="897"/>
    </row>
    <row r="23" spans="1:10" ht="13.5" customHeight="1">
      <c r="A23" s="898"/>
      <c r="B23" s="894"/>
      <c r="C23" s="894"/>
      <c r="D23" s="894"/>
      <c r="E23" s="891"/>
      <c r="F23" s="892"/>
      <c r="G23" s="391"/>
      <c r="H23" s="384"/>
      <c r="I23" s="893"/>
      <c r="J23" s="897"/>
    </row>
    <row r="24" spans="1:10" ht="13.5" customHeight="1">
      <c r="A24" s="898"/>
      <c r="B24" s="894"/>
      <c r="C24" s="894"/>
      <c r="D24" s="894"/>
      <c r="E24" s="891"/>
      <c r="F24" s="892"/>
      <c r="G24" s="391"/>
      <c r="H24" s="384"/>
      <c r="I24" s="893"/>
      <c r="J24" s="897"/>
    </row>
    <row r="25" spans="1:10" ht="13.5" customHeight="1">
      <c r="A25" s="898"/>
      <c r="B25" s="894"/>
      <c r="C25" s="894"/>
      <c r="D25" s="894"/>
      <c r="E25" s="911"/>
      <c r="F25" s="892"/>
      <c r="G25" s="393"/>
      <c r="H25" s="384"/>
      <c r="I25" s="893"/>
      <c r="J25" s="897"/>
    </row>
    <row r="26" spans="1:10" ht="13.5" customHeight="1">
      <c r="A26" s="898" t="s">
        <v>238</v>
      </c>
      <c r="B26" s="899" t="s">
        <v>239</v>
      </c>
      <c r="C26" s="899"/>
      <c r="D26" s="899"/>
      <c r="E26" s="891"/>
      <c r="F26" s="892" t="str">
        <f>IF(E26="","",IF(E26=H26,I3,I26))</f>
        <v/>
      </c>
      <c r="G26" s="394"/>
      <c r="H26" s="384" t="s">
        <v>241</v>
      </c>
      <c r="I26" s="893" t="s">
        <v>240</v>
      </c>
    </row>
    <row r="27" spans="1:10" ht="13.5" customHeight="1">
      <c r="A27" s="898"/>
      <c r="B27" s="900"/>
      <c r="C27" s="900"/>
      <c r="D27" s="900"/>
      <c r="E27" s="891"/>
      <c r="F27" s="892"/>
      <c r="G27" s="394"/>
      <c r="H27" s="384" t="s">
        <v>242</v>
      </c>
      <c r="I27" s="893"/>
    </row>
    <row r="28" spans="1:10" ht="13.5" customHeight="1">
      <c r="A28" s="898"/>
      <c r="B28" s="901" t="s">
        <v>243</v>
      </c>
      <c r="C28" s="902"/>
      <c r="D28" s="903"/>
      <c r="E28" s="891"/>
      <c r="F28" s="892"/>
      <c r="G28" s="394"/>
      <c r="H28" s="384"/>
      <c r="I28" s="893"/>
    </row>
    <row r="29" spans="1:10" ht="13.5" customHeight="1">
      <c r="A29" s="898"/>
      <c r="B29" s="395"/>
      <c r="C29" s="904"/>
      <c r="D29" s="905"/>
      <c r="E29" s="891"/>
      <c r="F29" s="892"/>
      <c r="G29" s="394"/>
      <c r="H29" s="384"/>
      <c r="I29" s="893"/>
    </row>
    <row r="30" spans="1:10" ht="13.5" customHeight="1">
      <c r="A30" s="898"/>
      <c r="B30" s="906" t="s">
        <v>244</v>
      </c>
      <c r="C30" s="907"/>
      <c r="D30" s="908"/>
      <c r="E30" s="891"/>
      <c r="F30" s="892"/>
      <c r="G30" s="394"/>
      <c r="H30" s="384"/>
      <c r="I30" s="893"/>
    </row>
    <row r="31" spans="1:10" ht="13.5" customHeight="1">
      <c r="A31" s="898"/>
      <c r="B31" s="396"/>
      <c r="C31" s="909"/>
      <c r="D31" s="910"/>
      <c r="E31" s="891"/>
      <c r="F31" s="892"/>
      <c r="G31" s="394"/>
      <c r="H31" s="384"/>
      <c r="I31" s="893"/>
    </row>
    <row r="32" spans="1:10" ht="13.5" customHeight="1">
      <c r="A32" s="898" t="s">
        <v>245</v>
      </c>
      <c r="B32" s="894" t="s">
        <v>293</v>
      </c>
      <c r="C32" s="894"/>
      <c r="D32" s="894"/>
      <c r="E32" s="891"/>
      <c r="F32" s="892" t="str">
        <f>IF(E32="","",IF(E32=H32,I3,I32))</f>
        <v/>
      </c>
      <c r="G32" s="397"/>
      <c r="H32" s="384" t="s">
        <v>246</v>
      </c>
      <c r="I32" s="893" t="s">
        <v>294</v>
      </c>
    </row>
    <row r="33" spans="1:9" ht="13.5" customHeight="1">
      <c r="A33" s="898"/>
      <c r="B33" s="894"/>
      <c r="C33" s="894"/>
      <c r="D33" s="894"/>
      <c r="E33" s="891"/>
      <c r="F33" s="892"/>
      <c r="G33" s="397"/>
      <c r="H33" s="384" t="s">
        <v>247</v>
      </c>
      <c r="I33" s="893"/>
    </row>
    <row r="34" spans="1:9" ht="13.5" customHeight="1">
      <c r="A34" s="898"/>
      <c r="B34" s="894"/>
      <c r="C34" s="894"/>
      <c r="D34" s="894"/>
      <c r="E34" s="891"/>
      <c r="F34" s="892"/>
      <c r="G34" s="397"/>
      <c r="H34" s="384"/>
      <c r="I34" s="893"/>
    </row>
    <row r="35" spans="1:9" ht="13.5" customHeight="1">
      <c r="A35" s="898" t="s">
        <v>248</v>
      </c>
      <c r="B35" s="894" t="s">
        <v>295</v>
      </c>
      <c r="C35" s="894"/>
      <c r="D35" s="894"/>
      <c r="E35" s="891"/>
      <c r="F35" s="892" t="str">
        <f>IF(E35="","",IF(E35=H35,I3,I35))</f>
        <v/>
      </c>
      <c r="G35" s="398"/>
      <c r="H35" s="384" t="s">
        <v>249</v>
      </c>
      <c r="I35" s="893" t="s">
        <v>296</v>
      </c>
    </row>
    <row r="36" spans="1:9" ht="13.5" customHeight="1">
      <c r="A36" s="898"/>
      <c r="B36" s="894"/>
      <c r="C36" s="894"/>
      <c r="D36" s="894"/>
      <c r="E36" s="891"/>
      <c r="F36" s="892"/>
      <c r="G36" s="399"/>
      <c r="H36" s="384" t="s">
        <v>250</v>
      </c>
      <c r="I36" s="893"/>
    </row>
    <row r="37" spans="1:9" ht="13.5" customHeight="1">
      <c r="A37" s="898"/>
      <c r="B37" s="894"/>
      <c r="C37" s="894"/>
      <c r="D37" s="894"/>
      <c r="E37" s="891"/>
      <c r="F37" s="892"/>
      <c r="G37" s="399"/>
      <c r="H37" s="384" t="s">
        <v>251</v>
      </c>
      <c r="I37" s="893"/>
    </row>
    <row r="38" spans="1:9" ht="13.5" customHeight="1">
      <c r="A38" s="898"/>
      <c r="B38" s="894"/>
      <c r="C38" s="894"/>
      <c r="D38" s="894"/>
      <c r="E38" s="891"/>
      <c r="F38" s="892"/>
      <c r="G38" s="399"/>
      <c r="H38" s="384"/>
      <c r="I38" s="893"/>
    </row>
    <row r="39" spans="1:9" ht="13.5" customHeight="1">
      <c r="A39" s="898" t="s">
        <v>252</v>
      </c>
      <c r="B39" s="894" t="s">
        <v>297</v>
      </c>
      <c r="C39" s="894"/>
      <c r="D39" s="894"/>
      <c r="E39" s="891" t="s">
        <v>255</v>
      </c>
      <c r="F39" s="892" t="str">
        <f>IF(E39="","",IF(E39=H39,I3,IF(E39=H40,I3,I39)))</f>
        <v>指摘なし</v>
      </c>
      <c r="G39" s="397"/>
      <c r="H39" s="384" t="s">
        <v>253</v>
      </c>
      <c r="I39" s="893" t="s">
        <v>254</v>
      </c>
    </row>
    <row r="40" spans="1:9" ht="13.5" customHeight="1">
      <c r="A40" s="898"/>
      <c r="B40" s="894"/>
      <c r="C40" s="894"/>
      <c r="D40" s="894"/>
      <c r="E40" s="891"/>
      <c r="F40" s="892"/>
      <c r="G40" s="397"/>
      <c r="H40" s="384" t="s">
        <v>255</v>
      </c>
      <c r="I40" s="893"/>
    </row>
    <row r="41" spans="1:9" ht="13.5" customHeight="1">
      <c r="A41" s="898"/>
      <c r="B41" s="894" t="s">
        <v>257</v>
      </c>
      <c r="C41" s="894"/>
      <c r="D41" s="894"/>
      <c r="E41" s="891" t="s">
        <v>326</v>
      </c>
      <c r="F41" s="895" t="str">
        <f>IF(E41="","",IF(E41=H42,I3,IF(E41=H43,I3,I42)))</f>
        <v>利用者負担額等の支払を受けた場合は、領収書を交付すること。</v>
      </c>
      <c r="G41" s="397"/>
      <c r="H41" s="410" t="s">
        <v>256</v>
      </c>
      <c r="I41" s="410"/>
    </row>
    <row r="42" spans="1:9" ht="18" customHeight="1">
      <c r="A42" s="898"/>
      <c r="B42" s="894"/>
      <c r="C42" s="894"/>
      <c r="D42" s="894"/>
      <c r="E42" s="891"/>
      <c r="F42" s="896"/>
      <c r="G42" s="397"/>
      <c r="H42" s="410" t="s">
        <v>253</v>
      </c>
      <c r="I42" s="893" t="s">
        <v>258</v>
      </c>
    </row>
    <row r="43" spans="1:9">
      <c r="H43" s="410" t="s">
        <v>324</v>
      </c>
      <c r="I43" s="893"/>
    </row>
    <row r="44" spans="1:9">
      <c r="H44" s="410" t="s">
        <v>325</v>
      </c>
      <c r="I44" s="411"/>
    </row>
  </sheetData>
  <sheetProtection password="CC09" sheet="1" objects="1" scenarios="1"/>
  <mergeCells count="52">
    <mergeCell ref="E1:F2"/>
    <mergeCell ref="B3:D3"/>
    <mergeCell ref="A4:A9"/>
    <mergeCell ref="B4:D5"/>
    <mergeCell ref="E4:E9"/>
    <mergeCell ref="F4:F9"/>
    <mergeCell ref="A16:A20"/>
    <mergeCell ref="B16:D20"/>
    <mergeCell ref="E16:E20"/>
    <mergeCell ref="F16:F20"/>
    <mergeCell ref="A35:A38"/>
    <mergeCell ref="B35:D38"/>
    <mergeCell ref="E35:E38"/>
    <mergeCell ref="F35:F38"/>
    <mergeCell ref="A39:A42"/>
    <mergeCell ref="I4:I9"/>
    <mergeCell ref="B6:B9"/>
    <mergeCell ref="A10:A15"/>
    <mergeCell ref="B10:D15"/>
    <mergeCell ref="E10:E15"/>
    <mergeCell ref="F10:F15"/>
    <mergeCell ref="I10:I15"/>
    <mergeCell ref="I16:I20"/>
    <mergeCell ref="I35:I38"/>
    <mergeCell ref="A32:A34"/>
    <mergeCell ref="B32:D34"/>
    <mergeCell ref="E32:E34"/>
    <mergeCell ref="F32:F34"/>
    <mergeCell ref="I32:I34"/>
    <mergeCell ref="B39:D40"/>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E39:E40"/>
    <mergeCell ref="F39:F40"/>
    <mergeCell ref="I39:I40"/>
    <mergeCell ref="B41:D42"/>
    <mergeCell ref="E41:E42"/>
    <mergeCell ref="F41:F42"/>
    <mergeCell ref="I42:I43"/>
  </mergeCells>
  <phoneticPr fontId="4"/>
  <conditionalFormatting sqref="E21:E29 E4:E7">
    <cfRule type="cellIs" dxfId="8" priority="11" operator="equal">
      <formula>""</formula>
    </cfRule>
  </conditionalFormatting>
  <conditionalFormatting sqref="E10:E14">
    <cfRule type="cellIs" dxfId="7" priority="10" operator="equal">
      <formula>""</formula>
    </cfRule>
  </conditionalFormatting>
  <conditionalFormatting sqref="E16">
    <cfRule type="cellIs" dxfId="6" priority="9" operator="equal">
      <formula>""</formula>
    </cfRule>
  </conditionalFormatting>
  <conditionalFormatting sqref="E39 E41">
    <cfRule type="cellIs" dxfId="5" priority="8" operator="equal">
      <formula>""</formula>
    </cfRule>
  </conditionalFormatting>
  <conditionalFormatting sqref="E35">
    <cfRule type="cellIs" dxfId="4" priority="7" operator="equal">
      <formula>""</formula>
    </cfRule>
  </conditionalFormatting>
  <conditionalFormatting sqref="B6:C6 C7:C9">
    <cfRule type="cellIs" dxfId="3" priority="6" operator="equal">
      <formula>""</formula>
    </cfRule>
  </conditionalFormatting>
  <conditionalFormatting sqref="E32">
    <cfRule type="cellIs" dxfId="2" priority="5" operator="equal">
      <formula>""</formula>
    </cfRule>
  </conditionalFormatting>
  <conditionalFormatting sqref="C29">
    <cfRule type="cellIs" dxfId="1" priority="4" operator="equal">
      <formula>""</formula>
    </cfRule>
  </conditionalFormatting>
  <conditionalFormatting sqref="C31">
    <cfRule type="cellIs" dxfId="0" priority="3" operator="equal">
      <formula>""</formula>
    </cfRule>
  </conditionalFormatting>
  <dataValidations count="11">
    <dataValidation type="list" allowBlank="1" showInputMessage="1" showErrorMessage="1" sqref="G8:G9 G36:G38 G15 G17:G20 G25">
      <formula1>"○"</formula1>
    </dataValidation>
    <dataValidation type="list" allowBlank="1" showInputMessage="1" showErrorMessage="1" sqref="E35">
      <formula1>$H$35:$H$37</formula1>
    </dataValidation>
    <dataValidation type="list" allowBlank="1" showInputMessage="1" showErrorMessage="1" sqref="E39:E40">
      <formula1>$H$39:$H$41</formula1>
    </dataValidation>
    <dataValidation type="list" allowBlank="1" showInputMessage="1" showErrorMessage="1" sqref="E32">
      <formula1>$H$32:$H$33</formula1>
    </dataValidation>
    <dataValidation type="list" allowBlank="1" showInputMessage="1" showErrorMessage="1" sqref="E26:E31">
      <formula1>$H$26:$H$27</formula1>
    </dataValidation>
    <dataValidation type="list" allowBlank="1" showInputMessage="1" showErrorMessage="1" sqref="E21:E25">
      <formula1>$H$21:$H$22</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16:E20">
      <formula1>$H$16:$H$17</formula1>
    </dataValidation>
    <dataValidation type="list" allowBlank="1" showInputMessage="1" showErrorMessage="1" sqref="E41:E42">
      <formula1>"該当なし,交付している,交付していない"</formula1>
    </dataValidation>
  </dataValidations>
  <printOptions horizontalCentered="1"/>
  <pageMargins left="0.47244094488188981" right="0.31496062992125984" top="0.59055118110236227" bottom="0.39370078740157483" header="0.31496062992125984" footer="0.31496062992125984"/>
  <pageSetup paperSize="9"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L49"/>
  <sheetViews>
    <sheetView view="pageBreakPreview" zoomScale="70" zoomScaleNormal="85" zoomScaleSheetLayoutView="70" zoomScalePageLayoutView="85" workbookViewId="0">
      <selection activeCell="E4" sqref="E4:E7"/>
    </sheetView>
  </sheetViews>
  <sheetFormatPr defaultRowHeight="13"/>
  <cols>
    <col min="1" max="1" width="5.08984375" style="35" customWidth="1"/>
    <col min="2" max="2" width="17.90625" style="35" customWidth="1"/>
    <col min="3" max="3" width="12.453125" style="35" customWidth="1"/>
    <col min="4" max="4" width="12" style="35" customWidth="1"/>
    <col min="5" max="5" width="15.6328125" style="35" customWidth="1"/>
    <col min="6" max="6" width="11.453125" style="35" customWidth="1"/>
    <col min="7" max="7" width="10.90625" style="35" customWidth="1"/>
    <col min="8" max="9" width="8.90625" style="35" customWidth="1"/>
    <col min="10" max="40" width="3.6328125" style="35" customWidth="1"/>
    <col min="41" max="41" width="5.36328125" style="35" customWidth="1"/>
    <col min="42" max="42" width="10.90625" style="35" customWidth="1"/>
    <col min="43" max="45" width="11.90625" style="35" customWidth="1"/>
    <col min="46" max="46" width="8.90625" style="35" customWidth="1"/>
    <col min="47" max="47" width="12" style="35" hidden="1" customWidth="1"/>
    <col min="48" max="48" width="1.453125" style="35" customWidth="1"/>
    <col min="49" max="283" width="9" style="35"/>
    <col min="284" max="284" width="3.36328125" style="35" customWidth="1"/>
    <col min="285" max="285" width="17" style="35" customWidth="1"/>
    <col min="286" max="286" width="6" style="35" customWidth="1"/>
    <col min="287" max="299" width="12.36328125" style="35" customWidth="1"/>
    <col min="300" max="300" width="13.08984375" style="35" customWidth="1"/>
    <col min="301" max="301" width="50.90625" style="35" customWidth="1"/>
    <col min="302" max="302" width="8.90625" style="35" customWidth="1"/>
    <col min="303" max="303" width="12" style="35" customWidth="1"/>
    <col min="304" max="304" width="1.453125" style="35" customWidth="1"/>
    <col min="305" max="539" width="9" style="35"/>
    <col min="540" max="540" width="3.36328125" style="35" customWidth="1"/>
    <col min="541" max="541" width="17" style="35" customWidth="1"/>
    <col min="542" max="542" width="6" style="35" customWidth="1"/>
    <col min="543" max="555" width="12.36328125" style="35" customWidth="1"/>
    <col min="556" max="556" width="13.08984375" style="35" customWidth="1"/>
    <col min="557" max="557" width="50.90625" style="35" customWidth="1"/>
    <col min="558" max="558" width="8.90625" style="35" customWidth="1"/>
    <col min="559" max="559" width="12" style="35" customWidth="1"/>
    <col min="560" max="560" width="1.453125" style="35" customWidth="1"/>
    <col min="561" max="795" width="9" style="35"/>
    <col min="796" max="796" width="3.36328125" style="35" customWidth="1"/>
    <col min="797" max="797" width="17" style="35" customWidth="1"/>
    <col min="798" max="798" width="6" style="35" customWidth="1"/>
    <col min="799" max="811" width="12.36328125" style="35" customWidth="1"/>
    <col min="812" max="812" width="13.08984375" style="35" customWidth="1"/>
    <col min="813" max="813" width="50.90625" style="35" customWidth="1"/>
    <col min="814" max="814" width="8.90625" style="35" customWidth="1"/>
    <col min="815" max="815" width="12" style="35" customWidth="1"/>
    <col min="816" max="816" width="1.453125" style="35" customWidth="1"/>
    <col min="817" max="1051" width="9" style="35"/>
    <col min="1052" max="1052" width="3.36328125" style="35" customWidth="1"/>
    <col min="1053" max="1053" width="17" style="35" customWidth="1"/>
    <col min="1054" max="1054" width="6" style="35" customWidth="1"/>
    <col min="1055" max="1067" width="12.36328125" style="35" customWidth="1"/>
    <col min="1068" max="1068" width="13.08984375" style="35" customWidth="1"/>
    <col min="1069" max="1069" width="50.90625" style="35" customWidth="1"/>
    <col min="1070" max="1070" width="8.90625" style="35" customWidth="1"/>
    <col min="1071" max="1071" width="12" style="35" customWidth="1"/>
    <col min="1072" max="1072" width="1.453125" style="35" customWidth="1"/>
    <col min="1073" max="1307" width="9" style="35"/>
    <col min="1308" max="1308" width="3.36328125" style="35" customWidth="1"/>
    <col min="1309" max="1309" width="17" style="35" customWidth="1"/>
    <col min="1310" max="1310" width="6" style="35" customWidth="1"/>
    <col min="1311" max="1323" width="12.36328125" style="35" customWidth="1"/>
    <col min="1324" max="1324" width="13.08984375" style="35" customWidth="1"/>
    <col min="1325" max="1325" width="50.90625" style="35" customWidth="1"/>
    <col min="1326" max="1326" width="8.90625" style="35" customWidth="1"/>
    <col min="1327" max="1327" width="12" style="35" customWidth="1"/>
    <col min="1328" max="1328" width="1.453125" style="35" customWidth="1"/>
    <col min="1329" max="1563" width="9" style="35"/>
    <col min="1564" max="1564" width="3.36328125" style="35" customWidth="1"/>
    <col min="1565" max="1565" width="17" style="35" customWidth="1"/>
    <col min="1566" max="1566" width="6" style="35" customWidth="1"/>
    <col min="1567" max="1579" width="12.36328125" style="35" customWidth="1"/>
    <col min="1580" max="1580" width="13.08984375" style="35" customWidth="1"/>
    <col min="1581" max="1581" width="50.90625" style="35" customWidth="1"/>
    <col min="1582" max="1582" width="8.90625" style="35" customWidth="1"/>
    <col min="1583" max="1583" width="12" style="35" customWidth="1"/>
    <col min="1584" max="1584" width="1.453125" style="35" customWidth="1"/>
    <col min="1585" max="1819" width="9" style="35"/>
    <col min="1820" max="1820" width="3.36328125" style="35" customWidth="1"/>
    <col min="1821" max="1821" width="17" style="35" customWidth="1"/>
    <col min="1822" max="1822" width="6" style="35" customWidth="1"/>
    <col min="1823" max="1835" width="12.36328125" style="35" customWidth="1"/>
    <col min="1836" max="1836" width="13.08984375" style="35" customWidth="1"/>
    <col min="1837" max="1837" width="50.90625" style="35" customWidth="1"/>
    <col min="1838" max="1838" width="8.90625" style="35" customWidth="1"/>
    <col min="1839" max="1839" width="12" style="35" customWidth="1"/>
    <col min="1840" max="1840" width="1.453125" style="35" customWidth="1"/>
    <col min="1841" max="2075" width="9" style="35"/>
    <col min="2076" max="2076" width="3.36328125" style="35" customWidth="1"/>
    <col min="2077" max="2077" width="17" style="35" customWidth="1"/>
    <col min="2078" max="2078" width="6" style="35" customWidth="1"/>
    <col min="2079" max="2091" width="12.36328125" style="35" customWidth="1"/>
    <col min="2092" max="2092" width="13.08984375" style="35" customWidth="1"/>
    <col min="2093" max="2093" width="50.90625" style="35" customWidth="1"/>
    <col min="2094" max="2094" width="8.90625" style="35" customWidth="1"/>
    <col min="2095" max="2095" width="12" style="35" customWidth="1"/>
    <col min="2096" max="2096" width="1.453125" style="35" customWidth="1"/>
    <col min="2097" max="2331" width="9" style="35"/>
    <col min="2332" max="2332" width="3.36328125" style="35" customWidth="1"/>
    <col min="2333" max="2333" width="17" style="35" customWidth="1"/>
    <col min="2334" max="2334" width="6" style="35" customWidth="1"/>
    <col min="2335" max="2347" width="12.36328125" style="35" customWidth="1"/>
    <col min="2348" max="2348" width="13.08984375" style="35" customWidth="1"/>
    <col min="2349" max="2349" width="50.90625" style="35" customWidth="1"/>
    <col min="2350" max="2350" width="8.90625" style="35" customWidth="1"/>
    <col min="2351" max="2351" width="12" style="35" customWidth="1"/>
    <col min="2352" max="2352" width="1.453125" style="35" customWidth="1"/>
    <col min="2353" max="2587" width="9" style="35"/>
    <col min="2588" max="2588" width="3.36328125" style="35" customWidth="1"/>
    <col min="2589" max="2589" width="17" style="35" customWidth="1"/>
    <col min="2590" max="2590" width="6" style="35" customWidth="1"/>
    <col min="2591" max="2603" width="12.36328125" style="35" customWidth="1"/>
    <col min="2604" max="2604" width="13.08984375" style="35" customWidth="1"/>
    <col min="2605" max="2605" width="50.90625" style="35" customWidth="1"/>
    <col min="2606" max="2606" width="8.90625" style="35" customWidth="1"/>
    <col min="2607" max="2607" width="12" style="35" customWidth="1"/>
    <col min="2608" max="2608" width="1.453125" style="35" customWidth="1"/>
    <col min="2609" max="2843" width="9" style="35"/>
    <col min="2844" max="2844" width="3.36328125" style="35" customWidth="1"/>
    <col min="2845" max="2845" width="17" style="35" customWidth="1"/>
    <col min="2846" max="2846" width="6" style="35" customWidth="1"/>
    <col min="2847" max="2859" width="12.36328125" style="35" customWidth="1"/>
    <col min="2860" max="2860" width="13.08984375" style="35" customWidth="1"/>
    <col min="2861" max="2861" width="50.90625" style="35" customWidth="1"/>
    <col min="2862" max="2862" width="8.90625" style="35" customWidth="1"/>
    <col min="2863" max="2863" width="12" style="35" customWidth="1"/>
    <col min="2864" max="2864" width="1.453125" style="35" customWidth="1"/>
    <col min="2865" max="3099" width="9" style="35"/>
    <col min="3100" max="3100" width="3.36328125" style="35" customWidth="1"/>
    <col min="3101" max="3101" width="17" style="35" customWidth="1"/>
    <col min="3102" max="3102" width="6" style="35" customWidth="1"/>
    <col min="3103" max="3115" width="12.36328125" style="35" customWidth="1"/>
    <col min="3116" max="3116" width="13.08984375" style="35" customWidth="1"/>
    <col min="3117" max="3117" width="50.90625" style="35" customWidth="1"/>
    <col min="3118" max="3118" width="8.90625" style="35" customWidth="1"/>
    <col min="3119" max="3119" width="12" style="35" customWidth="1"/>
    <col min="3120" max="3120" width="1.453125" style="35" customWidth="1"/>
    <col min="3121" max="3355" width="9" style="35"/>
    <col min="3356" max="3356" width="3.36328125" style="35" customWidth="1"/>
    <col min="3357" max="3357" width="17" style="35" customWidth="1"/>
    <col min="3358" max="3358" width="6" style="35" customWidth="1"/>
    <col min="3359" max="3371" width="12.36328125" style="35" customWidth="1"/>
    <col min="3372" max="3372" width="13.08984375" style="35" customWidth="1"/>
    <col min="3373" max="3373" width="50.90625" style="35" customWidth="1"/>
    <col min="3374" max="3374" width="8.90625" style="35" customWidth="1"/>
    <col min="3375" max="3375" width="12" style="35" customWidth="1"/>
    <col min="3376" max="3376" width="1.453125" style="35" customWidth="1"/>
    <col min="3377" max="3611" width="9" style="35"/>
    <col min="3612" max="3612" width="3.36328125" style="35" customWidth="1"/>
    <col min="3613" max="3613" width="17" style="35" customWidth="1"/>
    <col min="3614" max="3614" width="6" style="35" customWidth="1"/>
    <col min="3615" max="3627" width="12.36328125" style="35" customWidth="1"/>
    <col min="3628" max="3628" width="13.08984375" style="35" customWidth="1"/>
    <col min="3629" max="3629" width="50.90625" style="35" customWidth="1"/>
    <col min="3630" max="3630" width="8.90625" style="35" customWidth="1"/>
    <col min="3631" max="3631" width="12" style="35" customWidth="1"/>
    <col min="3632" max="3632" width="1.453125" style="35" customWidth="1"/>
    <col min="3633" max="3867" width="9" style="35"/>
    <col min="3868" max="3868" width="3.36328125" style="35" customWidth="1"/>
    <col min="3869" max="3869" width="17" style="35" customWidth="1"/>
    <col min="3870" max="3870" width="6" style="35" customWidth="1"/>
    <col min="3871" max="3883" width="12.36328125" style="35" customWidth="1"/>
    <col min="3884" max="3884" width="13.08984375" style="35" customWidth="1"/>
    <col min="3885" max="3885" width="50.90625" style="35" customWidth="1"/>
    <col min="3886" max="3886" width="8.90625" style="35" customWidth="1"/>
    <col min="3887" max="3887" width="12" style="35" customWidth="1"/>
    <col min="3888" max="3888" width="1.453125" style="35" customWidth="1"/>
    <col min="3889" max="4123" width="9" style="35"/>
    <col min="4124" max="4124" width="3.36328125" style="35" customWidth="1"/>
    <col min="4125" max="4125" width="17" style="35" customWidth="1"/>
    <col min="4126" max="4126" width="6" style="35" customWidth="1"/>
    <col min="4127" max="4139" width="12.36328125" style="35" customWidth="1"/>
    <col min="4140" max="4140" width="13.08984375" style="35" customWidth="1"/>
    <col min="4141" max="4141" width="50.90625" style="35" customWidth="1"/>
    <col min="4142" max="4142" width="8.90625" style="35" customWidth="1"/>
    <col min="4143" max="4143" width="12" style="35" customWidth="1"/>
    <col min="4144" max="4144" width="1.453125" style="35" customWidth="1"/>
    <col min="4145" max="4379" width="9" style="35"/>
    <col min="4380" max="4380" width="3.36328125" style="35" customWidth="1"/>
    <col min="4381" max="4381" width="17" style="35" customWidth="1"/>
    <col min="4382" max="4382" width="6" style="35" customWidth="1"/>
    <col min="4383" max="4395" width="12.36328125" style="35" customWidth="1"/>
    <col min="4396" max="4396" width="13.08984375" style="35" customWidth="1"/>
    <col min="4397" max="4397" width="50.90625" style="35" customWidth="1"/>
    <col min="4398" max="4398" width="8.90625" style="35" customWidth="1"/>
    <col min="4399" max="4399" width="12" style="35" customWidth="1"/>
    <col min="4400" max="4400" width="1.453125" style="35" customWidth="1"/>
    <col min="4401" max="4635" width="9" style="35"/>
    <col min="4636" max="4636" width="3.36328125" style="35" customWidth="1"/>
    <col min="4637" max="4637" width="17" style="35" customWidth="1"/>
    <col min="4638" max="4638" width="6" style="35" customWidth="1"/>
    <col min="4639" max="4651" width="12.36328125" style="35" customWidth="1"/>
    <col min="4652" max="4652" width="13.08984375" style="35" customWidth="1"/>
    <col min="4653" max="4653" width="50.90625" style="35" customWidth="1"/>
    <col min="4654" max="4654" width="8.90625" style="35" customWidth="1"/>
    <col min="4655" max="4655" width="12" style="35" customWidth="1"/>
    <col min="4656" max="4656" width="1.453125" style="35" customWidth="1"/>
    <col min="4657" max="4891" width="9" style="35"/>
    <col min="4892" max="4892" width="3.36328125" style="35" customWidth="1"/>
    <col min="4893" max="4893" width="17" style="35" customWidth="1"/>
    <col min="4894" max="4894" width="6" style="35" customWidth="1"/>
    <col min="4895" max="4907" width="12.36328125" style="35" customWidth="1"/>
    <col min="4908" max="4908" width="13.08984375" style="35" customWidth="1"/>
    <col min="4909" max="4909" width="50.90625" style="35" customWidth="1"/>
    <col min="4910" max="4910" width="8.90625" style="35" customWidth="1"/>
    <col min="4911" max="4911" width="12" style="35" customWidth="1"/>
    <col min="4912" max="4912" width="1.453125" style="35" customWidth="1"/>
    <col min="4913" max="5147" width="9" style="35"/>
    <col min="5148" max="5148" width="3.36328125" style="35" customWidth="1"/>
    <col min="5149" max="5149" width="17" style="35" customWidth="1"/>
    <col min="5150" max="5150" width="6" style="35" customWidth="1"/>
    <col min="5151" max="5163" width="12.36328125" style="35" customWidth="1"/>
    <col min="5164" max="5164" width="13.08984375" style="35" customWidth="1"/>
    <col min="5165" max="5165" width="50.90625" style="35" customWidth="1"/>
    <col min="5166" max="5166" width="8.90625" style="35" customWidth="1"/>
    <col min="5167" max="5167" width="12" style="35" customWidth="1"/>
    <col min="5168" max="5168" width="1.453125" style="35" customWidth="1"/>
    <col min="5169" max="5403" width="9" style="35"/>
    <col min="5404" max="5404" width="3.36328125" style="35" customWidth="1"/>
    <col min="5405" max="5405" width="17" style="35" customWidth="1"/>
    <col min="5406" max="5406" width="6" style="35" customWidth="1"/>
    <col min="5407" max="5419" width="12.36328125" style="35" customWidth="1"/>
    <col min="5420" max="5420" width="13.08984375" style="35" customWidth="1"/>
    <col min="5421" max="5421" width="50.90625" style="35" customWidth="1"/>
    <col min="5422" max="5422" width="8.90625" style="35" customWidth="1"/>
    <col min="5423" max="5423" width="12" style="35" customWidth="1"/>
    <col min="5424" max="5424" width="1.453125" style="35" customWidth="1"/>
    <col min="5425" max="5659" width="9" style="35"/>
    <col min="5660" max="5660" width="3.36328125" style="35" customWidth="1"/>
    <col min="5661" max="5661" width="17" style="35" customWidth="1"/>
    <col min="5662" max="5662" width="6" style="35" customWidth="1"/>
    <col min="5663" max="5675" width="12.36328125" style="35" customWidth="1"/>
    <col min="5676" max="5676" width="13.08984375" style="35" customWidth="1"/>
    <col min="5677" max="5677" width="50.90625" style="35" customWidth="1"/>
    <col min="5678" max="5678" width="8.90625" style="35" customWidth="1"/>
    <col min="5679" max="5679" width="12" style="35" customWidth="1"/>
    <col min="5680" max="5680" width="1.453125" style="35" customWidth="1"/>
    <col min="5681" max="5915" width="9" style="35"/>
    <col min="5916" max="5916" width="3.36328125" style="35" customWidth="1"/>
    <col min="5917" max="5917" width="17" style="35" customWidth="1"/>
    <col min="5918" max="5918" width="6" style="35" customWidth="1"/>
    <col min="5919" max="5931" width="12.36328125" style="35" customWidth="1"/>
    <col min="5932" max="5932" width="13.08984375" style="35" customWidth="1"/>
    <col min="5933" max="5933" width="50.90625" style="35" customWidth="1"/>
    <col min="5934" max="5934" width="8.90625" style="35" customWidth="1"/>
    <col min="5935" max="5935" width="12" style="35" customWidth="1"/>
    <col min="5936" max="5936" width="1.453125" style="35" customWidth="1"/>
    <col min="5937" max="6171" width="9" style="35"/>
    <col min="6172" max="6172" width="3.36328125" style="35" customWidth="1"/>
    <col min="6173" max="6173" width="17" style="35" customWidth="1"/>
    <col min="6174" max="6174" width="6" style="35" customWidth="1"/>
    <col min="6175" max="6187" width="12.36328125" style="35" customWidth="1"/>
    <col min="6188" max="6188" width="13.08984375" style="35" customWidth="1"/>
    <col min="6189" max="6189" width="50.90625" style="35" customWidth="1"/>
    <col min="6190" max="6190" width="8.90625" style="35" customWidth="1"/>
    <col min="6191" max="6191" width="12" style="35" customWidth="1"/>
    <col min="6192" max="6192" width="1.453125" style="35" customWidth="1"/>
    <col min="6193" max="6427" width="9" style="35"/>
    <col min="6428" max="6428" width="3.36328125" style="35" customWidth="1"/>
    <col min="6429" max="6429" width="17" style="35" customWidth="1"/>
    <col min="6430" max="6430" width="6" style="35" customWidth="1"/>
    <col min="6431" max="6443" width="12.36328125" style="35" customWidth="1"/>
    <col min="6444" max="6444" width="13.08984375" style="35" customWidth="1"/>
    <col min="6445" max="6445" width="50.90625" style="35" customWidth="1"/>
    <col min="6446" max="6446" width="8.90625" style="35" customWidth="1"/>
    <col min="6447" max="6447" width="12" style="35" customWidth="1"/>
    <col min="6448" max="6448" width="1.453125" style="35" customWidth="1"/>
    <col min="6449" max="6683" width="9" style="35"/>
    <col min="6684" max="6684" width="3.36328125" style="35" customWidth="1"/>
    <col min="6685" max="6685" width="17" style="35" customWidth="1"/>
    <col min="6686" max="6686" width="6" style="35" customWidth="1"/>
    <col min="6687" max="6699" width="12.36328125" style="35" customWidth="1"/>
    <col min="6700" max="6700" width="13.08984375" style="35" customWidth="1"/>
    <col min="6701" max="6701" width="50.90625" style="35" customWidth="1"/>
    <col min="6702" max="6702" width="8.90625" style="35" customWidth="1"/>
    <col min="6703" max="6703" width="12" style="35" customWidth="1"/>
    <col min="6704" max="6704" width="1.453125" style="35" customWidth="1"/>
    <col min="6705" max="6939" width="9" style="35"/>
    <col min="6940" max="6940" width="3.36328125" style="35" customWidth="1"/>
    <col min="6941" max="6941" width="17" style="35" customWidth="1"/>
    <col min="6942" max="6942" width="6" style="35" customWidth="1"/>
    <col min="6943" max="6955" width="12.36328125" style="35" customWidth="1"/>
    <col min="6956" max="6956" width="13.08984375" style="35" customWidth="1"/>
    <col min="6957" max="6957" width="50.90625" style="35" customWidth="1"/>
    <col min="6958" max="6958" width="8.90625" style="35" customWidth="1"/>
    <col min="6959" max="6959" width="12" style="35" customWidth="1"/>
    <col min="6960" max="6960" width="1.453125" style="35" customWidth="1"/>
    <col min="6961" max="7195" width="9" style="35"/>
    <col min="7196" max="7196" width="3.36328125" style="35" customWidth="1"/>
    <col min="7197" max="7197" width="17" style="35" customWidth="1"/>
    <col min="7198" max="7198" width="6" style="35" customWidth="1"/>
    <col min="7199" max="7211" width="12.36328125" style="35" customWidth="1"/>
    <col min="7212" max="7212" width="13.08984375" style="35" customWidth="1"/>
    <col min="7213" max="7213" width="50.90625" style="35" customWidth="1"/>
    <col min="7214" max="7214" width="8.90625" style="35" customWidth="1"/>
    <col min="7215" max="7215" width="12" style="35" customWidth="1"/>
    <col min="7216" max="7216" width="1.453125" style="35" customWidth="1"/>
    <col min="7217" max="7451" width="9" style="35"/>
    <col min="7452" max="7452" width="3.36328125" style="35" customWidth="1"/>
    <col min="7453" max="7453" width="17" style="35" customWidth="1"/>
    <col min="7454" max="7454" width="6" style="35" customWidth="1"/>
    <col min="7455" max="7467" width="12.36328125" style="35" customWidth="1"/>
    <col min="7468" max="7468" width="13.08984375" style="35" customWidth="1"/>
    <col min="7469" max="7469" width="50.90625" style="35" customWidth="1"/>
    <col min="7470" max="7470" width="8.90625" style="35" customWidth="1"/>
    <col min="7471" max="7471" width="12" style="35" customWidth="1"/>
    <col min="7472" max="7472" width="1.453125" style="35" customWidth="1"/>
    <col min="7473" max="7707" width="9" style="35"/>
    <col min="7708" max="7708" width="3.36328125" style="35" customWidth="1"/>
    <col min="7709" max="7709" width="17" style="35" customWidth="1"/>
    <col min="7710" max="7710" width="6" style="35" customWidth="1"/>
    <col min="7711" max="7723" width="12.36328125" style="35" customWidth="1"/>
    <col min="7724" max="7724" width="13.08984375" style="35" customWidth="1"/>
    <col min="7725" max="7725" width="50.90625" style="35" customWidth="1"/>
    <col min="7726" max="7726" width="8.90625" style="35" customWidth="1"/>
    <col min="7727" max="7727" width="12" style="35" customWidth="1"/>
    <col min="7728" max="7728" width="1.453125" style="35" customWidth="1"/>
    <col min="7729" max="7963" width="9" style="35"/>
    <col min="7964" max="7964" width="3.36328125" style="35" customWidth="1"/>
    <col min="7965" max="7965" width="17" style="35" customWidth="1"/>
    <col min="7966" max="7966" width="6" style="35" customWidth="1"/>
    <col min="7967" max="7979" width="12.36328125" style="35" customWidth="1"/>
    <col min="7980" max="7980" width="13.08984375" style="35" customWidth="1"/>
    <col min="7981" max="7981" width="50.90625" style="35" customWidth="1"/>
    <col min="7982" max="7982" width="8.90625" style="35" customWidth="1"/>
    <col min="7983" max="7983" width="12" style="35" customWidth="1"/>
    <col min="7984" max="7984" width="1.453125" style="35" customWidth="1"/>
    <col min="7985" max="8219" width="9" style="35"/>
    <col min="8220" max="8220" width="3.36328125" style="35" customWidth="1"/>
    <col min="8221" max="8221" width="17" style="35" customWidth="1"/>
    <col min="8222" max="8222" width="6" style="35" customWidth="1"/>
    <col min="8223" max="8235" width="12.36328125" style="35" customWidth="1"/>
    <col min="8236" max="8236" width="13.08984375" style="35" customWidth="1"/>
    <col min="8237" max="8237" width="50.90625" style="35" customWidth="1"/>
    <col min="8238" max="8238" width="8.90625" style="35" customWidth="1"/>
    <col min="8239" max="8239" width="12" style="35" customWidth="1"/>
    <col min="8240" max="8240" width="1.453125" style="35" customWidth="1"/>
    <col min="8241" max="8475" width="9" style="35"/>
    <col min="8476" max="8476" width="3.36328125" style="35" customWidth="1"/>
    <col min="8477" max="8477" width="17" style="35" customWidth="1"/>
    <col min="8478" max="8478" width="6" style="35" customWidth="1"/>
    <col min="8479" max="8491" width="12.36328125" style="35" customWidth="1"/>
    <col min="8492" max="8492" width="13.08984375" style="35" customWidth="1"/>
    <col min="8493" max="8493" width="50.90625" style="35" customWidth="1"/>
    <col min="8494" max="8494" width="8.90625" style="35" customWidth="1"/>
    <col min="8495" max="8495" width="12" style="35" customWidth="1"/>
    <col min="8496" max="8496" width="1.453125" style="35" customWidth="1"/>
    <col min="8497" max="8731" width="9" style="35"/>
    <col min="8732" max="8732" width="3.36328125" style="35" customWidth="1"/>
    <col min="8733" max="8733" width="17" style="35" customWidth="1"/>
    <col min="8734" max="8734" width="6" style="35" customWidth="1"/>
    <col min="8735" max="8747" width="12.36328125" style="35" customWidth="1"/>
    <col min="8748" max="8748" width="13.08984375" style="35" customWidth="1"/>
    <col min="8749" max="8749" width="50.90625" style="35" customWidth="1"/>
    <col min="8750" max="8750" width="8.90625" style="35" customWidth="1"/>
    <col min="8751" max="8751" width="12" style="35" customWidth="1"/>
    <col min="8752" max="8752" width="1.453125" style="35" customWidth="1"/>
    <col min="8753" max="8987" width="9" style="35"/>
    <col min="8988" max="8988" width="3.36328125" style="35" customWidth="1"/>
    <col min="8989" max="8989" width="17" style="35" customWidth="1"/>
    <col min="8990" max="8990" width="6" style="35" customWidth="1"/>
    <col min="8991" max="9003" width="12.36328125" style="35" customWidth="1"/>
    <col min="9004" max="9004" width="13.08984375" style="35" customWidth="1"/>
    <col min="9005" max="9005" width="50.90625" style="35" customWidth="1"/>
    <col min="9006" max="9006" width="8.90625" style="35" customWidth="1"/>
    <col min="9007" max="9007" width="12" style="35" customWidth="1"/>
    <col min="9008" max="9008" width="1.453125" style="35" customWidth="1"/>
    <col min="9009" max="9243" width="9" style="35"/>
    <col min="9244" max="9244" width="3.36328125" style="35" customWidth="1"/>
    <col min="9245" max="9245" width="17" style="35" customWidth="1"/>
    <col min="9246" max="9246" width="6" style="35" customWidth="1"/>
    <col min="9247" max="9259" width="12.36328125" style="35" customWidth="1"/>
    <col min="9260" max="9260" width="13.08984375" style="35" customWidth="1"/>
    <col min="9261" max="9261" width="50.90625" style="35" customWidth="1"/>
    <col min="9262" max="9262" width="8.90625" style="35" customWidth="1"/>
    <col min="9263" max="9263" width="12" style="35" customWidth="1"/>
    <col min="9264" max="9264" width="1.453125" style="35" customWidth="1"/>
    <col min="9265" max="9499" width="9" style="35"/>
    <col min="9500" max="9500" width="3.36328125" style="35" customWidth="1"/>
    <col min="9501" max="9501" width="17" style="35" customWidth="1"/>
    <col min="9502" max="9502" width="6" style="35" customWidth="1"/>
    <col min="9503" max="9515" width="12.36328125" style="35" customWidth="1"/>
    <col min="9516" max="9516" width="13.08984375" style="35" customWidth="1"/>
    <col min="9517" max="9517" width="50.90625" style="35" customWidth="1"/>
    <col min="9518" max="9518" width="8.90625" style="35" customWidth="1"/>
    <col min="9519" max="9519" width="12" style="35" customWidth="1"/>
    <col min="9520" max="9520" width="1.453125" style="35" customWidth="1"/>
    <col min="9521" max="9755" width="9" style="35"/>
    <col min="9756" max="9756" width="3.36328125" style="35" customWidth="1"/>
    <col min="9757" max="9757" width="17" style="35" customWidth="1"/>
    <col min="9758" max="9758" width="6" style="35" customWidth="1"/>
    <col min="9759" max="9771" width="12.36328125" style="35" customWidth="1"/>
    <col min="9772" max="9772" width="13.08984375" style="35" customWidth="1"/>
    <col min="9773" max="9773" width="50.90625" style="35" customWidth="1"/>
    <col min="9774" max="9774" width="8.90625" style="35" customWidth="1"/>
    <col min="9775" max="9775" width="12" style="35" customWidth="1"/>
    <col min="9776" max="9776" width="1.453125" style="35" customWidth="1"/>
    <col min="9777" max="10011" width="9" style="35"/>
    <col min="10012" max="10012" width="3.36328125" style="35" customWidth="1"/>
    <col min="10013" max="10013" width="17" style="35" customWidth="1"/>
    <col min="10014" max="10014" width="6" style="35" customWidth="1"/>
    <col min="10015" max="10027" width="12.36328125" style="35" customWidth="1"/>
    <col min="10028" max="10028" width="13.08984375" style="35" customWidth="1"/>
    <col min="10029" max="10029" width="50.90625" style="35" customWidth="1"/>
    <col min="10030" max="10030" width="8.90625" style="35" customWidth="1"/>
    <col min="10031" max="10031" width="12" style="35" customWidth="1"/>
    <col min="10032" max="10032" width="1.453125" style="35" customWidth="1"/>
    <col min="10033" max="10267" width="9" style="35"/>
    <col min="10268" max="10268" width="3.36328125" style="35" customWidth="1"/>
    <col min="10269" max="10269" width="17" style="35" customWidth="1"/>
    <col min="10270" max="10270" width="6" style="35" customWidth="1"/>
    <col min="10271" max="10283" width="12.36328125" style="35" customWidth="1"/>
    <col min="10284" max="10284" width="13.08984375" style="35" customWidth="1"/>
    <col min="10285" max="10285" width="50.90625" style="35" customWidth="1"/>
    <col min="10286" max="10286" width="8.90625" style="35" customWidth="1"/>
    <col min="10287" max="10287" width="12" style="35" customWidth="1"/>
    <col min="10288" max="10288" width="1.453125" style="35" customWidth="1"/>
    <col min="10289" max="10523" width="9" style="35"/>
    <col min="10524" max="10524" width="3.36328125" style="35" customWidth="1"/>
    <col min="10525" max="10525" width="17" style="35" customWidth="1"/>
    <col min="10526" max="10526" width="6" style="35" customWidth="1"/>
    <col min="10527" max="10539" width="12.36328125" style="35" customWidth="1"/>
    <col min="10540" max="10540" width="13.08984375" style="35" customWidth="1"/>
    <col min="10541" max="10541" width="50.90625" style="35" customWidth="1"/>
    <col min="10542" max="10542" width="8.90625" style="35" customWidth="1"/>
    <col min="10543" max="10543" width="12" style="35" customWidth="1"/>
    <col min="10544" max="10544" width="1.453125" style="35" customWidth="1"/>
    <col min="10545" max="10779" width="9" style="35"/>
    <col min="10780" max="10780" width="3.36328125" style="35" customWidth="1"/>
    <col min="10781" max="10781" width="17" style="35" customWidth="1"/>
    <col min="10782" max="10782" width="6" style="35" customWidth="1"/>
    <col min="10783" max="10795" width="12.36328125" style="35" customWidth="1"/>
    <col min="10796" max="10796" width="13.08984375" style="35" customWidth="1"/>
    <col min="10797" max="10797" width="50.90625" style="35" customWidth="1"/>
    <col min="10798" max="10798" width="8.90625" style="35" customWidth="1"/>
    <col min="10799" max="10799" width="12" style="35" customWidth="1"/>
    <col min="10800" max="10800" width="1.453125" style="35" customWidth="1"/>
    <col min="10801" max="11035" width="9" style="35"/>
    <col min="11036" max="11036" width="3.36328125" style="35" customWidth="1"/>
    <col min="11037" max="11037" width="17" style="35" customWidth="1"/>
    <col min="11038" max="11038" width="6" style="35" customWidth="1"/>
    <col min="11039" max="11051" width="12.36328125" style="35" customWidth="1"/>
    <col min="11052" max="11052" width="13.08984375" style="35" customWidth="1"/>
    <col min="11053" max="11053" width="50.90625" style="35" customWidth="1"/>
    <col min="11054" max="11054" width="8.90625" style="35" customWidth="1"/>
    <col min="11055" max="11055" width="12" style="35" customWidth="1"/>
    <col min="11056" max="11056" width="1.453125" style="35" customWidth="1"/>
    <col min="11057" max="11291" width="9" style="35"/>
    <col min="11292" max="11292" width="3.36328125" style="35" customWidth="1"/>
    <col min="11293" max="11293" width="17" style="35" customWidth="1"/>
    <col min="11294" max="11294" width="6" style="35" customWidth="1"/>
    <col min="11295" max="11307" width="12.36328125" style="35" customWidth="1"/>
    <col min="11308" max="11308" width="13.08984375" style="35" customWidth="1"/>
    <col min="11309" max="11309" width="50.90625" style="35" customWidth="1"/>
    <col min="11310" max="11310" width="8.90625" style="35" customWidth="1"/>
    <col min="11311" max="11311" width="12" style="35" customWidth="1"/>
    <col min="11312" max="11312" width="1.453125" style="35" customWidth="1"/>
    <col min="11313" max="11547" width="9" style="35"/>
    <col min="11548" max="11548" width="3.36328125" style="35" customWidth="1"/>
    <col min="11549" max="11549" width="17" style="35" customWidth="1"/>
    <col min="11550" max="11550" width="6" style="35" customWidth="1"/>
    <col min="11551" max="11563" width="12.36328125" style="35" customWidth="1"/>
    <col min="11564" max="11564" width="13.08984375" style="35" customWidth="1"/>
    <col min="11565" max="11565" width="50.90625" style="35" customWidth="1"/>
    <col min="11566" max="11566" width="8.90625" style="35" customWidth="1"/>
    <col min="11567" max="11567" width="12" style="35" customWidth="1"/>
    <col min="11568" max="11568" width="1.453125" style="35" customWidth="1"/>
    <col min="11569" max="11803" width="9" style="35"/>
    <col min="11804" max="11804" width="3.36328125" style="35" customWidth="1"/>
    <col min="11805" max="11805" width="17" style="35" customWidth="1"/>
    <col min="11806" max="11806" width="6" style="35" customWidth="1"/>
    <col min="11807" max="11819" width="12.36328125" style="35" customWidth="1"/>
    <col min="11820" max="11820" width="13.08984375" style="35" customWidth="1"/>
    <col min="11821" max="11821" width="50.90625" style="35" customWidth="1"/>
    <col min="11822" max="11822" width="8.90625" style="35" customWidth="1"/>
    <col min="11823" max="11823" width="12" style="35" customWidth="1"/>
    <col min="11824" max="11824" width="1.453125" style="35" customWidth="1"/>
    <col min="11825" max="12059" width="9" style="35"/>
    <col min="12060" max="12060" width="3.36328125" style="35" customWidth="1"/>
    <col min="12061" max="12061" width="17" style="35" customWidth="1"/>
    <col min="12062" max="12062" width="6" style="35" customWidth="1"/>
    <col min="12063" max="12075" width="12.36328125" style="35" customWidth="1"/>
    <col min="12076" max="12076" width="13.08984375" style="35" customWidth="1"/>
    <col min="12077" max="12077" width="50.90625" style="35" customWidth="1"/>
    <col min="12078" max="12078" width="8.90625" style="35" customWidth="1"/>
    <col min="12079" max="12079" width="12" style="35" customWidth="1"/>
    <col min="12080" max="12080" width="1.453125" style="35" customWidth="1"/>
    <col min="12081" max="12315" width="9" style="35"/>
    <col min="12316" max="12316" width="3.36328125" style="35" customWidth="1"/>
    <col min="12317" max="12317" width="17" style="35" customWidth="1"/>
    <col min="12318" max="12318" width="6" style="35" customWidth="1"/>
    <col min="12319" max="12331" width="12.36328125" style="35" customWidth="1"/>
    <col min="12332" max="12332" width="13.08984375" style="35" customWidth="1"/>
    <col min="12333" max="12333" width="50.90625" style="35" customWidth="1"/>
    <col min="12334" max="12334" width="8.90625" style="35" customWidth="1"/>
    <col min="12335" max="12335" width="12" style="35" customWidth="1"/>
    <col min="12336" max="12336" width="1.453125" style="35" customWidth="1"/>
    <col min="12337" max="12571" width="9" style="35"/>
    <col min="12572" max="12572" width="3.36328125" style="35" customWidth="1"/>
    <col min="12573" max="12573" width="17" style="35" customWidth="1"/>
    <col min="12574" max="12574" width="6" style="35" customWidth="1"/>
    <col min="12575" max="12587" width="12.36328125" style="35" customWidth="1"/>
    <col min="12588" max="12588" width="13.08984375" style="35" customWidth="1"/>
    <col min="12589" max="12589" width="50.90625" style="35" customWidth="1"/>
    <col min="12590" max="12590" width="8.90625" style="35" customWidth="1"/>
    <col min="12591" max="12591" width="12" style="35" customWidth="1"/>
    <col min="12592" max="12592" width="1.453125" style="35" customWidth="1"/>
    <col min="12593" max="12827" width="9" style="35"/>
    <col min="12828" max="12828" width="3.36328125" style="35" customWidth="1"/>
    <col min="12829" max="12829" width="17" style="35" customWidth="1"/>
    <col min="12830" max="12830" width="6" style="35" customWidth="1"/>
    <col min="12831" max="12843" width="12.36328125" style="35" customWidth="1"/>
    <col min="12844" max="12844" width="13.08984375" style="35" customWidth="1"/>
    <col min="12845" max="12845" width="50.90625" style="35" customWidth="1"/>
    <col min="12846" max="12846" width="8.90625" style="35" customWidth="1"/>
    <col min="12847" max="12847" width="12" style="35" customWidth="1"/>
    <col min="12848" max="12848" width="1.453125" style="35" customWidth="1"/>
    <col min="12849" max="13083" width="9" style="35"/>
    <col min="13084" max="13084" width="3.36328125" style="35" customWidth="1"/>
    <col min="13085" max="13085" width="17" style="35" customWidth="1"/>
    <col min="13086" max="13086" width="6" style="35" customWidth="1"/>
    <col min="13087" max="13099" width="12.36328125" style="35" customWidth="1"/>
    <col min="13100" max="13100" width="13.08984375" style="35" customWidth="1"/>
    <col min="13101" max="13101" width="50.90625" style="35" customWidth="1"/>
    <col min="13102" max="13102" width="8.90625" style="35" customWidth="1"/>
    <col min="13103" max="13103" width="12" style="35" customWidth="1"/>
    <col min="13104" max="13104" width="1.453125" style="35" customWidth="1"/>
    <col min="13105" max="13339" width="9" style="35"/>
    <col min="13340" max="13340" width="3.36328125" style="35" customWidth="1"/>
    <col min="13341" max="13341" width="17" style="35" customWidth="1"/>
    <col min="13342" max="13342" width="6" style="35" customWidth="1"/>
    <col min="13343" max="13355" width="12.36328125" style="35" customWidth="1"/>
    <col min="13356" max="13356" width="13.08984375" style="35" customWidth="1"/>
    <col min="13357" max="13357" width="50.90625" style="35" customWidth="1"/>
    <col min="13358" max="13358" width="8.90625" style="35" customWidth="1"/>
    <col min="13359" max="13359" width="12" style="35" customWidth="1"/>
    <col min="13360" max="13360" width="1.453125" style="35" customWidth="1"/>
    <col min="13361" max="13595" width="9" style="35"/>
    <col min="13596" max="13596" width="3.36328125" style="35" customWidth="1"/>
    <col min="13597" max="13597" width="17" style="35" customWidth="1"/>
    <col min="13598" max="13598" width="6" style="35" customWidth="1"/>
    <col min="13599" max="13611" width="12.36328125" style="35" customWidth="1"/>
    <col min="13612" max="13612" width="13.08984375" style="35" customWidth="1"/>
    <col min="13613" max="13613" width="50.90625" style="35" customWidth="1"/>
    <col min="13614" max="13614" width="8.90625" style="35" customWidth="1"/>
    <col min="13615" max="13615" width="12" style="35" customWidth="1"/>
    <col min="13616" max="13616" width="1.453125" style="35" customWidth="1"/>
    <col min="13617" max="13851" width="9" style="35"/>
    <col min="13852" max="13852" width="3.36328125" style="35" customWidth="1"/>
    <col min="13853" max="13853" width="17" style="35" customWidth="1"/>
    <col min="13854" max="13854" width="6" style="35" customWidth="1"/>
    <col min="13855" max="13867" width="12.36328125" style="35" customWidth="1"/>
    <col min="13868" max="13868" width="13.08984375" style="35" customWidth="1"/>
    <col min="13869" max="13869" width="50.90625" style="35" customWidth="1"/>
    <col min="13870" max="13870" width="8.90625" style="35" customWidth="1"/>
    <col min="13871" max="13871" width="12" style="35" customWidth="1"/>
    <col min="13872" max="13872" width="1.453125" style="35" customWidth="1"/>
    <col min="13873" max="14107" width="9" style="35"/>
    <col min="14108" max="14108" width="3.36328125" style="35" customWidth="1"/>
    <col min="14109" max="14109" width="17" style="35" customWidth="1"/>
    <col min="14110" max="14110" width="6" style="35" customWidth="1"/>
    <col min="14111" max="14123" width="12.36328125" style="35" customWidth="1"/>
    <col min="14124" max="14124" width="13.08984375" style="35" customWidth="1"/>
    <col min="14125" max="14125" width="50.90625" style="35" customWidth="1"/>
    <col min="14126" max="14126" width="8.90625" style="35" customWidth="1"/>
    <col min="14127" max="14127" width="12" style="35" customWidth="1"/>
    <col min="14128" max="14128" width="1.453125" style="35" customWidth="1"/>
    <col min="14129" max="14363" width="9" style="35"/>
    <col min="14364" max="14364" width="3.36328125" style="35" customWidth="1"/>
    <col min="14365" max="14365" width="17" style="35" customWidth="1"/>
    <col min="14366" max="14366" width="6" style="35" customWidth="1"/>
    <col min="14367" max="14379" width="12.36328125" style="35" customWidth="1"/>
    <col min="14380" max="14380" width="13.08984375" style="35" customWidth="1"/>
    <col min="14381" max="14381" width="50.90625" style="35" customWidth="1"/>
    <col min="14382" max="14382" width="8.90625" style="35" customWidth="1"/>
    <col min="14383" max="14383" width="12" style="35" customWidth="1"/>
    <col min="14384" max="14384" width="1.453125" style="35" customWidth="1"/>
    <col min="14385" max="14619" width="9" style="35"/>
    <col min="14620" max="14620" width="3.36328125" style="35" customWidth="1"/>
    <col min="14621" max="14621" width="17" style="35" customWidth="1"/>
    <col min="14622" max="14622" width="6" style="35" customWidth="1"/>
    <col min="14623" max="14635" width="12.36328125" style="35" customWidth="1"/>
    <col min="14636" max="14636" width="13.08984375" style="35" customWidth="1"/>
    <col min="14637" max="14637" width="50.90625" style="35" customWidth="1"/>
    <col min="14638" max="14638" width="8.90625" style="35" customWidth="1"/>
    <col min="14639" max="14639" width="12" style="35" customWidth="1"/>
    <col min="14640" max="14640" width="1.453125" style="35" customWidth="1"/>
    <col min="14641" max="14875" width="9" style="35"/>
    <col min="14876" max="14876" width="3.36328125" style="35" customWidth="1"/>
    <col min="14877" max="14877" width="17" style="35" customWidth="1"/>
    <col min="14878" max="14878" width="6" style="35" customWidth="1"/>
    <col min="14879" max="14891" width="12.36328125" style="35" customWidth="1"/>
    <col min="14892" max="14892" width="13.08984375" style="35" customWidth="1"/>
    <col min="14893" max="14893" width="50.90625" style="35" customWidth="1"/>
    <col min="14894" max="14894" width="8.90625" style="35" customWidth="1"/>
    <col min="14895" max="14895" width="12" style="35" customWidth="1"/>
    <col min="14896" max="14896" width="1.453125" style="35" customWidth="1"/>
    <col min="14897" max="15131" width="9" style="35"/>
    <col min="15132" max="15132" width="3.36328125" style="35" customWidth="1"/>
    <col min="15133" max="15133" width="17" style="35" customWidth="1"/>
    <col min="15134" max="15134" width="6" style="35" customWidth="1"/>
    <col min="15135" max="15147" width="12.36328125" style="35" customWidth="1"/>
    <col min="15148" max="15148" width="13.08984375" style="35" customWidth="1"/>
    <col min="15149" max="15149" width="50.90625" style="35" customWidth="1"/>
    <col min="15150" max="15150" width="8.90625" style="35" customWidth="1"/>
    <col min="15151" max="15151" width="12" style="35" customWidth="1"/>
    <col min="15152" max="15152" width="1.453125" style="35" customWidth="1"/>
    <col min="15153" max="15387" width="9" style="35"/>
    <col min="15388" max="15388" width="3.36328125" style="35" customWidth="1"/>
    <col min="15389" max="15389" width="17" style="35" customWidth="1"/>
    <col min="15390" max="15390" width="6" style="35" customWidth="1"/>
    <col min="15391" max="15403" width="12.36328125" style="35" customWidth="1"/>
    <col min="15404" max="15404" width="13.08984375" style="35" customWidth="1"/>
    <col min="15405" max="15405" width="50.90625" style="35" customWidth="1"/>
    <col min="15406" max="15406" width="8.90625" style="35" customWidth="1"/>
    <col min="15407" max="15407" width="12" style="35" customWidth="1"/>
    <col min="15408" max="15408" width="1.453125" style="35" customWidth="1"/>
    <col min="15409" max="15643" width="9" style="35"/>
    <col min="15644" max="15644" width="3.36328125" style="35" customWidth="1"/>
    <col min="15645" max="15645" width="17" style="35" customWidth="1"/>
    <col min="15646" max="15646" width="6" style="35" customWidth="1"/>
    <col min="15647" max="15659" width="12.36328125" style="35" customWidth="1"/>
    <col min="15660" max="15660" width="13.08984375" style="35" customWidth="1"/>
    <col min="15661" max="15661" width="50.90625" style="35" customWidth="1"/>
    <col min="15662" max="15662" width="8.90625" style="35" customWidth="1"/>
    <col min="15663" max="15663" width="12" style="35" customWidth="1"/>
    <col min="15664" max="15664" width="1.453125" style="35" customWidth="1"/>
    <col min="15665" max="15899" width="9" style="35"/>
    <col min="15900" max="15900" width="3.36328125" style="35" customWidth="1"/>
    <col min="15901" max="15901" width="17" style="35" customWidth="1"/>
    <col min="15902" max="15902" width="6" style="35" customWidth="1"/>
    <col min="15903" max="15915" width="12.36328125" style="35" customWidth="1"/>
    <col min="15916" max="15916" width="13.08984375" style="35" customWidth="1"/>
    <col min="15917" max="15917" width="50.90625" style="35" customWidth="1"/>
    <col min="15918" max="15918" width="8.90625" style="35" customWidth="1"/>
    <col min="15919" max="15919" width="12" style="35" customWidth="1"/>
    <col min="15920" max="15920" width="1.453125" style="35" customWidth="1"/>
    <col min="15921" max="16155" width="9" style="35"/>
    <col min="16156" max="16156" width="3.36328125" style="35" customWidth="1"/>
    <col min="16157" max="16157" width="17" style="35" customWidth="1"/>
    <col min="16158" max="16158" width="6" style="35" customWidth="1"/>
    <col min="16159" max="16171" width="12.36328125" style="35" customWidth="1"/>
    <col min="16172" max="16172" width="13.08984375" style="35" customWidth="1"/>
    <col min="16173" max="16173" width="50.90625" style="35" customWidth="1"/>
    <col min="16174" max="16174" width="8.90625" style="35" customWidth="1"/>
    <col min="16175" max="16175" width="12" style="35" customWidth="1"/>
    <col min="16176" max="16176" width="1.453125" style="35" customWidth="1"/>
    <col min="16177" max="16384" width="9" style="35"/>
  </cols>
  <sheetData>
    <row r="1" spans="1:47" s="31" customFormat="1" ht="29.15" customHeight="1" thickBot="1">
      <c r="B1" s="78" t="s">
        <v>321</v>
      </c>
      <c r="C1" s="78"/>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429" t="s">
        <v>304</v>
      </c>
      <c r="AH1" s="430"/>
      <c r="AI1" s="430"/>
      <c r="AJ1" s="433"/>
      <c r="AK1" s="433"/>
      <c r="AL1" s="433"/>
      <c r="AM1" s="433"/>
      <c r="AN1" s="434"/>
      <c r="AO1" s="425" t="s">
        <v>82</v>
      </c>
      <c r="AP1" s="426"/>
      <c r="AQ1" s="421"/>
      <c r="AR1" s="421"/>
      <c r="AS1" s="422"/>
      <c r="AT1" s="32"/>
    </row>
    <row r="2" spans="1:47" s="31" customFormat="1" ht="30" customHeight="1" thickBot="1">
      <c r="B2" s="440" t="s">
        <v>323</v>
      </c>
      <c r="C2" s="441"/>
      <c r="D2" s="458"/>
      <c r="E2" s="459"/>
      <c r="F2" s="47" t="s">
        <v>322</v>
      </c>
      <c r="Q2" s="33"/>
      <c r="R2" s="34"/>
      <c r="S2" s="34"/>
      <c r="T2" s="34"/>
      <c r="U2" s="34"/>
      <c r="V2" s="34"/>
      <c r="W2" s="34"/>
      <c r="X2" s="34"/>
      <c r="Y2" s="34"/>
      <c r="Z2" s="34"/>
      <c r="AA2" s="34"/>
      <c r="AB2" s="34"/>
      <c r="AC2" s="34"/>
      <c r="AD2" s="34"/>
      <c r="AE2" s="34"/>
      <c r="AF2" s="34"/>
      <c r="AG2" s="431"/>
      <c r="AH2" s="432"/>
      <c r="AI2" s="432"/>
      <c r="AJ2" s="435"/>
      <c r="AK2" s="435"/>
      <c r="AL2" s="435"/>
      <c r="AM2" s="435"/>
      <c r="AN2" s="436"/>
      <c r="AO2" s="427"/>
      <c r="AP2" s="428"/>
      <c r="AQ2" s="423"/>
      <c r="AR2" s="423"/>
      <c r="AS2" s="424"/>
      <c r="AT2" s="33"/>
      <c r="AU2" s="405" t="e">
        <f>IF(DAY(D2)&lt;15,DATE(YEAR(D2),MONTH(D2)-1,DAY(D2)),D2)</f>
        <v>#NUM!</v>
      </c>
    </row>
    <row r="3" spans="1:47" ht="5.25" customHeight="1" thickBot="1">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row>
    <row r="4" spans="1:47" ht="31.5" customHeight="1" thickBot="1">
      <c r="A4" s="480" t="s">
        <v>81</v>
      </c>
      <c r="B4" s="445" t="s">
        <v>88</v>
      </c>
      <c r="C4" s="455" t="s">
        <v>116</v>
      </c>
      <c r="D4" s="452" t="s">
        <v>174</v>
      </c>
      <c r="E4" s="448" t="s">
        <v>173</v>
      </c>
      <c r="F4" s="448" t="s">
        <v>89</v>
      </c>
      <c r="G4" s="448" t="s">
        <v>80</v>
      </c>
      <c r="H4" s="465" t="s">
        <v>79</v>
      </c>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7"/>
      <c r="AQ4" s="437" t="s">
        <v>301</v>
      </c>
      <c r="AR4" s="437" t="s">
        <v>302</v>
      </c>
      <c r="AS4" s="474" t="s">
        <v>303</v>
      </c>
    </row>
    <row r="5" spans="1:47" ht="30" customHeight="1" thickBot="1">
      <c r="A5" s="481"/>
      <c r="B5" s="446"/>
      <c r="C5" s="456"/>
      <c r="D5" s="453"/>
      <c r="E5" s="449"/>
      <c r="F5" s="449"/>
      <c r="G5" s="449"/>
      <c r="H5" s="471" t="str">
        <f>IFERROR(DATE(TEXT($AU2,"yyyy"),TEXT($AU2,"mm")-3,1),"-")</f>
        <v>-</v>
      </c>
      <c r="I5" s="471" t="str">
        <f>IFERROR(DATE(TEXT($AU2,"yyyy"),TEXT($AU2,"mm")-2,1),"-")</f>
        <v>-</v>
      </c>
      <c r="J5" s="468" t="str">
        <f>IFERROR(DATE(TEXT($AU2,"yyyy"),TEXT($AU2,"mm")-1,1),"エラー！事前調書１のセル「D2」(実地指導日)を入力！")</f>
        <v>エラー！事前調書１のセル「D2」(実地指導日)を入力！</v>
      </c>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70"/>
      <c r="AP5" s="462" t="s">
        <v>84</v>
      </c>
      <c r="AQ5" s="438"/>
      <c r="AR5" s="438"/>
      <c r="AS5" s="475"/>
    </row>
    <row r="6" spans="1:47" ht="30" customHeight="1">
      <c r="A6" s="481"/>
      <c r="B6" s="446"/>
      <c r="C6" s="456"/>
      <c r="D6" s="453"/>
      <c r="E6" s="449"/>
      <c r="F6" s="449"/>
      <c r="G6" s="449"/>
      <c r="H6" s="472"/>
      <c r="I6" s="472"/>
      <c r="J6" s="262">
        <v>1</v>
      </c>
      <c r="K6" s="263">
        <v>2</v>
      </c>
      <c r="L6" s="263">
        <v>3</v>
      </c>
      <c r="M6" s="263">
        <v>4</v>
      </c>
      <c r="N6" s="263">
        <v>5</v>
      </c>
      <c r="O6" s="263">
        <v>6</v>
      </c>
      <c r="P6" s="263">
        <v>7</v>
      </c>
      <c r="Q6" s="263">
        <v>8</v>
      </c>
      <c r="R6" s="263">
        <v>9</v>
      </c>
      <c r="S6" s="263">
        <v>10</v>
      </c>
      <c r="T6" s="263">
        <v>11</v>
      </c>
      <c r="U6" s="263">
        <v>12</v>
      </c>
      <c r="V6" s="263">
        <v>13</v>
      </c>
      <c r="W6" s="263">
        <v>14</v>
      </c>
      <c r="X6" s="263">
        <v>15</v>
      </c>
      <c r="Y6" s="263">
        <v>16</v>
      </c>
      <c r="Z6" s="263">
        <v>17</v>
      </c>
      <c r="AA6" s="263">
        <v>18</v>
      </c>
      <c r="AB6" s="263">
        <v>19</v>
      </c>
      <c r="AC6" s="263">
        <v>20</v>
      </c>
      <c r="AD6" s="263">
        <v>21</v>
      </c>
      <c r="AE6" s="263">
        <v>22</v>
      </c>
      <c r="AF6" s="263">
        <v>23</v>
      </c>
      <c r="AG6" s="263">
        <v>24</v>
      </c>
      <c r="AH6" s="263">
        <v>25</v>
      </c>
      <c r="AI6" s="263">
        <v>26</v>
      </c>
      <c r="AJ6" s="263">
        <v>27</v>
      </c>
      <c r="AK6" s="263">
        <v>28</v>
      </c>
      <c r="AL6" s="263">
        <v>29</v>
      </c>
      <c r="AM6" s="263">
        <v>30</v>
      </c>
      <c r="AN6" s="264">
        <v>31</v>
      </c>
      <c r="AO6" s="460" t="s">
        <v>78</v>
      </c>
      <c r="AP6" s="463"/>
      <c r="AQ6" s="438"/>
      <c r="AR6" s="438"/>
      <c r="AS6" s="475"/>
    </row>
    <row r="7" spans="1:47" ht="30" customHeight="1" thickBot="1">
      <c r="A7" s="482"/>
      <c r="B7" s="447"/>
      <c r="C7" s="457"/>
      <c r="D7" s="454"/>
      <c r="E7" s="450"/>
      <c r="F7" s="451"/>
      <c r="G7" s="451"/>
      <c r="H7" s="473"/>
      <c r="I7" s="473"/>
      <c r="J7" s="318" t="str">
        <f>IFERROR(DATE(TEXT($J$5,"yyyy"),TEXT($J$5,"m"),J$6),"-")</f>
        <v>-</v>
      </c>
      <c r="K7" s="319" t="str">
        <f t="shared" ref="K7:AN7" si="0">IFERROR(DATE(TEXT($J$5,"yyyy"),TEXT($J$5,"m"),K$6),"-")</f>
        <v>-</v>
      </c>
      <c r="L7" s="319" t="str">
        <f t="shared" si="0"/>
        <v>-</v>
      </c>
      <c r="M7" s="319" t="str">
        <f t="shared" si="0"/>
        <v>-</v>
      </c>
      <c r="N7" s="319" t="str">
        <f t="shared" si="0"/>
        <v>-</v>
      </c>
      <c r="O7" s="319" t="str">
        <f t="shared" si="0"/>
        <v>-</v>
      </c>
      <c r="P7" s="319" t="str">
        <f t="shared" si="0"/>
        <v>-</v>
      </c>
      <c r="Q7" s="319" t="str">
        <f t="shared" si="0"/>
        <v>-</v>
      </c>
      <c r="R7" s="319" t="str">
        <f t="shared" si="0"/>
        <v>-</v>
      </c>
      <c r="S7" s="319" t="str">
        <f t="shared" si="0"/>
        <v>-</v>
      </c>
      <c r="T7" s="319" t="str">
        <f t="shared" si="0"/>
        <v>-</v>
      </c>
      <c r="U7" s="319" t="str">
        <f t="shared" si="0"/>
        <v>-</v>
      </c>
      <c r="V7" s="319" t="str">
        <f t="shared" si="0"/>
        <v>-</v>
      </c>
      <c r="W7" s="319" t="str">
        <f t="shared" si="0"/>
        <v>-</v>
      </c>
      <c r="X7" s="319" t="str">
        <f t="shared" si="0"/>
        <v>-</v>
      </c>
      <c r="Y7" s="319" t="str">
        <f t="shared" si="0"/>
        <v>-</v>
      </c>
      <c r="Z7" s="319" t="str">
        <f t="shared" si="0"/>
        <v>-</v>
      </c>
      <c r="AA7" s="319" t="str">
        <f t="shared" si="0"/>
        <v>-</v>
      </c>
      <c r="AB7" s="319" t="str">
        <f t="shared" si="0"/>
        <v>-</v>
      </c>
      <c r="AC7" s="319" t="str">
        <f t="shared" si="0"/>
        <v>-</v>
      </c>
      <c r="AD7" s="319" t="str">
        <f t="shared" si="0"/>
        <v>-</v>
      </c>
      <c r="AE7" s="319" t="str">
        <f t="shared" si="0"/>
        <v>-</v>
      </c>
      <c r="AF7" s="319" t="str">
        <f t="shared" si="0"/>
        <v>-</v>
      </c>
      <c r="AG7" s="319" t="str">
        <f t="shared" si="0"/>
        <v>-</v>
      </c>
      <c r="AH7" s="319" t="str">
        <f t="shared" si="0"/>
        <v>-</v>
      </c>
      <c r="AI7" s="319" t="str">
        <f t="shared" si="0"/>
        <v>-</v>
      </c>
      <c r="AJ7" s="319" t="str">
        <f t="shared" si="0"/>
        <v>-</v>
      </c>
      <c r="AK7" s="319" t="str">
        <f t="shared" si="0"/>
        <v>-</v>
      </c>
      <c r="AL7" s="319" t="str">
        <f t="shared" si="0"/>
        <v>-</v>
      </c>
      <c r="AM7" s="319" t="str">
        <f t="shared" si="0"/>
        <v>-</v>
      </c>
      <c r="AN7" s="320" t="str">
        <f t="shared" si="0"/>
        <v>-</v>
      </c>
      <c r="AO7" s="461"/>
      <c r="AP7" s="464"/>
      <c r="AQ7" s="439"/>
      <c r="AR7" s="439"/>
      <c r="AS7" s="476"/>
    </row>
    <row r="8" spans="1:47" ht="45.75" customHeight="1">
      <c r="A8" s="46">
        <f>ROW()-7</f>
        <v>1</v>
      </c>
      <c r="B8" s="146"/>
      <c r="C8" s="147"/>
      <c r="D8" s="148"/>
      <c r="E8" s="149"/>
      <c r="F8" s="150"/>
      <c r="G8" s="150"/>
      <c r="H8" s="151"/>
      <c r="I8" s="152"/>
      <c r="J8" s="317"/>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5"/>
      <c r="AO8" s="265">
        <f>SUM(J8:AN8)</f>
        <v>0</v>
      </c>
      <c r="AP8" s="265">
        <f t="shared" ref="AP8:AP16" si="1">SUM(H8:I8,AO8)</f>
        <v>0</v>
      </c>
      <c r="AQ8" s="407"/>
      <c r="AR8" s="408"/>
      <c r="AS8" s="408"/>
    </row>
    <row r="9" spans="1:47" ht="45.75" customHeight="1">
      <c r="A9" s="46">
        <f t="shared" ref="A9:A27" si="2">ROW()-7</f>
        <v>2</v>
      </c>
      <c r="B9" s="156"/>
      <c r="C9" s="157"/>
      <c r="D9" s="148"/>
      <c r="E9" s="149"/>
      <c r="F9" s="150"/>
      <c r="G9" s="158"/>
      <c r="H9" s="152"/>
      <c r="I9" s="152"/>
      <c r="J9" s="316"/>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1"/>
      <c r="AO9" s="265">
        <f t="shared" ref="AO9:AO27" si="3">SUM(J9:AN9)</f>
        <v>0</v>
      </c>
      <c r="AP9" s="265">
        <f t="shared" si="1"/>
        <v>0</v>
      </c>
      <c r="AQ9" s="177"/>
      <c r="AR9" s="178"/>
      <c r="AS9" s="178"/>
    </row>
    <row r="10" spans="1:47" ht="45.75" customHeight="1">
      <c r="A10" s="46">
        <f t="shared" si="2"/>
        <v>3</v>
      </c>
      <c r="B10" s="156"/>
      <c r="C10" s="157"/>
      <c r="D10" s="148"/>
      <c r="E10" s="149"/>
      <c r="F10" s="150"/>
      <c r="G10" s="158"/>
      <c r="H10" s="152"/>
      <c r="I10" s="152"/>
      <c r="J10" s="159"/>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1"/>
      <c r="AO10" s="265">
        <f t="shared" si="3"/>
        <v>0</v>
      </c>
      <c r="AP10" s="265">
        <f t="shared" si="1"/>
        <v>0</v>
      </c>
      <c r="AQ10" s="177"/>
      <c r="AR10" s="178"/>
      <c r="AS10" s="178"/>
    </row>
    <row r="11" spans="1:47" ht="45.75" customHeight="1">
      <c r="A11" s="46">
        <f t="shared" si="2"/>
        <v>4</v>
      </c>
      <c r="B11" s="156"/>
      <c r="C11" s="157"/>
      <c r="D11" s="148"/>
      <c r="E11" s="149"/>
      <c r="F11" s="150"/>
      <c r="G11" s="158"/>
      <c r="H11" s="152"/>
      <c r="I11" s="152"/>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1"/>
      <c r="AO11" s="265">
        <f t="shared" si="3"/>
        <v>0</v>
      </c>
      <c r="AP11" s="265">
        <f t="shared" si="1"/>
        <v>0</v>
      </c>
      <c r="AQ11" s="177"/>
      <c r="AR11" s="178"/>
      <c r="AS11" s="178"/>
    </row>
    <row r="12" spans="1:47" ht="45.75" customHeight="1">
      <c r="A12" s="46">
        <f t="shared" si="2"/>
        <v>5</v>
      </c>
      <c r="B12" s="156"/>
      <c r="C12" s="157"/>
      <c r="D12" s="148"/>
      <c r="E12" s="149"/>
      <c r="F12" s="150"/>
      <c r="G12" s="158"/>
      <c r="H12" s="152"/>
      <c r="I12" s="152"/>
      <c r="J12" s="159"/>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1"/>
      <c r="AO12" s="265">
        <f t="shared" si="3"/>
        <v>0</v>
      </c>
      <c r="AP12" s="265">
        <f t="shared" si="1"/>
        <v>0</v>
      </c>
      <c r="AQ12" s="177"/>
      <c r="AR12" s="178"/>
      <c r="AS12" s="178"/>
    </row>
    <row r="13" spans="1:47" ht="45.75" customHeight="1">
      <c r="A13" s="46">
        <f t="shared" si="2"/>
        <v>6</v>
      </c>
      <c r="B13" s="156"/>
      <c r="C13" s="157"/>
      <c r="D13" s="148"/>
      <c r="E13" s="149"/>
      <c r="F13" s="150"/>
      <c r="G13" s="158"/>
      <c r="H13" s="152"/>
      <c r="I13" s="152"/>
      <c r="J13" s="159"/>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1"/>
      <c r="AO13" s="265">
        <f t="shared" si="3"/>
        <v>0</v>
      </c>
      <c r="AP13" s="265">
        <f t="shared" si="1"/>
        <v>0</v>
      </c>
      <c r="AQ13" s="177"/>
      <c r="AR13" s="178"/>
      <c r="AS13" s="178"/>
    </row>
    <row r="14" spans="1:47" ht="45.75" customHeight="1">
      <c r="A14" s="46">
        <f t="shared" si="2"/>
        <v>7</v>
      </c>
      <c r="B14" s="156"/>
      <c r="C14" s="157"/>
      <c r="D14" s="148"/>
      <c r="E14" s="149"/>
      <c r="F14" s="150"/>
      <c r="G14" s="158"/>
      <c r="H14" s="152"/>
      <c r="I14" s="152"/>
      <c r="J14" s="159"/>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1"/>
      <c r="AO14" s="265">
        <f t="shared" si="3"/>
        <v>0</v>
      </c>
      <c r="AP14" s="265">
        <f t="shared" si="1"/>
        <v>0</v>
      </c>
      <c r="AQ14" s="177"/>
      <c r="AR14" s="178"/>
      <c r="AS14" s="178"/>
    </row>
    <row r="15" spans="1:47" ht="45.75" customHeight="1">
      <c r="A15" s="46">
        <f t="shared" si="2"/>
        <v>8</v>
      </c>
      <c r="B15" s="156"/>
      <c r="C15" s="162"/>
      <c r="D15" s="163"/>
      <c r="E15" s="164"/>
      <c r="F15" s="158"/>
      <c r="G15" s="158"/>
      <c r="H15" s="152"/>
      <c r="I15" s="152"/>
      <c r="J15" s="159"/>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1"/>
      <c r="AO15" s="265">
        <f t="shared" si="3"/>
        <v>0</v>
      </c>
      <c r="AP15" s="265">
        <f t="shared" si="1"/>
        <v>0</v>
      </c>
      <c r="AQ15" s="177"/>
      <c r="AR15" s="178"/>
      <c r="AS15" s="178"/>
    </row>
    <row r="16" spans="1:47" ht="45.75" customHeight="1">
      <c r="A16" s="46">
        <f t="shared" si="2"/>
        <v>9</v>
      </c>
      <c r="B16" s="156"/>
      <c r="C16" s="162"/>
      <c r="D16" s="163"/>
      <c r="E16" s="164"/>
      <c r="F16" s="158"/>
      <c r="G16" s="158"/>
      <c r="H16" s="152"/>
      <c r="I16" s="152"/>
      <c r="J16" s="159"/>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1"/>
      <c r="AO16" s="265">
        <f t="shared" si="3"/>
        <v>0</v>
      </c>
      <c r="AP16" s="265">
        <f t="shared" si="1"/>
        <v>0</v>
      </c>
      <c r="AQ16" s="177"/>
      <c r="AR16" s="178"/>
      <c r="AS16" s="178"/>
    </row>
    <row r="17" spans="1:47" ht="45.75" customHeight="1">
      <c r="A17" s="46">
        <f t="shared" si="2"/>
        <v>10</v>
      </c>
      <c r="B17" s="156"/>
      <c r="C17" s="162"/>
      <c r="D17" s="163"/>
      <c r="E17" s="164"/>
      <c r="F17" s="158"/>
      <c r="G17" s="158"/>
      <c r="H17" s="152"/>
      <c r="I17" s="152"/>
      <c r="J17" s="159"/>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1"/>
      <c r="AO17" s="265">
        <f t="shared" si="3"/>
        <v>0</v>
      </c>
      <c r="AP17" s="265">
        <f>SUM(H17:I17,AO17)</f>
        <v>0</v>
      </c>
      <c r="AQ17" s="177"/>
      <c r="AR17" s="178"/>
      <c r="AS17" s="178"/>
    </row>
    <row r="18" spans="1:47" ht="45.75" customHeight="1">
      <c r="A18" s="46">
        <f t="shared" si="2"/>
        <v>11</v>
      </c>
      <c r="B18" s="156"/>
      <c r="C18" s="162"/>
      <c r="D18" s="163"/>
      <c r="E18" s="164"/>
      <c r="F18" s="158"/>
      <c r="G18" s="158"/>
      <c r="H18" s="152"/>
      <c r="I18" s="152"/>
      <c r="J18" s="165"/>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1"/>
      <c r="AO18" s="265">
        <f t="shared" si="3"/>
        <v>0</v>
      </c>
      <c r="AP18" s="265">
        <f t="shared" ref="AP18:AP30" si="4">SUM(H18:I18,AO18)</f>
        <v>0</v>
      </c>
      <c r="AQ18" s="177"/>
      <c r="AR18" s="178"/>
      <c r="AS18" s="178"/>
    </row>
    <row r="19" spans="1:47" ht="45.75" customHeight="1">
      <c r="A19" s="46">
        <f t="shared" si="2"/>
        <v>12</v>
      </c>
      <c r="B19" s="156"/>
      <c r="C19" s="162"/>
      <c r="D19" s="163"/>
      <c r="E19" s="164"/>
      <c r="F19" s="158"/>
      <c r="G19" s="158"/>
      <c r="H19" s="152"/>
      <c r="I19" s="152"/>
      <c r="J19" s="165"/>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1"/>
      <c r="AO19" s="265">
        <f t="shared" si="3"/>
        <v>0</v>
      </c>
      <c r="AP19" s="265">
        <f t="shared" si="4"/>
        <v>0</v>
      </c>
      <c r="AQ19" s="177"/>
      <c r="AR19" s="178"/>
      <c r="AS19" s="178"/>
    </row>
    <row r="20" spans="1:47" ht="45.75" customHeight="1">
      <c r="A20" s="46">
        <f t="shared" si="2"/>
        <v>13</v>
      </c>
      <c r="B20" s="156"/>
      <c r="C20" s="162"/>
      <c r="D20" s="163"/>
      <c r="E20" s="164"/>
      <c r="F20" s="158"/>
      <c r="G20" s="158"/>
      <c r="H20" s="152"/>
      <c r="I20" s="152"/>
      <c r="J20" s="165"/>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1"/>
      <c r="AO20" s="265">
        <f t="shared" si="3"/>
        <v>0</v>
      </c>
      <c r="AP20" s="265">
        <f t="shared" si="4"/>
        <v>0</v>
      </c>
      <c r="AQ20" s="177"/>
      <c r="AR20" s="178"/>
      <c r="AS20" s="178"/>
    </row>
    <row r="21" spans="1:47" ht="45.75" customHeight="1">
      <c r="A21" s="46">
        <f t="shared" si="2"/>
        <v>14</v>
      </c>
      <c r="B21" s="156"/>
      <c r="C21" s="162"/>
      <c r="D21" s="163"/>
      <c r="E21" s="164"/>
      <c r="F21" s="158"/>
      <c r="G21" s="158"/>
      <c r="H21" s="152"/>
      <c r="I21" s="152"/>
      <c r="J21" s="159"/>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1"/>
      <c r="AO21" s="265">
        <f t="shared" si="3"/>
        <v>0</v>
      </c>
      <c r="AP21" s="265">
        <f t="shared" si="4"/>
        <v>0</v>
      </c>
      <c r="AQ21" s="177"/>
      <c r="AR21" s="178"/>
      <c r="AS21" s="178"/>
    </row>
    <row r="22" spans="1:47" ht="45.75" customHeight="1">
      <c r="A22" s="46">
        <f t="shared" si="2"/>
        <v>15</v>
      </c>
      <c r="B22" s="156"/>
      <c r="C22" s="162"/>
      <c r="D22" s="163"/>
      <c r="E22" s="164"/>
      <c r="F22" s="158"/>
      <c r="G22" s="158"/>
      <c r="H22" s="152"/>
      <c r="I22" s="152"/>
      <c r="J22" s="159"/>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1"/>
      <c r="AO22" s="265">
        <f t="shared" si="3"/>
        <v>0</v>
      </c>
      <c r="AP22" s="265">
        <f t="shared" si="4"/>
        <v>0</v>
      </c>
      <c r="AQ22" s="177"/>
      <c r="AR22" s="178"/>
      <c r="AS22" s="178"/>
    </row>
    <row r="23" spans="1:47" ht="45.75" customHeight="1">
      <c r="A23" s="46">
        <f t="shared" si="2"/>
        <v>16</v>
      </c>
      <c r="B23" s="156"/>
      <c r="C23" s="162"/>
      <c r="D23" s="163"/>
      <c r="E23" s="164"/>
      <c r="F23" s="158"/>
      <c r="G23" s="158"/>
      <c r="H23" s="152"/>
      <c r="I23" s="152"/>
      <c r="J23" s="159"/>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1"/>
      <c r="AO23" s="265">
        <f t="shared" si="3"/>
        <v>0</v>
      </c>
      <c r="AP23" s="265">
        <f t="shared" si="4"/>
        <v>0</v>
      </c>
      <c r="AQ23" s="177"/>
      <c r="AR23" s="178"/>
      <c r="AS23" s="178"/>
    </row>
    <row r="24" spans="1:47" ht="45.75" customHeight="1">
      <c r="A24" s="46">
        <f t="shared" si="2"/>
        <v>17</v>
      </c>
      <c r="B24" s="156"/>
      <c r="C24" s="162"/>
      <c r="D24" s="163"/>
      <c r="E24" s="164"/>
      <c r="F24" s="158"/>
      <c r="G24" s="158"/>
      <c r="H24" s="152"/>
      <c r="I24" s="152"/>
      <c r="J24" s="159"/>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1"/>
      <c r="AO24" s="265">
        <f t="shared" si="3"/>
        <v>0</v>
      </c>
      <c r="AP24" s="265">
        <f t="shared" si="4"/>
        <v>0</v>
      </c>
      <c r="AQ24" s="177"/>
      <c r="AR24" s="178"/>
      <c r="AS24" s="178"/>
    </row>
    <row r="25" spans="1:47" ht="45.75" customHeight="1">
      <c r="A25" s="46">
        <f t="shared" si="2"/>
        <v>18</v>
      </c>
      <c r="B25" s="156"/>
      <c r="C25" s="162"/>
      <c r="D25" s="163"/>
      <c r="E25" s="164"/>
      <c r="F25" s="158"/>
      <c r="G25" s="158"/>
      <c r="H25" s="152"/>
      <c r="I25" s="152"/>
      <c r="J25" s="159"/>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c r="AO25" s="265">
        <f t="shared" si="3"/>
        <v>0</v>
      </c>
      <c r="AP25" s="265">
        <f t="shared" si="4"/>
        <v>0</v>
      </c>
      <c r="AQ25" s="177"/>
      <c r="AR25" s="178"/>
      <c r="AS25" s="178"/>
    </row>
    <row r="26" spans="1:47" ht="45.75" customHeight="1">
      <c r="A26" s="46">
        <f t="shared" si="2"/>
        <v>19</v>
      </c>
      <c r="B26" s="156"/>
      <c r="C26" s="162"/>
      <c r="D26" s="163"/>
      <c r="E26" s="164"/>
      <c r="F26" s="158"/>
      <c r="G26" s="158"/>
      <c r="H26" s="152"/>
      <c r="I26" s="152"/>
      <c r="J26" s="165"/>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1"/>
      <c r="AO26" s="265">
        <f t="shared" si="3"/>
        <v>0</v>
      </c>
      <c r="AP26" s="265">
        <f t="shared" si="4"/>
        <v>0</v>
      </c>
      <c r="AQ26" s="177"/>
      <c r="AR26" s="178"/>
      <c r="AS26" s="178"/>
    </row>
    <row r="27" spans="1:47" ht="45.75" customHeight="1" thickBot="1">
      <c r="A27" s="46">
        <f t="shared" si="2"/>
        <v>20</v>
      </c>
      <c r="B27" s="156"/>
      <c r="C27" s="166"/>
      <c r="D27" s="163"/>
      <c r="E27" s="164"/>
      <c r="F27" s="158"/>
      <c r="G27" s="158"/>
      <c r="H27" s="152"/>
      <c r="I27" s="152"/>
      <c r="J27" s="159"/>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1"/>
      <c r="AO27" s="265">
        <f t="shared" si="3"/>
        <v>0</v>
      </c>
      <c r="AP27" s="265">
        <f t="shared" si="4"/>
        <v>0</v>
      </c>
      <c r="AQ27" s="177"/>
      <c r="AR27" s="178"/>
      <c r="AS27" s="178"/>
    </row>
    <row r="28" spans="1:47" ht="45.75" customHeight="1" thickBot="1">
      <c r="A28" s="274"/>
      <c r="B28" s="488" t="s">
        <v>77</v>
      </c>
      <c r="C28" s="489"/>
      <c r="D28" s="490"/>
      <c r="E28" s="490"/>
      <c r="F28" s="490"/>
      <c r="G28" s="491"/>
      <c r="H28" s="270">
        <f t="shared" ref="H28:R28" si="5">SUM(H8:H27)</f>
        <v>0</v>
      </c>
      <c r="I28" s="270">
        <f t="shared" si="5"/>
        <v>0</v>
      </c>
      <c r="J28" s="271">
        <f t="shared" si="5"/>
        <v>0</v>
      </c>
      <c r="K28" s="272">
        <f t="shared" si="5"/>
        <v>0</v>
      </c>
      <c r="L28" s="272">
        <f t="shared" si="5"/>
        <v>0</v>
      </c>
      <c r="M28" s="272">
        <f t="shared" si="5"/>
        <v>0</v>
      </c>
      <c r="N28" s="272">
        <f t="shared" si="5"/>
        <v>0</v>
      </c>
      <c r="O28" s="272">
        <f t="shared" si="5"/>
        <v>0</v>
      </c>
      <c r="P28" s="272">
        <f t="shared" si="5"/>
        <v>0</v>
      </c>
      <c r="Q28" s="272">
        <f t="shared" si="5"/>
        <v>0</v>
      </c>
      <c r="R28" s="272">
        <f t="shared" si="5"/>
        <v>0</v>
      </c>
      <c r="S28" s="272">
        <f t="shared" ref="S28:AO28" si="6">SUM(S8:S27)</f>
        <v>0</v>
      </c>
      <c r="T28" s="272">
        <f t="shared" si="6"/>
        <v>0</v>
      </c>
      <c r="U28" s="272">
        <f t="shared" si="6"/>
        <v>0</v>
      </c>
      <c r="V28" s="272">
        <f t="shared" si="6"/>
        <v>0</v>
      </c>
      <c r="W28" s="272">
        <f t="shared" si="6"/>
        <v>0</v>
      </c>
      <c r="X28" s="272">
        <f t="shared" si="6"/>
        <v>0</v>
      </c>
      <c r="Y28" s="272">
        <f t="shared" si="6"/>
        <v>0</v>
      </c>
      <c r="Z28" s="272">
        <f t="shared" si="6"/>
        <v>0</v>
      </c>
      <c r="AA28" s="272">
        <f t="shared" si="6"/>
        <v>0</v>
      </c>
      <c r="AB28" s="272">
        <f t="shared" si="6"/>
        <v>0</v>
      </c>
      <c r="AC28" s="272">
        <f t="shared" si="6"/>
        <v>0</v>
      </c>
      <c r="AD28" s="272">
        <f t="shared" si="6"/>
        <v>0</v>
      </c>
      <c r="AE28" s="272">
        <f t="shared" si="6"/>
        <v>0</v>
      </c>
      <c r="AF28" s="272">
        <f t="shared" si="6"/>
        <v>0</v>
      </c>
      <c r="AG28" s="272">
        <f t="shared" si="6"/>
        <v>0</v>
      </c>
      <c r="AH28" s="272">
        <f t="shared" si="6"/>
        <v>0</v>
      </c>
      <c r="AI28" s="272">
        <f t="shared" si="6"/>
        <v>0</v>
      </c>
      <c r="AJ28" s="272">
        <f t="shared" si="6"/>
        <v>0</v>
      </c>
      <c r="AK28" s="272">
        <f t="shared" si="6"/>
        <v>0</v>
      </c>
      <c r="AL28" s="272">
        <f t="shared" si="6"/>
        <v>0</v>
      </c>
      <c r="AM28" s="272">
        <f t="shared" si="6"/>
        <v>0</v>
      </c>
      <c r="AN28" s="273">
        <f t="shared" si="6"/>
        <v>0</v>
      </c>
      <c r="AO28" s="266">
        <f t="shared" si="6"/>
        <v>0</v>
      </c>
      <c r="AP28" s="267">
        <f t="shared" si="4"/>
        <v>0</v>
      </c>
      <c r="AQ28" s="442"/>
      <c r="AR28" s="442"/>
      <c r="AS28" s="442"/>
    </row>
    <row r="29" spans="1:47" ht="45.75" customHeight="1" thickBot="1">
      <c r="A29" s="274"/>
      <c r="B29" s="486" t="s">
        <v>91</v>
      </c>
      <c r="C29" s="487"/>
      <c r="D29" s="484"/>
      <c r="E29" s="484"/>
      <c r="F29" s="484"/>
      <c r="G29" s="485"/>
      <c r="H29" s="167"/>
      <c r="I29" s="168"/>
      <c r="J29" s="169"/>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1"/>
      <c r="AO29" s="268">
        <f>SUM(J29:AN29)</f>
        <v>0</v>
      </c>
      <c r="AP29" s="269">
        <f t="shared" si="4"/>
        <v>0</v>
      </c>
      <c r="AQ29" s="443"/>
      <c r="AR29" s="443"/>
      <c r="AS29" s="443"/>
    </row>
    <row r="30" spans="1:47" ht="45.75" customHeight="1" thickBot="1">
      <c r="A30" s="275"/>
      <c r="B30" s="483" t="s">
        <v>92</v>
      </c>
      <c r="C30" s="484"/>
      <c r="D30" s="484"/>
      <c r="E30" s="484"/>
      <c r="F30" s="484"/>
      <c r="G30" s="485"/>
      <c r="H30" s="172"/>
      <c r="I30" s="173"/>
      <c r="J30" s="174"/>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6"/>
      <c r="AO30" s="268">
        <f>SUM(J30:AN30)</f>
        <v>0</v>
      </c>
      <c r="AP30" s="267">
        <f t="shared" si="4"/>
        <v>0</v>
      </c>
      <c r="AQ30" s="444"/>
      <c r="AR30" s="444"/>
      <c r="AS30" s="444"/>
    </row>
    <row r="31" spans="1:47" ht="45.75" customHeight="1" thickBot="1">
      <c r="A31" s="54"/>
      <c r="B31" s="55"/>
      <c r="C31" s="55"/>
      <c r="D31" s="55"/>
      <c r="E31" s="55"/>
      <c r="F31" s="55"/>
      <c r="G31" s="55"/>
      <c r="H31" s="55"/>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3"/>
      <c r="AP31" s="276" t="str">
        <f>IF(AP28*AP30=0,"-",AP28/AP30)</f>
        <v>-</v>
      </c>
      <c r="AQ31" s="495" t="str">
        <f>IF(AP31="-","",IF(AP31&gt;1.25,"定員超過減算対象の可能性あり",""))</f>
        <v/>
      </c>
      <c r="AR31" s="496"/>
      <c r="AS31" s="497"/>
    </row>
    <row r="32" spans="1:47" ht="12.65" customHeight="1">
      <c r="B32" s="38"/>
      <c r="C32" s="38"/>
      <c r="D32" s="38"/>
      <c r="E32" s="38"/>
      <c r="F32" s="38"/>
      <c r="G32" s="38"/>
      <c r="H32" s="38"/>
      <c r="I32" s="38"/>
      <c r="J32" s="38"/>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row>
    <row r="33" spans="2:64" ht="23.5" customHeight="1">
      <c r="C33" s="40" t="s">
        <v>76</v>
      </c>
      <c r="D33" s="40"/>
      <c r="I33" s="40"/>
      <c r="J33" s="40"/>
      <c r="K33" s="41"/>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row>
    <row r="34" spans="2:64" s="43" customFormat="1" ht="72.75" customHeight="1">
      <c r="C34" s="44" t="s">
        <v>75</v>
      </c>
      <c r="D34" s="492" t="str">
        <f>"別途指定する障害児通所支援事業所を【"&amp;TEXT(H5,"gggee年mm月")&amp;"～"&amp;TEXT(J5,"gggee年mm月")&amp;"】に利用した者について、サービス種別、利用開始日、月別の利用日数を記載してください。また、当該利用者に対して提供した直近１回の「（１）アセスメント又はモニタリング実施日」、「（２）個別支援計画に保護者が同意した日」及び「（３）計画開始日」を記載してください。（列・行が不足した場合は、適宜追加してください。）"</f>
        <v>別途指定する障害児通所支援事業所を【-～エラー！事前調書１のセル「D2」(実地指導日)を入力！】に利用した者について、サービス種別、利用開始日、月別の利用日数を記載してください。また、当該利用者に対して提供した直近１回の「（１）アセスメント又はモニタリング実施日」、「（２）個別支援計画に保護者が同意した日」及び「（３）計画開始日」を記載してください。（列・行が不足した場合は、適宜追加してください。）</v>
      </c>
      <c r="E34" s="492"/>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c r="AN34" s="492"/>
      <c r="AO34" s="492"/>
      <c r="AP34" s="492"/>
      <c r="AQ34" s="492"/>
      <c r="AR34" s="492"/>
      <c r="AS34" s="492"/>
      <c r="AT34" s="48"/>
      <c r="AU34" s="48"/>
      <c r="AV34" s="48"/>
      <c r="AW34" s="48"/>
      <c r="AX34" s="49"/>
      <c r="AY34" s="49"/>
      <c r="AZ34" s="49"/>
      <c r="BA34" s="49"/>
      <c r="BB34" s="49"/>
      <c r="BC34" s="49"/>
      <c r="BD34" s="49"/>
      <c r="BE34" s="49"/>
      <c r="BF34" s="49"/>
      <c r="BG34" s="49"/>
      <c r="BH34" s="49"/>
      <c r="BI34" s="49"/>
    </row>
    <row r="35" spans="2:64" s="43" customFormat="1" ht="25.4" customHeight="1">
      <c r="C35" s="45" t="s">
        <v>74</v>
      </c>
      <c r="D35" s="494" t="s">
        <v>73</v>
      </c>
      <c r="E35" s="494"/>
      <c r="F35" s="494"/>
      <c r="G35" s="494"/>
      <c r="H35" s="494"/>
      <c r="I35" s="494"/>
      <c r="J35" s="494"/>
      <c r="K35" s="494"/>
      <c r="L35" s="494"/>
      <c r="M35" s="494"/>
      <c r="N35" s="494"/>
      <c r="O35" s="494"/>
      <c r="P35" s="494"/>
      <c r="Q35" s="494"/>
      <c r="R35" s="494"/>
      <c r="S35" s="494"/>
      <c r="T35" s="494"/>
      <c r="U35" s="494"/>
      <c r="V35" s="494"/>
      <c r="W35" s="494"/>
      <c r="X35" s="494"/>
      <c r="Y35" s="494"/>
      <c r="Z35" s="494"/>
      <c r="AA35" s="494"/>
      <c r="AB35" s="494"/>
      <c r="AC35" s="494"/>
      <c r="AD35" s="494"/>
      <c r="AE35" s="494"/>
      <c r="AF35" s="494"/>
      <c r="AG35" s="494"/>
      <c r="AH35" s="494"/>
      <c r="AI35" s="494"/>
      <c r="AJ35" s="494"/>
      <c r="AK35" s="494"/>
      <c r="AL35" s="494"/>
      <c r="AM35" s="494"/>
      <c r="AN35" s="494"/>
      <c r="AO35" s="494"/>
      <c r="AP35" s="494"/>
      <c r="AQ35" s="494"/>
      <c r="AR35" s="494"/>
      <c r="AS35" s="494"/>
      <c r="AT35" s="50"/>
      <c r="AU35" s="50"/>
      <c r="AV35" s="49"/>
      <c r="AW35" s="49"/>
      <c r="AX35" s="49"/>
      <c r="AY35" s="49"/>
      <c r="AZ35" s="49"/>
      <c r="BA35" s="49"/>
      <c r="BB35" s="49"/>
      <c r="BC35" s="49"/>
      <c r="BD35" s="49"/>
      <c r="BE35" s="49"/>
      <c r="BF35" s="49"/>
      <c r="BG35" s="49"/>
      <c r="BH35" s="49"/>
      <c r="BI35" s="49"/>
    </row>
    <row r="36" spans="2:64" s="43" customFormat="1" ht="49.5" customHeight="1">
      <c r="C36" s="45" t="s">
        <v>72</v>
      </c>
      <c r="D36" s="494" t="s">
        <v>71</v>
      </c>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94"/>
      <c r="AT36" s="50"/>
      <c r="AU36" s="50"/>
      <c r="AV36" s="49"/>
      <c r="AW36" s="49"/>
      <c r="AX36" s="49"/>
      <c r="AY36" s="49"/>
      <c r="AZ36" s="49"/>
      <c r="BA36" s="49"/>
      <c r="BB36" s="49"/>
      <c r="BC36" s="49"/>
      <c r="BD36" s="49"/>
      <c r="BE36" s="49"/>
      <c r="BF36" s="49"/>
      <c r="BG36" s="49"/>
      <c r="BH36" s="49"/>
      <c r="BI36" s="49"/>
    </row>
    <row r="37" spans="2:64" s="43" customFormat="1" ht="25.4" customHeight="1">
      <c r="C37" s="45" t="s">
        <v>70</v>
      </c>
      <c r="D37" s="493" t="s">
        <v>185</v>
      </c>
      <c r="E37" s="493"/>
      <c r="F37" s="493"/>
      <c r="G37" s="493"/>
      <c r="H37" s="493"/>
      <c r="I37" s="493"/>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3"/>
      <c r="AH37" s="493"/>
      <c r="AI37" s="493"/>
      <c r="AJ37" s="493"/>
      <c r="AK37" s="493"/>
      <c r="AL37" s="493"/>
      <c r="AM37" s="493"/>
      <c r="AN37" s="493"/>
      <c r="AO37" s="493"/>
      <c r="AP37" s="493"/>
      <c r="AQ37" s="493"/>
      <c r="AR37" s="493"/>
      <c r="AS37" s="493"/>
      <c r="AT37" s="50"/>
      <c r="AU37" s="50"/>
      <c r="AV37" s="49"/>
      <c r="AW37" s="49"/>
      <c r="AX37" s="49"/>
      <c r="AY37" s="49"/>
      <c r="AZ37" s="49"/>
      <c r="BA37" s="49"/>
      <c r="BB37" s="49"/>
      <c r="BC37" s="49"/>
      <c r="BD37" s="49"/>
      <c r="BE37" s="49"/>
      <c r="BF37" s="49"/>
      <c r="BG37" s="49"/>
      <c r="BH37" s="49"/>
      <c r="BI37" s="49"/>
    </row>
    <row r="38" spans="2:64" ht="12.65" customHeight="1">
      <c r="B38" s="42"/>
      <c r="C38" s="42"/>
      <c r="D38" s="42"/>
      <c r="E38" s="42"/>
      <c r="F38" s="42"/>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row>
    <row r="39" spans="2:64" s="43" customFormat="1" ht="27" customHeight="1">
      <c r="D39" s="43" t="s">
        <v>117</v>
      </c>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2:64" s="43" customFormat="1" ht="27" customHeight="1">
      <c r="D40" s="79" t="s">
        <v>118</v>
      </c>
      <c r="E40" s="477" t="s">
        <v>122</v>
      </c>
      <c r="F40" s="478"/>
      <c r="G40" s="479"/>
    </row>
    <row r="41" spans="2:64" s="43" customFormat="1" ht="27" customHeight="1">
      <c r="D41" s="79" t="s">
        <v>119</v>
      </c>
      <c r="E41" s="477" t="s">
        <v>123</v>
      </c>
      <c r="F41" s="478"/>
      <c r="G41" s="479"/>
    </row>
    <row r="42" spans="2:64" s="43" customFormat="1" ht="27" customHeight="1">
      <c r="D42" s="79" t="s">
        <v>120</v>
      </c>
      <c r="E42" s="477" t="s">
        <v>124</v>
      </c>
      <c r="F42" s="478"/>
      <c r="G42" s="479"/>
    </row>
    <row r="43" spans="2:64" s="43" customFormat="1" ht="27" customHeight="1">
      <c r="D43" s="79" t="s">
        <v>121</v>
      </c>
      <c r="E43" s="477" t="s">
        <v>125</v>
      </c>
      <c r="F43" s="478"/>
      <c r="G43" s="479"/>
    </row>
    <row r="44" spans="2:64" s="43" customFormat="1" ht="19"/>
    <row r="45" spans="2:64" s="43" customFormat="1" ht="19"/>
    <row r="46" spans="2:64" s="43" customFormat="1" ht="19"/>
    <row r="47" spans="2:64" s="43" customFormat="1" ht="19"/>
    <row r="48" spans="2:64" s="43" customFormat="1" ht="19"/>
    <row r="49" s="43" customFormat="1" ht="19"/>
  </sheetData>
  <mergeCells count="37">
    <mergeCell ref="E43:G43"/>
    <mergeCell ref="A4:A7"/>
    <mergeCell ref="B30:G30"/>
    <mergeCell ref="B29:G29"/>
    <mergeCell ref="B28:G28"/>
    <mergeCell ref="D34:AS34"/>
    <mergeCell ref="F4:F7"/>
    <mergeCell ref="D37:AS37"/>
    <mergeCell ref="D35:AS35"/>
    <mergeCell ref="D36:AS36"/>
    <mergeCell ref="AQ4:AQ7"/>
    <mergeCell ref="AQ31:AS31"/>
    <mergeCell ref="E40:G40"/>
    <mergeCell ref="E41:G41"/>
    <mergeCell ref="E42:G42"/>
    <mergeCell ref="I5:I7"/>
    <mergeCell ref="B2:C2"/>
    <mergeCell ref="AR28:AR30"/>
    <mergeCell ref="AS28:AS30"/>
    <mergeCell ref="B4:B7"/>
    <mergeCell ref="E4:E7"/>
    <mergeCell ref="G4:G7"/>
    <mergeCell ref="D4:D7"/>
    <mergeCell ref="AQ28:AQ30"/>
    <mergeCell ref="C4:C7"/>
    <mergeCell ref="D2:E2"/>
    <mergeCell ref="AO6:AO7"/>
    <mergeCell ref="AP5:AP7"/>
    <mergeCell ref="H4:AP4"/>
    <mergeCell ref="J5:AO5"/>
    <mergeCell ref="H5:H7"/>
    <mergeCell ref="AS4:AS7"/>
    <mergeCell ref="AQ1:AS2"/>
    <mergeCell ref="AO1:AP2"/>
    <mergeCell ref="AG1:AI2"/>
    <mergeCell ref="AJ1:AN2"/>
    <mergeCell ref="AR4:AR7"/>
  </mergeCells>
  <phoneticPr fontId="4"/>
  <conditionalFormatting sqref="J5:AO5">
    <cfRule type="containsText" dxfId="15" priority="1" operator="containsText" text="エラー">
      <formula>NOT(ISERROR(SEARCH("エラー",J5)))</formula>
    </cfRule>
  </conditionalFormatting>
  <dataValidations count="2">
    <dataValidation type="list" allowBlank="1" showInputMessage="1" showErrorMessage="1" sqref="E8:E27">
      <formula1>"放課後等デイサービス,児童発達支援,保育所等訪問支援,居宅訪問型児童発達支援"</formula1>
    </dataValidation>
    <dataValidation type="list" allowBlank="1" showInputMessage="1" showErrorMessage="1" sqref="C8:C27">
      <formula1>",区分３,区分２,区分１,非該当"</formula1>
    </dataValidation>
  </dataValidations>
  <printOptions horizontalCentered="1"/>
  <pageMargins left="0.19685039370078741" right="0.19685039370078741" top="0.78740157480314965" bottom="0.19685039370078741" header="0.31496062992125984" footer="0.11811023622047245"/>
  <pageSetup paperSize="9" scale="55" fitToHeight="0" orientation="landscape" r:id="rId1"/>
  <headerFooter>
    <oddHeader>&amp;L【機密性２情報】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BL49"/>
  <sheetViews>
    <sheetView view="pageBreakPreview" zoomScale="70" zoomScaleNormal="85" zoomScaleSheetLayoutView="70" workbookViewId="0">
      <selection activeCell="G11" sqref="G11"/>
    </sheetView>
  </sheetViews>
  <sheetFormatPr defaultRowHeight="13"/>
  <cols>
    <col min="1" max="1" width="5.08984375" style="35" customWidth="1"/>
    <col min="2" max="2" width="17.90625" style="35" customWidth="1"/>
    <col min="3" max="3" width="12.453125" style="35" customWidth="1"/>
    <col min="4" max="4" width="12" style="35" customWidth="1"/>
    <col min="5" max="5" width="15.6328125" style="35" customWidth="1"/>
    <col min="6" max="6" width="11.453125" style="35" customWidth="1"/>
    <col min="7" max="7" width="10.90625" style="35" customWidth="1"/>
    <col min="8" max="9" width="8.90625" style="35" customWidth="1"/>
    <col min="10" max="40" width="3.6328125" style="35" customWidth="1"/>
    <col min="41" max="41" width="5.36328125" style="35" customWidth="1"/>
    <col min="42" max="42" width="10.90625" style="35" customWidth="1"/>
    <col min="43" max="45" width="11.90625" style="35" customWidth="1"/>
    <col min="46" max="46" width="8.90625" style="35" customWidth="1"/>
    <col min="47" max="47" width="12" style="35" customWidth="1"/>
    <col min="48" max="48" width="1.453125" style="35" customWidth="1"/>
    <col min="49" max="283" width="8.7265625" style="35"/>
    <col min="284" max="284" width="3.36328125" style="35" customWidth="1"/>
    <col min="285" max="285" width="17" style="35" customWidth="1"/>
    <col min="286" max="286" width="6" style="35" customWidth="1"/>
    <col min="287" max="299" width="12.36328125" style="35" customWidth="1"/>
    <col min="300" max="300" width="13.08984375" style="35" customWidth="1"/>
    <col min="301" max="301" width="50.90625" style="35" customWidth="1"/>
    <col min="302" max="302" width="8.90625" style="35" customWidth="1"/>
    <col min="303" max="303" width="12" style="35" customWidth="1"/>
    <col min="304" max="304" width="1.453125" style="35" customWidth="1"/>
    <col min="305" max="539" width="8.7265625" style="35"/>
    <col min="540" max="540" width="3.36328125" style="35" customWidth="1"/>
    <col min="541" max="541" width="17" style="35" customWidth="1"/>
    <col min="542" max="542" width="6" style="35" customWidth="1"/>
    <col min="543" max="555" width="12.36328125" style="35" customWidth="1"/>
    <col min="556" max="556" width="13.08984375" style="35" customWidth="1"/>
    <col min="557" max="557" width="50.90625" style="35" customWidth="1"/>
    <col min="558" max="558" width="8.90625" style="35" customWidth="1"/>
    <col min="559" max="559" width="12" style="35" customWidth="1"/>
    <col min="560" max="560" width="1.453125" style="35" customWidth="1"/>
    <col min="561" max="795" width="8.7265625" style="35"/>
    <col min="796" max="796" width="3.36328125" style="35" customWidth="1"/>
    <col min="797" max="797" width="17" style="35" customWidth="1"/>
    <col min="798" max="798" width="6" style="35" customWidth="1"/>
    <col min="799" max="811" width="12.36328125" style="35" customWidth="1"/>
    <col min="812" max="812" width="13.08984375" style="35" customWidth="1"/>
    <col min="813" max="813" width="50.90625" style="35" customWidth="1"/>
    <col min="814" max="814" width="8.90625" style="35" customWidth="1"/>
    <col min="815" max="815" width="12" style="35" customWidth="1"/>
    <col min="816" max="816" width="1.453125" style="35" customWidth="1"/>
    <col min="817" max="1051" width="8.7265625" style="35"/>
    <col min="1052" max="1052" width="3.36328125" style="35" customWidth="1"/>
    <col min="1053" max="1053" width="17" style="35" customWidth="1"/>
    <col min="1054" max="1054" width="6" style="35" customWidth="1"/>
    <col min="1055" max="1067" width="12.36328125" style="35" customWidth="1"/>
    <col min="1068" max="1068" width="13.08984375" style="35" customWidth="1"/>
    <col min="1069" max="1069" width="50.90625" style="35" customWidth="1"/>
    <col min="1070" max="1070" width="8.90625" style="35" customWidth="1"/>
    <col min="1071" max="1071" width="12" style="35" customWidth="1"/>
    <col min="1072" max="1072" width="1.453125" style="35" customWidth="1"/>
    <col min="1073" max="1307" width="8.7265625" style="35"/>
    <col min="1308" max="1308" width="3.36328125" style="35" customWidth="1"/>
    <col min="1309" max="1309" width="17" style="35" customWidth="1"/>
    <col min="1310" max="1310" width="6" style="35" customWidth="1"/>
    <col min="1311" max="1323" width="12.36328125" style="35" customWidth="1"/>
    <col min="1324" max="1324" width="13.08984375" style="35" customWidth="1"/>
    <col min="1325" max="1325" width="50.90625" style="35" customWidth="1"/>
    <col min="1326" max="1326" width="8.90625" style="35" customWidth="1"/>
    <col min="1327" max="1327" width="12" style="35" customWidth="1"/>
    <col min="1328" max="1328" width="1.453125" style="35" customWidth="1"/>
    <col min="1329" max="1563" width="8.7265625" style="35"/>
    <col min="1564" max="1564" width="3.36328125" style="35" customWidth="1"/>
    <col min="1565" max="1565" width="17" style="35" customWidth="1"/>
    <col min="1566" max="1566" width="6" style="35" customWidth="1"/>
    <col min="1567" max="1579" width="12.36328125" style="35" customWidth="1"/>
    <col min="1580" max="1580" width="13.08984375" style="35" customWidth="1"/>
    <col min="1581" max="1581" width="50.90625" style="35" customWidth="1"/>
    <col min="1582" max="1582" width="8.90625" style="35" customWidth="1"/>
    <col min="1583" max="1583" width="12" style="35" customWidth="1"/>
    <col min="1584" max="1584" width="1.453125" style="35" customWidth="1"/>
    <col min="1585" max="1819" width="8.7265625" style="35"/>
    <col min="1820" max="1820" width="3.36328125" style="35" customWidth="1"/>
    <col min="1821" max="1821" width="17" style="35" customWidth="1"/>
    <col min="1822" max="1822" width="6" style="35" customWidth="1"/>
    <col min="1823" max="1835" width="12.36328125" style="35" customWidth="1"/>
    <col min="1836" max="1836" width="13.08984375" style="35" customWidth="1"/>
    <col min="1837" max="1837" width="50.90625" style="35" customWidth="1"/>
    <col min="1838" max="1838" width="8.90625" style="35" customWidth="1"/>
    <col min="1839" max="1839" width="12" style="35" customWidth="1"/>
    <col min="1840" max="1840" width="1.453125" style="35" customWidth="1"/>
    <col min="1841" max="2075" width="8.7265625" style="35"/>
    <col min="2076" max="2076" width="3.36328125" style="35" customWidth="1"/>
    <col min="2077" max="2077" width="17" style="35" customWidth="1"/>
    <col min="2078" max="2078" width="6" style="35" customWidth="1"/>
    <col min="2079" max="2091" width="12.36328125" style="35" customWidth="1"/>
    <col min="2092" max="2092" width="13.08984375" style="35" customWidth="1"/>
    <col min="2093" max="2093" width="50.90625" style="35" customWidth="1"/>
    <col min="2094" max="2094" width="8.90625" style="35" customWidth="1"/>
    <col min="2095" max="2095" width="12" style="35" customWidth="1"/>
    <col min="2096" max="2096" width="1.453125" style="35" customWidth="1"/>
    <col min="2097" max="2331" width="8.7265625" style="35"/>
    <col min="2332" max="2332" width="3.36328125" style="35" customWidth="1"/>
    <col min="2333" max="2333" width="17" style="35" customWidth="1"/>
    <col min="2334" max="2334" width="6" style="35" customWidth="1"/>
    <col min="2335" max="2347" width="12.36328125" style="35" customWidth="1"/>
    <col min="2348" max="2348" width="13.08984375" style="35" customWidth="1"/>
    <col min="2349" max="2349" width="50.90625" style="35" customWidth="1"/>
    <col min="2350" max="2350" width="8.90625" style="35" customWidth="1"/>
    <col min="2351" max="2351" width="12" style="35" customWidth="1"/>
    <col min="2352" max="2352" width="1.453125" style="35" customWidth="1"/>
    <col min="2353" max="2587" width="8.7265625" style="35"/>
    <col min="2588" max="2588" width="3.36328125" style="35" customWidth="1"/>
    <col min="2589" max="2589" width="17" style="35" customWidth="1"/>
    <col min="2590" max="2590" width="6" style="35" customWidth="1"/>
    <col min="2591" max="2603" width="12.36328125" style="35" customWidth="1"/>
    <col min="2604" max="2604" width="13.08984375" style="35" customWidth="1"/>
    <col min="2605" max="2605" width="50.90625" style="35" customWidth="1"/>
    <col min="2606" max="2606" width="8.90625" style="35" customWidth="1"/>
    <col min="2607" max="2607" width="12" style="35" customWidth="1"/>
    <col min="2608" max="2608" width="1.453125" style="35" customWidth="1"/>
    <col min="2609" max="2843" width="8.7265625" style="35"/>
    <col min="2844" max="2844" width="3.36328125" style="35" customWidth="1"/>
    <col min="2845" max="2845" width="17" style="35" customWidth="1"/>
    <col min="2846" max="2846" width="6" style="35" customWidth="1"/>
    <col min="2847" max="2859" width="12.36328125" style="35" customWidth="1"/>
    <col min="2860" max="2860" width="13.08984375" style="35" customWidth="1"/>
    <col min="2861" max="2861" width="50.90625" style="35" customWidth="1"/>
    <col min="2862" max="2862" width="8.90625" style="35" customWidth="1"/>
    <col min="2863" max="2863" width="12" style="35" customWidth="1"/>
    <col min="2864" max="2864" width="1.453125" style="35" customWidth="1"/>
    <col min="2865" max="3099" width="8.7265625" style="35"/>
    <col min="3100" max="3100" width="3.36328125" style="35" customWidth="1"/>
    <col min="3101" max="3101" width="17" style="35" customWidth="1"/>
    <col min="3102" max="3102" width="6" style="35" customWidth="1"/>
    <col min="3103" max="3115" width="12.36328125" style="35" customWidth="1"/>
    <col min="3116" max="3116" width="13.08984375" style="35" customWidth="1"/>
    <col min="3117" max="3117" width="50.90625" style="35" customWidth="1"/>
    <col min="3118" max="3118" width="8.90625" style="35" customWidth="1"/>
    <col min="3119" max="3119" width="12" style="35" customWidth="1"/>
    <col min="3120" max="3120" width="1.453125" style="35" customWidth="1"/>
    <col min="3121" max="3355" width="8.7265625" style="35"/>
    <col min="3356" max="3356" width="3.36328125" style="35" customWidth="1"/>
    <col min="3357" max="3357" width="17" style="35" customWidth="1"/>
    <col min="3358" max="3358" width="6" style="35" customWidth="1"/>
    <col min="3359" max="3371" width="12.36328125" style="35" customWidth="1"/>
    <col min="3372" max="3372" width="13.08984375" style="35" customWidth="1"/>
    <col min="3373" max="3373" width="50.90625" style="35" customWidth="1"/>
    <col min="3374" max="3374" width="8.90625" style="35" customWidth="1"/>
    <col min="3375" max="3375" width="12" style="35" customWidth="1"/>
    <col min="3376" max="3376" width="1.453125" style="35" customWidth="1"/>
    <col min="3377" max="3611" width="8.7265625" style="35"/>
    <col min="3612" max="3612" width="3.36328125" style="35" customWidth="1"/>
    <col min="3613" max="3613" width="17" style="35" customWidth="1"/>
    <col min="3614" max="3614" width="6" style="35" customWidth="1"/>
    <col min="3615" max="3627" width="12.36328125" style="35" customWidth="1"/>
    <col min="3628" max="3628" width="13.08984375" style="35" customWidth="1"/>
    <col min="3629" max="3629" width="50.90625" style="35" customWidth="1"/>
    <col min="3630" max="3630" width="8.90625" style="35" customWidth="1"/>
    <col min="3631" max="3631" width="12" style="35" customWidth="1"/>
    <col min="3632" max="3632" width="1.453125" style="35" customWidth="1"/>
    <col min="3633" max="3867" width="8.7265625" style="35"/>
    <col min="3868" max="3868" width="3.36328125" style="35" customWidth="1"/>
    <col min="3869" max="3869" width="17" style="35" customWidth="1"/>
    <col min="3870" max="3870" width="6" style="35" customWidth="1"/>
    <col min="3871" max="3883" width="12.36328125" style="35" customWidth="1"/>
    <col min="3884" max="3884" width="13.08984375" style="35" customWidth="1"/>
    <col min="3885" max="3885" width="50.90625" style="35" customWidth="1"/>
    <col min="3886" max="3886" width="8.90625" style="35" customWidth="1"/>
    <col min="3887" max="3887" width="12" style="35" customWidth="1"/>
    <col min="3888" max="3888" width="1.453125" style="35" customWidth="1"/>
    <col min="3889" max="4123" width="8.7265625" style="35"/>
    <col min="4124" max="4124" width="3.36328125" style="35" customWidth="1"/>
    <col min="4125" max="4125" width="17" style="35" customWidth="1"/>
    <col min="4126" max="4126" width="6" style="35" customWidth="1"/>
    <col min="4127" max="4139" width="12.36328125" style="35" customWidth="1"/>
    <col min="4140" max="4140" width="13.08984375" style="35" customWidth="1"/>
    <col min="4141" max="4141" width="50.90625" style="35" customWidth="1"/>
    <col min="4142" max="4142" width="8.90625" style="35" customWidth="1"/>
    <col min="4143" max="4143" width="12" style="35" customWidth="1"/>
    <col min="4144" max="4144" width="1.453125" style="35" customWidth="1"/>
    <col min="4145" max="4379" width="8.7265625" style="35"/>
    <col min="4380" max="4380" width="3.36328125" style="35" customWidth="1"/>
    <col min="4381" max="4381" width="17" style="35" customWidth="1"/>
    <col min="4382" max="4382" width="6" style="35" customWidth="1"/>
    <col min="4383" max="4395" width="12.36328125" style="35" customWidth="1"/>
    <col min="4396" max="4396" width="13.08984375" style="35" customWidth="1"/>
    <col min="4397" max="4397" width="50.90625" style="35" customWidth="1"/>
    <col min="4398" max="4398" width="8.90625" style="35" customWidth="1"/>
    <col min="4399" max="4399" width="12" style="35" customWidth="1"/>
    <col min="4400" max="4400" width="1.453125" style="35" customWidth="1"/>
    <col min="4401" max="4635" width="8.7265625" style="35"/>
    <col min="4636" max="4636" width="3.36328125" style="35" customWidth="1"/>
    <col min="4637" max="4637" width="17" style="35" customWidth="1"/>
    <col min="4638" max="4638" width="6" style="35" customWidth="1"/>
    <col min="4639" max="4651" width="12.36328125" style="35" customWidth="1"/>
    <col min="4652" max="4652" width="13.08984375" style="35" customWidth="1"/>
    <col min="4653" max="4653" width="50.90625" style="35" customWidth="1"/>
    <col min="4654" max="4654" width="8.90625" style="35" customWidth="1"/>
    <col min="4655" max="4655" width="12" style="35" customWidth="1"/>
    <col min="4656" max="4656" width="1.453125" style="35" customWidth="1"/>
    <col min="4657" max="4891" width="8.7265625" style="35"/>
    <col min="4892" max="4892" width="3.36328125" style="35" customWidth="1"/>
    <col min="4893" max="4893" width="17" style="35" customWidth="1"/>
    <col min="4894" max="4894" width="6" style="35" customWidth="1"/>
    <col min="4895" max="4907" width="12.36328125" style="35" customWidth="1"/>
    <col min="4908" max="4908" width="13.08984375" style="35" customWidth="1"/>
    <col min="4909" max="4909" width="50.90625" style="35" customWidth="1"/>
    <col min="4910" max="4910" width="8.90625" style="35" customWidth="1"/>
    <col min="4911" max="4911" width="12" style="35" customWidth="1"/>
    <col min="4912" max="4912" width="1.453125" style="35" customWidth="1"/>
    <col min="4913" max="5147" width="8.7265625" style="35"/>
    <col min="5148" max="5148" width="3.36328125" style="35" customWidth="1"/>
    <col min="5149" max="5149" width="17" style="35" customWidth="1"/>
    <col min="5150" max="5150" width="6" style="35" customWidth="1"/>
    <col min="5151" max="5163" width="12.36328125" style="35" customWidth="1"/>
    <col min="5164" max="5164" width="13.08984375" style="35" customWidth="1"/>
    <col min="5165" max="5165" width="50.90625" style="35" customWidth="1"/>
    <col min="5166" max="5166" width="8.90625" style="35" customWidth="1"/>
    <col min="5167" max="5167" width="12" style="35" customWidth="1"/>
    <col min="5168" max="5168" width="1.453125" style="35" customWidth="1"/>
    <col min="5169" max="5403" width="8.7265625" style="35"/>
    <col min="5404" max="5404" width="3.36328125" style="35" customWidth="1"/>
    <col min="5405" max="5405" width="17" style="35" customWidth="1"/>
    <col min="5406" max="5406" width="6" style="35" customWidth="1"/>
    <col min="5407" max="5419" width="12.36328125" style="35" customWidth="1"/>
    <col min="5420" max="5420" width="13.08984375" style="35" customWidth="1"/>
    <col min="5421" max="5421" width="50.90625" style="35" customWidth="1"/>
    <col min="5422" max="5422" width="8.90625" style="35" customWidth="1"/>
    <col min="5423" max="5423" width="12" style="35" customWidth="1"/>
    <col min="5424" max="5424" width="1.453125" style="35" customWidth="1"/>
    <col min="5425" max="5659" width="8.7265625" style="35"/>
    <col min="5660" max="5660" width="3.36328125" style="35" customWidth="1"/>
    <col min="5661" max="5661" width="17" style="35" customWidth="1"/>
    <col min="5662" max="5662" width="6" style="35" customWidth="1"/>
    <col min="5663" max="5675" width="12.36328125" style="35" customWidth="1"/>
    <col min="5676" max="5676" width="13.08984375" style="35" customWidth="1"/>
    <col min="5677" max="5677" width="50.90625" style="35" customWidth="1"/>
    <col min="5678" max="5678" width="8.90625" style="35" customWidth="1"/>
    <col min="5679" max="5679" width="12" style="35" customWidth="1"/>
    <col min="5680" max="5680" width="1.453125" style="35" customWidth="1"/>
    <col min="5681" max="5915" width="8.7265625" style="35"/>
    <col min="5916" max="5916" width="3.36328125" style="35" customWidth="1"/>
    <col min="5917" max="5917" width="17" style="35" customWidth="1"/>
    <col min="5918" max="5918" width="6" style="35" customWidth="1"/>
    <col min="5919" max="5931" width="12.36328125" style="35" customWidth="1"/>
    <col min="5932" max="5932" width="13.08984375" style="35" customWidth="1"/>
    <col min="5933" max="5933" width="50.90625" style="35" customWidth="1"/>
    <col min="5934" max="5934" width="8.90625" style="35" customWidth="1"/>
    <col min="5935" max="5935" width="12" style="35" customWidth="1"/>
    <col min="5936" max="5936" width="1.453125" style="35" customWidth="1"/>
    <col min="5937" max="6171" width="8.7265625" style="35"/>
    <col min="6172" max="6172" width="3.36328125" style="35" customWidth="1"/>
    <col min="6173" max="6173" width="17" style="35" customWidth="1"/>
    <col min="6174" max="6174" width="6" style="35" customWidth="1"/>
    <col min="6175" max="6187" width="12.36328125" style="35" customWidth="1"/>
    <col min="6188" max="6188" width="13.08984375" style="35" customWidth="1"/>
    <col min="6189" max="6189" width="50.90625" style="35" customWidth="1"/>
    <col min="6190" max="6190" width="8.90625" style="35" customWidth="1"/>
    <col min="6191" max="6191" width="12" style="35" customWidth="1"/>
    <col min="6192" max="6192" width="1.453125" style="35" customWidth="1"/>
    <col min="6193" max="6427" width="8.7265625" style="35"/>
    <col min="6428" max="6428" width="3.36328125" style="35" customWidth="1"/>
    <col min="6429" max="6429" width="17" style="35" customWidth="1"/>
    <col min="6430" max="6430" width="6" style="35" customWidth="1"/>
    <col min="6431" max="6443" width="12.36328125" style="35" customWidth="1"/>
    <col min="6444" max="6444" width="13.08984375" style="35" customWidth="1"/>
    <col min="6445" max="6445" width="50.90625" style="35" customWidth="1"/>
    <col min="6446" max="6446" width="8.90625" style="35" customWidth="1"/>
    <col min="6447" max="6447" width="12" style="35" customWidth="1"/>
    <col min="6448" max="6448" width="1.453125" style="35" customWidth="1"/>
    <col min="6449" max="6683" width="8.7265625" style="35"/>
    <col min="6684" max="6684" width="3.36328125" style="35" customWidth="1"/>
    <col min="6685" max="6685" width="17" style="35" customWidth="1"/>
    <col min="6686" max="6686" width="6" style="35" customWidth="1"/>
    <col min="6687" max="6699" width="12.36328125" style="35" customWidth="1"/>
    <col min="6700" max="6700" width="13.08984375" style="35" customWidth="1"/>
    <col min="6701" max="6701" width="50.90625" style="35" customWidth="1"/>
    <col min="6702" max="6702" width="8.90625" style="35" customWidth="1"/>
    <col min="6703" max="6703" width="12" style="35" customWidth="1"/>
    <col min="6704" max="6704" width="1.453125" style="35" customWidth="1"/>
    <col min="6705" max="6939" width="8.7265625" style="35"/>
    <col min="6940" max="6940" width="3.36328125" style="35" customWidth="1"/>
    <col min="6941" max="6941" width="17" style="35" customWidth="1"/>
    <col min="6942" max="6942" width="6" style="35" customWidth="1"/>
    <col min="6943" max="6955" width="12.36328125" style="35" customWidth="1"/>
    <col min="6956" max="6956" width="13.08984375" style="35" customWidth="1"/>
    <col min="6957" max="6957" width="50.90625" style="35" customWidth="1"/>
    <col min="6958" max="6958" width="8.90625" style="35" customWidth="1"/>
    <col min="6959" max="6959" width="12" style="35" customWidth="1"/>
    <col min="6960" max="6960" width="1.453125" style="35" customWidth="1"/>
    <col min="6961" max="7195" width="8.7265625" style="35"/>
    <col min="7196" max="7196" width="3.36328125" style="35" customWidth="1"/>
    <col min="7197" max="7197" width="17" style="35" customWidth="1"/>
    <col min="7198" max="7198" width="6" style="35" customWidth="1"/>
    <col min="7199" max="7211" width="12.36328125" style="35" customWidth="1"/>
    <col min="7212" max="7212" width="13.08984375" style="35" customWidth="1"/>
    <col min="7213" max="7213" width="50.90625" style="35" customWidth="1"/>
    <col min="7214" max="7214" width="8.90625" style="35" customWidth="1"/>
    <col min="7215" max="7215" width="12" style="35" customWidth="1"/>
    <col min="7216" max="7216" width="1.453125" style="35" customWidth="1"/>
    <col min="7217" max="7451" width="8.7265625" style="35"/>
    <col min="7452" max="7452" width="3.36328125" style="35" customWidth="1"/>
    <col min="7453" max="7453" width="17" style="35" customWidth="1"/>
    <col min="7454" max="7454" width="6" style="35" customWidth="1"/>
    <col min="7455" max="7467" width="12.36328125" style="35" customWidth="1"/>
    <col min="7468" max="7468" width="13.08984375" style="35" customWidth="1"/>
    <col min="7469" max="7469" width="50.90625" style="35" customWidth="1"/>
    <col min="7470" max="7470" width="8.90625" style="35" customWidth="1"/>
    <col min="7471" max="7471" width="12" style="35" customWidth="1"/>
    <col min="7472" max="7472" width="1.453125" style="35" customWidth="1"/>
    <col min="7473" max="7707" width="8.7265625" style="35"/>
    <col min="7708" max="7708" width="3.36328125" style="35" customWidth="1"/>
    <col min="7709" max="7709" width="17" style="35" customWidth="1"/>
    <col min="7710" max="7710" width="6" style="35" customWidth="1"/>
    <col min="7711" max="7723" width="12.36328125" style="35" customWidth="1"/>
    <col min="7724" max="7724" width="13.08984375" style="35" customWidth="1"/>
    <col min="7725" max="7725" width="50.90625" style="35" customWidth="1"/>
    <col min="7726" max="7726" width="8.90625" style="35" customWidth="1"/>
    <col min="7727" max="7727" width="12" style="35" customWidth="1"/>
    <col min="7728" max="7728" width="1.453125" style="35" customWidth="1"/>
    <col min="7729" max="7963" width="8.7265625" style="35"/>
    <col min="7964" max="7964" width="3.36328125" style="35" customWidth="1"/>
    <col min="7965" max="7965" width="17" style="35" customWidth="1"/>
    <col min="7966" max="7966" width="6" style="35" customWidth="1"/>
    <col min="7967" max="7979" width="12.36328125" style="35" customWidth="1"/>
    <col min="7980" max="7980" width="13.08984375" style="35" customWidth="1"/>
    <col min="7981" max="7981" width="50.90625" style="35" customWidth="1"/>
    <col min="7982" max="7982" width="8.90625" style="35" customWidth="1"/>
    <col min="7983" max="7983" width="12" style="35" customWidth="1"/>
    <col min="7984" max="7984" width="1.453125" style="35" customWidth="1"/>
    <col min="7985" max="8219" width="8.7265625" style="35"/>
    <col min="8220" max="8220" width="3.36328125" style="35" customWidth="1"/>
    <col min="8221" max="8221" width="17" style="35" customWidth="1"/>
    <col min="8222" max="8222" width="6" style="35" customWidth="1"/>
    <col min="8223" max="8235" width="12.36328125" style="35" customWidth="1"/>
    <col min="8236" max="8236" width="13.08984375" style="35" customWidth="1"/>
    <col min="8237" max="8237" width="50.90625" style="35" customWidth="1"/>
    <col min="8238" max="8238" width="8.90625" style="35" customWidth="1"/>
    <col min="8239" max="8239" width="12" style="35" customWidth="1"/>
    <col min="8240" max="8240" width="1.453125" style="35" customWidth="1"/>
    <col min="8241" max="8475" width="8.7265625" style="35"/>
    <col min="8476" max="8476" width="3.36328125" style="35" customWidth="1"/>
    <col min="8477" max="8477" width="17" style="35" customWidth="1"/>
    <col min="8478" max="8478" width="6" style="35" customWidth="1"/>
    <col min="8479" max="8491" width="12.36328125" style="35" customWidth="1"/>
    <col min="8492" max="8492" width="13.08984375" style="35" customWidth="1"/>
    <col min="8493" max="8493" width="50.90625" style="35" customWidth="1"/>
    <col min="8494" max="8494" width="8.90625" style="35" customWidth="1"/>
    <col min="8495" max="8495" width="12" style="35" customWidth="1"/>
    <col min="8496" max="8496" width="1.453125" style="35" customWidth="1"/>
    <col min="8497" max="8731" width="8.7265625" style="35"/>
    <col min="8732" max="8732" width="3.36328125" style="35" customWidth="1"/>
    <col min="8733" max="8733" width="17" style="35" customWidth="1"/>
    <col min="8734" max="8734" width="6" style="35" customWidth="1"/>
    <col min="8735" max="8747" width="12.36328125" style="35" customWidth="1"/>
    <col min="8748" max="8748" width="13.08984375" style="35" customWidth="1"/>
    <col min="8749" max="8749" width="50.90625" style="35" customWidth="1"/>
    <col min="8750" max="8750" width="8.90625" style="35" customWidth="1"/>
    <col min="8751" max="8751" width="12" style="35" customWidth="1"/>
    <col min="8752" max="8752" width="1.453125" style="35" customWidth="1"/>
    <col min="8753" max="8987" width="8.7265625" style="35"/>
    <col min="8988" max="8988" width="3.36328125" style="35" customWidth="1"/>
    <col min="8989" max="8989" width="17" style="35" customWidth="1"/>
    <col min="8990" max="8990" width="6" style="35" customWidth="1"/>
    <col min="8991" max="9003" width="12.36328125" style="35" customWidth="1"/>
    <col min="9004" max="9004" width="13.08984375" style="35" customWidth="1"/>
    <col min="9005" max="9005" width="50.90625" style="35" customWidth="1"/>
    <col min="9006" max="9006" width="8.90625" style="35" customWidth="1"/>
    <col min="9007" max="9007" width="12" style="35" customWidth="1"/>
    <col min="9008" max="9008" width="1.453125" style="35" customWidth="1"/>
    <col min="9009" max="9243" width="8.7265625" style="35"/>
    <col min="9244" max="9244" width="3.36328125" style="35" customWidth="1"/>
    <col min="9245" max="9245" width="17" style="35" customWidth="1"/>
    <col min="9246" max="9246" width="6" style="35" customWidth="1"/>
    <col min="9247" max="9259" width="12.36328125" style="35" customWidth="1"/>
    <col min="9260" max="9260" width="13.08984375" style="35" customWidth="1"/>
    <col min="9261" max="9261" width="50.90625" style="35" customWidth="1"/>
    <col min="9262" max="9262" width="8.90625" style="35" customWidth="1"/>
    <col min="9263" max="9263" width="12" style="35" customWidth="1"/>
    <col min="9264" max="9264" width="1.453125" style="35" customWidth="1"/>
    <col min="9265" max="9499" width="8.7265625" style="35"/>
    <col min="9500" max="9500" width="3.36328125" style="35" customWidth="1"/>
    <col min="9501" max="9501" width="17" style="35" customWidth="1"/>
    <col min="9502" max="9502" width="6" style="35" customWidth="1"/>
    <col min="9503" max="9515" width="12.36328125" style="35" customWidth="1"/>
    <col min="9516" max="9516" width="13.08984375" style="35" customWidth="1"/>
    <col min="9517" max="9517" width="50.90625" style="35" customWidth="1"/>
    <col min="9518" max="9518" width="8.90625" style="35" customWidth="1"/>
    <col min="9519" max="9519" width="12" style="35" customWidth="1"/>
    <col min="9520" max="9520" width="1.453125" style="35" customWidth="1"/>
    <col min="9521" max="9755" width="8.7265625" style="35"/>
    <col min="9756" max="9756" width="3.36328125" style="35" customWidth="1"/>
    <col min="9757" max="9757" width="17" style="35" customWidth="1"/>
    <col min="9758" max="9758" width="6" style="35" customWidth="1"/>
    <col min="9759" max="9771" width="12.36328125" style="35" customWidth="1"/>
    <col min="9772" max="9772" width="13.08984375" style="35" customWidth="1"/>
    <col min="9773" max="9773" width="50.90625" style="35" customWidth="1"/>
    <col min="9774" max="9774" width="8.90625" style="35" customWidth="1"/>
    <col min="9775" max="9775" width="12" style="35" customWidth="1"/>
    <col min="9776" max="9776" width="1.453125" style="35" customWidth="1"/>
    <col min="9777" max="10011" width="8.7265625" style="35"/>
    <col min="10012" max="10012" width="3.36328125" style="35" customWidth="1"/>
    <col min="10013" max="10013" width="17" style="35" customWidth="1"/>
    <col min="10014" max="10014" width="6" style="35" customWidth="1"/>
    <col min="10015" max="10027" width="12.36328125" style="35" customWidth="1"/>
    <col min="10028" max="10028" width="13.08984375" style="35" customWidth="1"/>
    <col min="10029" max="10029" width="50.90625" style="35" customWidth="1"/>
    <col min="10030" max="10030" width="8.90625" style="35" customWidth="1"/>
    <col min="10031" max="10031" width="12" style="35" customWidth="1"/>
    <col min="10032" max="10032" width="1.453125" style="35" customWidth="1"/>
    <col min="10033" max="10267" width="8.7265625" style="35"/>
    <col min="10268" max="10268" width="3.36328125" style="35" customWidth="1"/>
    <col min="10269" max="10269" width="17" style="35" customWidth="1"/>
    <col min="10270" max="10270" width="6" style="35" customWidth="1"/>
    <col min="10271" max="10283" width="12.36328125" style="35" customWidth="1"/>
    <col min="10284" max="10284" width="13.08984375" style="35" customWidth="1"/>
    <col min="10285" max="10285" width="50.90625" style="35" customWidth="1"/>
    <col min="10286" max="10286" width="8.90625" style="35" customWidth="1"/>
    <col min="10287" max="10287" width="12" style="35" customWidth="1"/>
    <col min="10288" max="10288" width="1.453125" style="35" customWidth="1"/>
    <col min="10289" max="10523" width="8.7265625" style="35"/>
    <col min="10524" max="10524" width="3.36328125" style="35" customWidth="1"/>
    <col min="10525" max="10525" width="17" style="35" customWidth="1"/>
    <col min="10526" max="10526" width="6" style="35" customWidth="1"/>
    <col min="10527" max="10539" width="12.36328125" style="35" customWidth="1"/>
    <col min="10540" max="10540" width="13.08984375" style="35" customWidth="1"/>
    <col min="10541" max="10541" width="50.90625" style="35" customWidth="1"/>
    <col min="10542" max="10542" width="8.90625" style="35" customWidth="1"/>
    <col min="10543" max="10543" width="12" style="35" customWidth="1"/>
    <col min="10544" max="10544" width="1.453125" style="35" customWidth="1"/>
    <col min="10545" max="10779" width="8.7265625" style="35"/>
    <col min="10780" max="10780" width="3.36328125" style="35" customWidth="1"/>
    <col min="10781" max="10781" width="17" style="35" customWidth="1"/>
    <col min="10782" max="10782" width="6" style="35" customWidth="1"/>
    <col min="10783" max="10795" width="12.36328125" style="35" customWidth="1"/>
    <col min="10796" max="10796" width="13.08984375" style="35" customWidth="1"/>
    <col min="10797" max="10797" width="50.90625" style="35" customWidth="1"/>
    <col min="10798" max="10798" width="8.90625" style="35" customWidth="1"/>
    <col min="10799" max="10799" width="12" style="35" customWidth="1"/>
    <col min="10800" max="10800" width="1.453125" style="35" customWidth="1"/>
    <col min="10801" max="11035" width="8.7265625" style="35"/>
    <col min="11036" max="11036" width="3.36328125" style="35" customWidth="1"/>
    <col min="11037" max="11037" width="17" style="35" customWidth="1"/>
    <col min="11038" max="11038" width="6" style="35" customWidth="1"/>
    <col min="11039" max="11051" width="12.36328125" style="35" customWidth="1"/>
    <col min="11052" max="11052" width="13.08984375" style="35" customWidth="1"/>
    <col min="11053" max="11053" width="50.90625" style="35" customWidth="1"/>
    <col min="11054" max="11054" width="8.90625" style="35" customWidth="1"/>
    <col min="11055" max="11055" width="12" style="35" customWidth="1"/>
    <col min="11056" max="11056" width="1.453125" style="35" customWidth="1"/>
    <col min="11057" max="11291" width="8.7265625" style="35"/>
    <col min="11292" max="11292" width="3.36328125" style="35" customWidth="1"/>
    <col min="11293" max="11293" width="17" style="35" customWidth="1"/>
    <col min="11294" max="11294" width="6" style="35" customWidth="1"/>
    <col min="11295" max="11307" width="12.36328125" style="35" customWidth="1"/>
    <col min="11308" max="11308" width="13.08984375" style="35" customWidth="1"/>
    <col min="11309" max="11309" width="50.90625" style="35" customWidth="1"/>
    <col min="11310" max="11310" width="8.90625" style="35" customWidth="1"/>
    <col min="11311" max="11311" width="12" style="35" customWidth="1"/>
    <col min="11312" max="11312" width="1.453125" style="35" customWidth="1"/>
    <col min="11313" max="11547" width="8.7265625" style="35"/>
    <col min="11548" max="11548" width="3.36328125" style="35" customWidth="1"/>
    <col min="11549" max="11549" width="17" style="35" customWidth="1"/>
    <col min="11550" max="11550" width="6" style="35" customWidth="1"/>
    <col min="11551" max="11563" width="12.36328125" style="35" customWidth="1"/>
    <col min="11564" max="11564" width="13.08984375" style="35" customWidth="1"/>
    <col min="11565" max="11565" width="50.90625" style="35" customWidth="1"/>
    <col min="11566" max="11566" width="8.90625" style="35" customWidth="1"/>
    <col min="11567" max="11567" width="12" style="35" customWidth="1"/>
    <col min="11568" max="11568" width="1.453125" style="35" customWidth="1"/>
    <col min="11569" max="11803" width="8.7265625" style="35"/>
    <col min="11804" max="11804" width="3.36328125" style="35" customWidth="1"/>
    <col min="11805" max="11805" width="17" style="35" customWidth="1"/>
    <col min="11806" max="11806" width="6" style="35" customWidth="1"/>
    <col min="11807" max="11819" width="12.36328125" style="35" customWidth="1"/>
    <col min="11820" max="11820" width="13.08984375" style="35" customWidth="1"/>
    <col min="11821" max="11821" width="50.90625" style="35" customWidth="1"/>
    <col min="11822" max="11822" width="8.90625" style="35" customWidth="1"/>
    <col min="11823" max="11823" width="12" style="35" customWidth="1"/>
    <col min="11824" max="11824" width="1.453125" style="35" customWidth="1"/>
    <col min="11825" max="12059" width="8.7265625" style="35"/>
    <col min="12060" max="12060" width="3.36328125" style="35" customWidth="1"/>
    <col min="12061" max="12061" width="17" style="35" customWidth="1"/>
    <col min="12062" max="12062" width="6" style="35" customWidth="1"/>
    <col min="12063" max="12075" width="12.36328125" style="35" customWidth="1"/>
    <col min="12076" max="12076" width="13.08984375" style="35" customWidth="1"/>
    <col min="12077" max="12077" width="50.90625" style="35" customWidth="1"/>
    <col min="12078" max="12078" width="8.90625" style="35" customWidth="1"/>
    <col min="12079" max="12079" width="12" style="35" customWidth="1"/>
    <col min="12080" max="12080" width="1.453125" style="35" customWidth="1"/>
    <col min="12081" max="12315" width="8.7265625" style="35"/>
    <col min="12316" max="12316" width="3.36328125" style="35" customWidth="1"/>
    <col min="12317" max="12317" width="17" style="35" customWidth="1"/>
    <col min="12318" max="12318" width="6" style="35" customWidth="1"/>
    <col min="12319" max="12331" width="12.36328125" style="35" customWidth="1"/>
    <col min="12332" max="12332" width="13.08984375" style="35" customWidth="1"/>
    <col min="12333" max="12333" width="50.90625" style="35" customWidth="1"/>
    <col min="12334" max="12334" width="8.90625" style="35" customWidth="1"/>
    <col min="12335" max="12335" width="12" style="35" customWidth="1"/>
    <col min="12336" max="12336" width="1.453125" style="35" customWidth="1"/>
    <col min="12337" max="12571" width="8.7265625" style="35"/>
    <col min="12572" max="12572" width="3.36328125" style="35" customWidth="1"/>
    <col min="12573" max="12573" width="17" style="35" customWidth="1"/>
    <col min="12574" max="12574" width="6" style="35" customWidth="1"/>
    <col min="12575" max="12587" width="12.36328125" style="35" customWidth="1"/>
    <col min="12588" max="12588" width="13.08984375" style="35" customWidth="1"/>
    <col min="12589" max="12589" width="50.90625" style="35" customWidth="1"/>
    <col min="12590" max="12590" width="8.90625" style="35" customWidth="1"/>
    <col min="12591" max="12591" width="12" style="35" customWidth="1"/>
    <col min="12592" max="12592" width="1.453125" style="35" customWidth="1"/>
    <col min="12593" max="12827" width="8.7265625" style="35"/>
    <col min="12828" max="12828" width="3.36328125" style="35" customWidth="1"/>
    <col min="12829" max="12829" width="17" style="35" customWidth="1"/>
    <col min="12830" max="12830" width="6" style="35" customWidth="1"/>
    <col min="12831" max="12843" width="12.36328125" style="35" customWidth="1"/>
    <col min="12844" max="12844" width="13.08984375" style="35" customWidth="1"/>
    <col min="12845" max="12845" width="50.90625" style="35" customWidth="1"/>
    <col min="12846" max="12846" width="8.90625" style="35" customWidth="1"/>
    <col min="12847" max="12847" width="12" style="35" customWidth="1"/>
    <col min="12848" max="12848" width="1.453125" style="35" customWidth="1"/>
    <col min="12849" max="13083" width="8.7265625" style="35"/>
    <col min="13084" max="13084" width="3.36328125" style="35" customWidth="1"/>
    <col min="13085" max="13085" width="17" style="35" customWidth="1"/>
    <col min="13086" max="13086" width="6" style="35" customWidth="1"/>
    <col min="13087" max="13099" width="12.36328125" style="35" customWidth="1"/>
    <col min="13100" max="13100" width="13.08984375" style="35" customWidth="1"/>
    <col min="13101" max="13101" width="50.90625" style="35" customWidth="1"/>
    <col min="13102" max="13102" width="8.90625" style="35" customWidth="1"/>
    <col min="13103" max="13103" width="12" style="35" customWidth="1"/>
    <col min="13104" max="13104" width="1.453125" style="35" customWidth="1"/>
    <col min="13105" max="13339" width="8.7265625" style="35"/>
    <col min="13340" max="13340" width="3.36328125" style="35" customWidth="1"/>
    <col min="13341" max="13341" width="17" style="35" customWidth="1"/>
    <col min="13342" max="13342" width="6" style="35" customWidth="1"/>
    <col min="13343" max="13355" width="12.36328125" style="35" customWidth="1"/>
    <col min="13356" max="13356" width="13.08984375" style="35" customWidth="1"/>
    <col min="13357" max="13357" width="50.90625" style="35" customWidth="1"/>
    <col min="13358" max="13358" width="8.90625" style="35" customWidth="1"/>
    <col min="13359" max="13359" width="12" style="35" customWidth="1"/>
    <col min="13360" max="13360" width="1.453125" style="35" customWidth="1"/>
    <col min="13361" max="13595" width="8.7265625" style="35"/>
    <col min="13596" max="13596" width="3.36328125" style="35" customWidth="1"/>
    <col min="13597" max="13597" width="17" style="35" customWidth="1"/>
    <col min="13598" max="13598" width="6" style="35" customWidth="1"/>
    <col min="13599" max="13611" width="12.36328125" style="35" customWidth="1"/>
    <col min="13612" max="13612" width="13.08984375" style="35" customWidth="1"/>
    <col min="13613" max="13613" width="50.90625" style="35" customWidth="1"/>
    <col min="13614" max="13614" width="8.90625" style="35" customWidth="1"/>
    <col min="13615" max="13615" width="12" style="35" customWidth="1"/>
    <col min="13616" max="13616" width="1.453125" style="35" customWidth="1"/>
    <col min="13617" max="13851" width="8.7265625" style="35"/>
    <col min="13852" max="13852" width="3.36328125" style="35" customWidth="1"/>
    <col min="13853" max="13853" width="17" style="35" customWidth="1"/>
    <col min="13854" max="13854" width="6" style="35" customWidth="1"/>
    <col min="13855" max="13867" width="12.36328125" style="35" customWidth="1"/>
    <col min="13868" max="13868" width="13.08984375" style="35" customWidth="1"/>
    <col min="13869" max="13869" width="50.90625" style="35" customWidth="1"/>
    <col min="13870" max="13870" width="8.90625" style="35" customWidth="1"/>
    <col min="13871" max="13871" width="12" style="35" customWidth="1"/>
    <col min="13872" max="13872" width="1.453125" style="35" customWidth="1"/>
    <col min="13873" max="14107" width="8.7265625" style="35"/>
    <col min="14108" max="14108" width="3.36328125" style="35" customWidth="1"/>
    <col min="14109" max="14109" width="17" style="35" customWidth="1"/>
    <col min="14110" max="14110" width="6" style="35" customWidth="1"/>
    <col min="14111" max="14123" width="12.36328125" style="35" customWidth="1"/>
    <col min="14124" max="14124" width="13.08984375" style="35" customWidth="1"/>
    <col min="14125" max="14125" width="50.90625" style="35" customWidth="1"/>
    <col min="14126" max="14126" width="8.90625" style="35" customWidth="1"/>
    <col min="14127" max="14127" width="12" style="35" customWidth="1"/>
    <col min="14128" max="14128" width="1.453125" style="35" customWidth="1"/>
    <col min="14129" max="14363" width="8.7265625" style="35"/>
    <col min="14364" max="14364" width="3.36328125" style="35" customWidth="1"/>
    <col min="14365" max="14365" width="17" style="35" customWidth="1"/>
    <col min="14366" max="14366" width="6" style="35" customWidth="1"/>
    <col min="14367" max="14379" width="12.36328125" style="35" customWidth="1"/>
    <col min="14380" max="14380" width="13.08984375" style="35" customWidth="1"/>
    <col min="14381" max="14381" width="50.90625" style="35" customWidth="1"/>
    <col min="14382" max="14382" width="8.90625" style="35" customWidth="1"/>
    <col min="14383" max="14383" width="12" style="35" customWidth="1"/>
    <col min="14384" max="14384" width="1.453125" style="35" customWidth="1"/>
    <col min="14385" max="14619" width="8.7265625" style="35"/>
    <col min="14620" max="14620" width="3.36328125" style="35" customWidth="1"/>
    <col min="14621" max="14621" width="17" style="35" customWidth="1"/>
    <col min="14622" max="14622" width="6" style="35" customWidth="1"/>
    <col min="14623" max="14635" width="12.36328125" style="35" customWidth="1"/>
    <col min="14636" max="14636" width="13.08984375" style="35" customWidth="1"/>
    <col min="14637" max="14637" width="50.90625" style="35" customWidth="1"/>
    <col min="14638" max="14638" width="8.90625" style="35" customWidth="1"/>
    <col min="14639" max="14639" width="12" style="35" customWidth="1"/>
    <col min="14640" max="14640" width="1.453125" style="35" customWidth="1"/>
    <col min="14641" max="14875" width="8.7265625" style="35"/>
    <col min="14876" max="14876" width="3.36328125" style="35" customWidth="1"/>
    <col min="14877" max="14877" width="17" style="35" customWidth="1"/>
    <col min="14878" max="14878" width="6" style="35" customWidth="1"/>
    <col min="14879" max="14891" width="12.36328125" style="35" customWidth="1"/>
    <col min="14892" max="14892" width="13.08984375" style="35" customWidth="1"/>
    <col min="14893" max="14893" width="50.90625" style="35" customWidth="1"/>
    <col min="14894" max="14894" width="8.90625" style="35" customWidth="1"/>
    <col min="14895" max="14895" width="12" style="35" customWidth="1"/>
    <col min="14896" max="14896" width="1.453125" style="35" customWidth="1"/>
    <col min="14897" max="15131" width="8.7265625" style="35"/>
    <col min="15132" max="15132" width="3.36328125" style="35" customWidth="1"/>
    <col min="15133" max="15133" width="17" style="35" customWidth="1"/>
    <col min="15134" max="15134" width="6" style="35" customWidth="1"/>
    <col min="15135" max="15147" width="12.36328125" style="35" customWidth="1"/>
    <col min="15148" max="15148" width="13.08984375" style="35" customWidth="1"/>
    <col min="15149" max="15149" width="50.90625" style="35" customWidth="1"/>
    <col min="15150" max="15150" width="8.90625" style="35" customWidth="1"/>
    <col min="15151" max="15151" width="12" style="35" customWidth="1"/>
    <col min="15152" max="15152" width="1.453125" style="35" customWidth="1"/>
    <col min="15153" max="15387" width="8.7265625" style="35"/>
    <col min="15388" max="15388" width="3.36328125" style="35" customWidth="1"/>
    <col min="15389" max="15389" width="17" style="35" customWidth="1"/>
    <col min="15390" max="15390" width="6" style="35" customWidth="1"/>
    <col min="15391" max="15403" width="12.36328125" style="35" customWidth="1"/>
    <col min="15404" max="15404" width="13.08984375" style="35" customWidth="1"/>
    <col min="15405" max="15405" width="50.90625" style="35" customWidth="1"/>
    <col min="15406" max="15406" width="8.90625" style="35" customWidth="1"/>
    <col min="15407" max="15407" width="12" style="35" customWidth="1"/>
    <col min="15408" max="15408" width="1.453125" style="35" customWidth="1"/>
    <col min="15409" max="15643" width="8.7265625" style="35"/>
    <col min="15644" max="15644" width="3.36328125" style="35" customWidth="1"/>
    <col min="15645" max="15645" width="17" style="35" customWidth="1"/>
    <col min="15646" max="15646" width="6" style="35" customWidth="1"/>
    <col min="15647" max="15659" width="12.36328125" style="35" customWidth="1"/>
    <col min="15660" max="15660" width="13.08984375" style="35" customWidth="1"/>
    <col min="15661" max="15661" width="50.90625" style="35" customWidth="1"/>
    <col min="15662" max="15662" width="8.90625" style="35" customWidth="1"/>
    <col min="15663" max="15663" width="12" style="35" customWidth="1"/>
    <col min="15664" max="15664" width="1.453125" style="35" customWidth="1"/>
    <col min="15665" max="15899" width="8.7265625" style="35"/>
    <col min="15900" max="15900" width="3.36328125" style="35" customWidth="1"/>
    <col min="15901" max="15901" width="17" style="35" customWidth="1"/>
    <col min="15902" max="15902" width="6" style="35" customWidth="1"/>
    <col min="15903" max="15915" width="12.36328125" style="35" customWidth="1"/>
    <col min="15916" max="15916" width="13.08984375" style="35" customWidth="1"/>
    <col min="15917" max="15917" width="50.90625" style="35" customWidth="1"/>
    <col min="15918" max="15918" width="8.90625" style="35" customWidth="1"/>
    <col min="15919" max="15919" width="12" style="35" customWidth="1"/>
    <col min="15920" max="15920" width="1.453125" style="35" customWidth="1"/>
    <col min="15921" max="16155" width="8.7265625" style="35"/>
    <col min="16156" max="16156" width="3.36328125" style="35" customWidth="1"/>
    <col min="16157" max="16157" width="17" style="35" customWidth="1"/>
    <col min="16158" max="16158" width="6" style="35" customWidth="1"/>
    <col min="16159" max="16171" width="12.36328125" style="35" customWidth="1"/>
    <col min="16172" max="16172" width="13.08984375" style="35" customWidth="1"/>
    <col min="16173" max="16173" width="50.90625" style="35" customWidth="1"/>
    <col min="16174" max="16174" width="8.90625" style="35" customWidth="1"/>
    <col min="16175" max="16175" width="12" style="35" customWidth="1"/>
    <col min="16176" max="16176" width="1.453125" style="35" customWidth="1"/>
    <col min="16177" max="16378" width="8.7265625" style="35"/>
    <col min="16379" max="16384" width="8.7265625" style="35" customWidth="1"/>
  </cols>
  <sheetData>
    <row r="1" spans="1:56" s="31" customFormat="1" ht="29.15" customHeight="1" thickBot="1">
      <c r="B1" s="78" t="s">
        <v>321</v>
      </c>
      <c r="C1" s="78"/>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429" t="s">
        <v>304</v>
      </c>
      <c r="AH1" s="430"/>
      <c r="AI1" s="430"/>
      <c r="AJ1" s="433" t="s">
        <v>305</v>
      </c>
      <c r="AK1" s="433"/>
      <c r="AL1" s="433"/>
      <c r="AM1" s="433"/>
      <c r="AN1" s="434"/>
      <c r="AO1" s="425" t="s">
        <v>82</v>
      </c>
      <c r="AP1" s="426"/>
      <c r="AQ1" s="421" t="s">
        <v>113</v>
      </c>
      <c r="AR1" s="421"/>
      <c r="AS1" s="422"/>
      <c r="AT1" s="32"/>
      <c r="AU1" s="400"/>
      <c r="AV1" s="400"/>
      <c r="AW1" s="401"/>
      <c r="AX1" s="402"/>
      <c r="AY1" s="400"/>
      <c r="AZ1" s="400"/>
      <c r="BA1" s="401"/>
      <c r="BB1" s="402"/>
      <c r="BC1" s="402"/>
      <c r="BD1" s="402"/>
    </row>
    <row r="2" spans="1:56" s="31" customFormat="1" ht="30" customHeight="1" thickBot="1">
      <c r="B2" s="440" t="s">
        <v>323</v>
      </c>
      <c r="C2" s="441"/>
      <c r="D2" s="458">
        <v>43725</v>
      </c>
      <c r="E2" s="459"/>
      <c r="F2" s="47" t="s">
        <v>322</v>
      </c>
      <c r="Q2" s="33"/>
      <c r="R2" s="34"/>
      <c r="S2" s="34"/>
      <c r="T2" s="34"/>
      <c r="U2" s="34"/>
      <c r="V2" s="34"/>
      <c r="W2" s="34"/>
      <c r="X2" s="34"/>
      <c r="Y2" s="34"/>
      <c r="Z2" s="34"/>
      <c r="AA2" s="34"/>
      <c r="AB2" s="34"/>
      <c r="AC2" s="34"/>
      <c r="AD2" s="34"/>
      <c r="AE2" s="34"/>
      <c r="AF2" s="34"/>
      <c r="AG2" s="431"/>
      <c r="AH2" s="432"/>
      <c r="AI2" s="432"/>
      <c r="AJ2" s="435"/>
      <c r="AK2" s="435"/>
      <c r="AL2" s="435"/>
      <c r="AM2" s="435"/>
      <c r="AN2" s="436"/>
      <c r="AO2" s="427"/>
      <c r="AP2" s="428"/>
      <c r="AQ2" s="423"/>
      <c r="AR2" s="423"/>
      <c r="AS2" s="424"/>
      <c r="AT2" s="33"/>
      <c r="AU2" s="400"/>
      <c r="AV2" s="400"/>
      <c r="AW2" s="402"/>
      <c r="AX2" s="402"/>
      <c r="AY2" s="400"/>
      <c r="AZ2" s="400"/>
      <c r="BA2" s="402"/>
      <c r="BB2" s="402"/>
      <c r="BC2" s="402"/>
      <c r="BD2" s="402"/>
    </row>
    <row r="3" spans="1:56" ht="5.25" customHeight="1" thickBot="1">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row>
    <row r="4" spans="1:56" ht="31.5" customHeight="1" thickBot="1">
      <c r="A4" s="480" t="s">
        <v>81</v>
      </c>
      <c r="B4" s="445" t="s">
        <v>88</v>
      </c>
      <c r="C4" s="455" t="s">
        <v>116</v>
      </c>
      <c r="D4" s="452" t="s">
        <v>174</v>
      </c>
      <c r="E4" s="448" t="s">
        <v>173</v>
      </c>
      <c r="F4" s="448" t="s">
        <v>89</v>
      </c>
      <c r="G4" s="448" t="s">
        <v>80</v>
      </c>
      <c r="H4" s="465" t="s">
        <v>79</v>
      </c>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7"/>
      <c r="AQ4" s="437" t="s">
        <v>301</v>
      </c>
      <c r="AR4" s="437" t="s">
        <v>302</v>
      </c>
      <c r="AS4" s="474" t="s">
        <v>303</v>
      </c>
    </row>
    <row r="5" spans="1:56" ht="30" customHeight="1" thickBot="1">
      <c r="A5" s="481"/>
      <c r="B5" s="446"/>
      <c r="C5" s="456"/>
      <c r="D5" s="453"/>
      <c r="E5" s="449"/>
      <c r="F5" s="449"/>
      <c r="G5" s="449"/>
      <c r="H5" s="471">
        <f>IFERROR(DATE(TEXT($D2,"yyyy"),TEXT($D2,"mm")-3,1),"-")</f>
        <v>43617</v>
      </c>
      <c r="I5" s="471">
        <f>IFERROR(DATE(TEXT($D2,"yyyy"),TEXT($D2,"mm")-2,1),"-")</f>
        <v>43647</v>
      </c>
      <c r="J5" s="468">
        <f>IFERROR(DATE(TEXT($D2,"yyyy"),TEXT($D2,"mm")-1,1),"エラー！事前調書１のD2セル(実地指導日)を入力！")</f>
        <v>43678</v>
      </c>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70"/>
      <c r="AP5" s="462" t="s">
        <v>84</v>
      </c>
      <c r="AQ5" s="438"/>
      <c r="AR5" s="438"/>
      <c r="AS5" s="475"/>
    </row>
    <row r="6" spans="1:56" ht="30" customHeight="1">
      <c r="A6" s="481"/>
      <c r="B6" s="446"/>
      <c r="C6" s="456"/>
      <c r="D6" s="453"/>
      <c r="E6" s="449"/>
      <c r="F6" s="449"/>
      <c r="G6" s="449"/>
      <c r="H6" s="472"/>
      <c r="I6" s="472"/>
      <c r="J6" s="262">
        <v>1</v>
      </c>
      <c r="K6" s="263">
        <v>2</v>
      </c>
      <c r="L6" s="263">
        <v>3</v>
      </c>
      <c r="M6" s="263">
        <v>4</v>
      </c>
      <c r="N6" s="263">
        <v>5</v>
      </c>
      <c r="O6" s="263">
        <v>6</v>
      </c>
      <c r="P6" s="263">
        <v>7</v>
      </c>
      <c r="Q6" s="263">
        <v>8</v>
      </c>
      <c r="R6" s="263">
        <v>9</v>
      </c>
      <c r="S6" s="263">
        <v>10</v>
      </c>
      <c r="T6" s="263">
        <v>11</v>
      </c>
      <c r="U6" s="263">
        <v>12</v>
      </c>
      <c r="V6" s="263">
        <v>13</v>
      </c>
      <c r="W6" s="263">
        <v>14</v>
      </c>
      <c r="X6" s="263">
        <v>15</v>
      </c>
      <c r="Y6" s="263">
        <v>16</v>
      </c>
      <c r="Z6" s="263">
        <v>17</v>
      </c>
      <c r="AA6" s="263">
        <v>18</v>
      </c>
      <c r="AB6" s="263">
        <v>19</v>
      </c>
      <c r="AC6" s="263">
        <v>20</v>
      </c>
      <c r="AD6" s="263">
        <v>21</v>
      </c>
      <c r="AE6" s="263">
        <v>22</v>
      </c>
      <c r="AF6" s="263">
        <v>23</v>
      </c>
      <c r="AG6" s="263">
        <v>24</v>
      </c>
      <c r="AH6" s="263">
        <v>25</v>
      </c>
      <c r="AI6" s="263">
        <v>26</v>
      </c>
      <c r="AJ6" s="263">
        <v>27</v>
      </c>
      <c r="AK6" s="263">
        <v>28</v>
      </c>
      <c r="AL6" s="263">
        <v>29</v>
      </c>
      <c r="AM6" s="263">
        <v>30</v>
      </c>
      <c r="AN6" s="264">
        <v>31</v>
      </c>
      <c r="AO6" s="460" t="s">
        <v>78</v>
      </c>
      <c r="AP6" s="463"/>
      <c r="AQ6" s="438"/>
      <c r="AR6" s="438"/>
      <c r="AS6" s="475"/>
    </row>
    <row r="7" spans="1:56" ht="30" customHeight="1" thickBot="1">
      <c r="A7" s="482"/>
      <c r="B7" s="447"/>
      <c r="C7" s="457"/>
      <c r="D7" s="454"/>
      <c r="E7" s="450"/>
      <c r="F7" s="451"/>
      <c r="G7" s="451"/>
      <c r="H7" s="473"/>
      <c r="I7" s="473"/>
      <c r="J7" s="318">
        <f>IFERROR(DATE(TEXT($J$5,"yyyy"),TEXT($J$5,"m"),J$6),"-")</f>
        <v>43678</v>
      </c>
      <c r="K7" s="319">
        <f t="shared" ref="K7:AN7" si="0">IFERROR(DATE(TEXT($J$5,"yyyy"),TEXT($J$5,"m"),K$6),"-")</f>
        <v>43679</v>
      </c>
      <c r="L7" s="319">
        <f t="shared" si="0"/>
        <v>43680</v>
      </c>
      <c r="M7" s="319">
        <f t="shared" si="0"/>
        <v>43681</v>
      </c>
      <c r="N7" s="319">
        <f t="shared" si="0"/>
        <v>43682</v>
      </c>
      <c r="O7" s="319">
        <f t="shared" si="0"/>
        <v>43683</v>
      </c>
      <c r="P7" s="319">
        <f t="shared" si="0"/>
        <v>43684</v>
      </c>
      <c r="Q7" s="319">
        <f t="shared" si="0"/>
        <v>43685</v>
      </c>
      <c r="R7" s="319">
        <f t="shared" si="0"/>
        <v>43686</v>
      </c>
      <c r="S7" s="319">
        <f t="shared" si="0"/>
        <v>43687</v>
      </c>
      <c r="T7" s="319">
        <f t="shared" si="0"/>
        <v>43688</v>
      </c>
      <c r="U7" s="319">
        <f t="shared" si="0"/>
        <v>43689</v>
      </c>
      <c r="V7" s="319">
        <f t="shared" si="0"/>
        <v>43690</v>
      </c>
      <c r="W7" s="319">
        <f t="shared" si="0"/>
        <v>43691</v>
      </c>
      <c r="X7" s="319">
        <f t="shared" si="0"/>
        <v>43692</v>
      </c>
      <c r="Y7" s="319">
        <f t="shared" si="0"/>
        <v>43693</v>
      </c>
      <c r="Z7" s="319">
        <f t="shared" si="0"/>
        <v>43694</v>
      </c>
      <c r="AA7" s="319">
        <f t="shared" si="0"/>
        <v>43695</v>
      </c>
      <c r="AB7" s="319">
        <f t="shared" si="0"/>
        <v>43696</v>
      </c>
      <c r="AC7" s="319">
        <f t="shared" si="0"/>
        <v>43697</v>
      </c>
      <c r="AD7" s="319">
        <f t="shared" si="0"/>
        <v>43698</v>
      </c>
      <c r="AE7" s="319">
        <f t="shared" si="0"/>
        <v>43699</v>
      </c>
      <c r="AF7" s="319">
        <f t="shared" si="0"/>
        <v>43700</v>
      </c>
      <c r="AG7" s="319">
        <f t="shared" si="0"/>
        <v>43701</v>
      </c>
      <c r="AH7" s="319">
        <f t="shared" si="0"/>
        <v>43702</v>
      </c>
      <c r="AI7" s="319">
        <f t="shared" si="0"/>
        <v>43703</v>
      </c>
      <c r="AJ7" s="319">
        <f t="shared" si="0"/>
        <v>43704</v>
      </c>
      <c r="AK7" s="319">
        <f t="shared" si="0"/>
        <v>43705</v>
      </c>
      <c r="AL7" s="319">
        <f t="shared" si="0"/>
        <v>43706</v>
      </c>
      <c r="AM7" s="319">
        <f t="shared" si="0"/>
        <v>43707</v>
      </c>
      <c r="AN7" s="320">
        <f t="shared" si="0"/>
        <v>43708</v>
      </c>
      <c r="AO7" s="461"/>
      <c r="AP7" s="464"/>
      <c r="AQ7" s="439"/>
      <c r="AR7" s="439"/>
      <c r="AS7" s="476"/>
    </row>
    <row r="8" spans="1:56" ht="45.75" customHeight="1">
      <c r="A8" s="46">
        <v>1</v>
      </c>
      <c r="B8" s="146">
        <v>1234567890</v>
      </c>
      <c r="C8" s="147" t="s">
        <v>114</v>
      </c>
      <c r="D8" s="148" t="s">
        <v>93</v>
      </c>
      <c r="E8" s="149" t="s">
        <v>90</v>
      </c>
      <c r="F8" s="150">
        <v>42979</v>
      </c>
      <c r="G8" s="150">
        <v>42979</v>
      </c>
      <c r="H8" s="151">
        <v>22</v>
      </c>
      <c r="I8" s="152">
        <v>22</v>
      </c>
      <c r="J8" s="153"/>
      <c r="K8" s="154">
        <v>1</v>
      </c>
      <c r="L8" s="154">
        <v>1</v>
      </c>
      <c r="M8" s="154">
        <v>1</v>
      </c>
      <c r="N8" s="154">
        <v>1</v>
      </c>
      <c r="O8" s="154">
        <v>1</v>
      </c>
      <c r="P8" s="154"/>
      <c r="Q8" s="154"/>
      <c r="R8" s="154">
        <v>1</v>
      </c>
      <c r="S8" s="154">
        <v>1</v>
      </c>
      <c r="T8" s="154">
        <v>1</v>
      </c>
      <c r="U8" s="154">
        <v>1</v>
      </c>
      <c r="V8" s="154">
        <v>1</v>
      </c>
      <c r="W8" s="154">
        <v>1</v>
      </c>
      <c r="X8" s="154"/>
      <c r="Y8" s="154"/>
      <c r="Z8" s="154">
        <v>1</v>
      </c>
      <c r="AA8" s="154">
        <v>1</v>
      </c>
      <c r="AB8" s="154">
        <v>1</v>
      </c>
      <c r="AC8" s="154">
        <v>1</v>
      </c>
      <c r="AD8" s="154">
        <v>1</v>
      </c>
      <c r="AE8" s="154"/>
      <c r="AF8" s="154"/>
      <c r="AG8" s="154">
        <v>1</v>
      </c>
      <c r="AH8" s="154">
        <v>1</v>
      </c>
      <c r="AI8" s="154">
        <v>1</v>
      </c>
      <c r="AJ8" s="154">
        <v>1</v>
      </c>
      <c r="AK8" s="154"/>
      <c r="AL8" s="154"/>
      <c r="AM8" s="154"/>
      <c r="AN8" s="155"/>
      <c r="AO8" s="265">
        <v>20</v>
      </c>
      <c r="AP8" s="265">
        <v>64</v>
      </c>
      <c r="AQ8" s="177">
        <v>43687</v>
      </c>
      <c r="AR8" s="178">
        <v>43697</v>
      </c>
      <c r="AS8" s="178">
        <v>43709</v>
      </c>
    </row>
    <row r="9" spans="1:56" ht="45.75" customHeight="1">
      <c r="A9" s="37">
        <v>2</v>
      </c>
      <c r="B9" s="156">
        <v>1234567891</v>
      </c>
      <c r="C9" s="157" t="s">
        <v>115</v>
      </c>
      <c r="D9" s="148" t="s">
        <v>94</v>
      </c>
      <c r="E9" s="149" t="s">
        <v>90</v>
      </c>
      <c r="F9" s="150">
        <v>43189</v>
      </c>
      <c r="G9" s="158">
        <v>43191</v>
      </c>
      <c r="H9" s="152">
        <v>22</v>
      </c>
      <c r="I9" s="152">
        <v>22</v>
      </c>
      <c r="J9" s="159"/>
      <c r="K9" s="160">
        <v>1</v>
      </c>
      <c r="L9" s="160">
        <v>1</v>
      </c>
      <c r="M9" s="160">
        <v>1</v>
      </c>
      <c r="N9" s="160">
        <v>1</v>
      </c>
      <c r="O9" s="160">
        <v>1</v>
      </c>
      <c r="P9" s="160"/>
      <c r="Q9" s="160"/>
      <c r="R9" s="160">
        <v>1</v>
      </c>
      <c r="S9" s="160">
        <v>1</v>
      </c>
      <c r="T9" s="160">
        <v>1</v>
      </c>
      <c r="U9" s="160">
        <v>1</v>
      </c>
      <c r="V9" s="160">
        <v>1</v>
      </c>
      <c r="W9" s="160">
        <v>1</v>
      </c>
      <c r="X9" s="160"/>
      <c r="Y9" s="160"/>
      <c r="Z9" s="160">
        <v>1</v>
      </c>
      <c r="AA9" s="160">
        <v>1</v>
      </c>
      <c r="AB9" s="160">
        <v>1</v>
      </c>
      <c r="AC9" s="160">
        <v>1</v>
      </c>
      <c r="AD9" s="160">
        <v>1</v>
      </c>
      <c r="AE9" s="160"/>
      <c r="AF9" s="160"/>
      <c r="AG9" s="160">
        <v>1</v>
      </c>
      <c r="AH9" s="160">
        <v>1</v>
      </c>
      <c r="AI9" s="160">
        <v>1</v>
      </c>
      <c r="AJ9" s="160">
        <v>1</v>
      </c>
      <c r="AK9" s="160"/>
      <c r="AL9" s="160"/>
      <c r="AM9" s="160"/>
      <c r="AN9" s="161"/>
      <c r="AO9" s="265">
        <v>20</v>
      </c>
      <c r="AP9" s="265">
        <v>64</v>
      </c>
      <c r="AQ9" s="177">
        <v>43554</v>
      </c>
      <c r="AR9" s="178">
        <v>54513</v>
      </c>
      <c r="AS9" s="178">
        <v>43556</v>
      </c>
    </row>
    <row r="10" spans="1:56" ht="45.75" customHeight="1">
      <c r="A10" s="37">
        <v>3</v>
      </c>
      <c r="B10" s="156"/>
      <c r="C10" s="157"/>
      <c r="D10" s="148"/>
      <c r="E10" s="149"/>
      <c r="F10" s="150"/>
      <c r="G10" s="158"/>
      <c r="H10" s="152"/>
      <c r="I10" s="152"/>
      <c r="J10" s="159"/>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1"/>
      <c r="AO10" s="265">
        <f t="shared" ref="AO10:AO27" si="1">SUM(J10:AN10)</f>
        <v>0</v>
      </c>
      <c r="AP10" s="265">
        <f t="shared" ref="AP10:AP16" si="2">SUM(H10:I10,AO10)</f>
        <v>0</v>
      </c>
      <c r="AQ10" s="177"/>
      <c r="AR10" s="178"/>
      <c r="AS10" s="178"/>
    </row>
    <row r="11" spans="1:56" ht="45.75" customHeight="1">
      <c r="A11" s="37">
        <v>4</v>
      </c>
      <c r="B11" s="156"/>
      <c r="C11" s="157"/>
      <c r="D11" s="148"/>
      <c r="E11" s="149"/>
      <c r="F11" s="150"/>
      <c r="G11" s="158"/>
      <c r="H11" s="152"/>
      <c r="I11" s="152"/>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1"/>
      <c r="AO11" s="265">
        <f t="shared" si="1"/>
        <v>0</v>
      </c>
      <c r="AP11" s="265">
        <f t="shared" si="2"/>
        <v>0</v>
      </c>
      <c r="AQ11" s="177"/>
      <c r="AR11" s="178"/>
      <c r="AS11" s="178"/>
    </row>
    <row r="12" spans="1:56" ht="45.75" customHeight="1">
      <c r="A12" s="37">
        <v>5</v>
      </c>
      <c r="B12" s="156"/>
      <c r="C12" s="157"/>
      <c r="D12" s="148"/>
      <c r="E12" s="149"/>
      <c r="F12" s="150"/>
      <c r="G12" s="158"/>
      <c r="H12" s="152"/>
      <c r="I12" s="152"/>
      <c r="J12" s="159"/>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1"/>
      <c r="AO12" s="265">
        <f t="shared" si="1"/>
        <v>0</v>
      </c>
      <c r="AP12" s="265">
        <f t="shared" si="2"/>
        <v>0</v>
      </c>
      <c r="AQ12" s="177"/>
      <c r="AR12" s="178"/>
      <c r="AS12" s="178"/>
    </row>
    <row r="13" spans="1:56" ht="45.75" customHeight="1">
      <c r="A13" s="37">
        <v>6</v>
      </c>
      <c r="B13" s="156"/>
      <c r="C13" s="157"/>
      <c r="D13" s="148"/>
      <c r="E13" s="149"/>
      <c r="F13" s="150"/>
      <c r="G13" s="158"/>
      <c r="H13" s="152"/>
      <c r="I13" s="152"/>
      <c r="J13" s="159"/>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1"/>
      <c r="AO13" s="265">
        <f t="shared" si="1"/>
        <v>0</v>
      </c>
      <c r="AP13" s="265">
        <f t="shared" si="2"/>
        <v>0</v>
      </c>
      <c r="AQ13" s="177"/>
      <c r="AR13" s="178"/>
      <c r="AS13" s="178"/>
    </row>
    <row r="14" spans="1:56" ht="45.75" customHeight="1">
      <c r="A14" s="37">
        <v>7</v>
      </c>
      <c r="B14" s="156"/>
      <c r="C14" s="157"/>
      <c r="D14" s="148"/>
      <c r="E14" s="149"/>
      <c r="F14" s="150"/>
      <c r="G14" s="158"/>
      <c r="H14" s="152"/>
      <c r="I14" s="152"/>
      <c r="J14" s="159"/>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1"/>
      <c r="AO14" s="265">
        <f t="shared" si="1"/>
        <v>0</v>
      </c>
      <c r="AP14" s="265">
        <f t="shared" si="2"/>
        <v>0</v>
      </c>
      <c r="AQ14" s="177"/>
      <c r="AR14" s="178"/>
      <c r="AS14" s="178"/>
    </row>
    <row r="15" spans="1:56" ht="45.75" customHeight="1">
      <c r="A15" s="37">
        <v>8</v>
      </c>
      <c r="B15" s="156"/>
      <c r="C15" s="162"/>
      <c r="D15" s="163"/>
      <c r="E15" s="164"/>
      <c r="F15" s="158"/>
      <c r="G15" s="158"/>
      <c r="H15" s="152"/>
      <c r="I15" s="152"/>
      <c r="J15" s="159"/>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1"/>
      <c r="AO15" s="265">
        <f t="shared" si="1"/>
        <v>0</v>
      </c>
      <c r="AP15" s="265">
        <f t="shared" si="2"/>
        <v>0</v>
      </c>
      <c r="AQ15" s="177"/>
      <c r="AR15" s="178"/>
      <c r="AS15" s="178"/>
    </row>
    <row r="16" spans="1:56" ht="45.75" customHeight="1">
      <c r="A16" s="37">
        <v>9</v>
      </c>
      <c r="B16" s="156"/>
      <c r="C16" s="162"/>
      <c r="D16" s="163"/>
      <c r="E16" s="164"/>
      <c r="F16" s="158"/>
      <c r="G16" s="158"/>
      <c r="H16" s="152"/>
      <c r="I16" s="152"/>
      <c r="J16" s="159"/>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1"/>
      <c r="AO16" s="265">
        <f t="shared" si="1"/>
        <v>0</v>
      </c>
      <c r="AP16" s="265">
        <f t="shared" si="2"/>
        <v>0</v>
      </c>
      <c r="AQ16" s="177"/>
      <c r="AR16" s="178"/>
      <c r="AS16" s="178"/>
    </row>
    <row r="17" spans="1:47" ht="45.75" customHeight="1">
      <c r="A17" s="37">
        <v>10</v>
      </c>
      <c r="B17" s="156"/>
      <c r="C17" s="162"/>
      <c r="D17" s="163"/>
      <c r="E17" s="164"/>
      <c r="F17" s="158"/>
      <c r="G17" s="158"/>
      <c r="H17" s="152"/>
      <c r="I17" s="152"/>
      <c r="J17" s="159"/>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1"/>
      <c r="AO17" s="265">
        <f t="shared" si="1"/>
        <v>0</v>
      </c>
      <c r="AP17" s="265">
        <f>SUM(H17:I17,AO17)</f>
        <v>0</v>
      </c>
      <c r="AQ17" s="177"/>
      <c r="AR17" s="178"/>
      <c r="AS17" s="178"/>
    </row>
    <row r="18" spans="1:47" ht="45.75" customHeight="1">
      <c r="A18" s="37">
        <v>11</v>
      </c>
      <c r="B18" s="156"/>
      <c r="C18" s="162"/>
      <c r="D18" s="163"/>
      <c r="E18" s="164"/>
      <c r="F18" s="158"/>
      <c r="G18" s="158"/>
      <c r="H18" s="152"/>
      <c r="I18" s="152"/>
      <c r="J18" s="165"/>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1"/>
      <c r="AO18" s="265">
        <f t="shared" si="1"/>
        <v>0</v>
      </c>
      <c r="AP18" s="265">
        <f t="shared" ref="AP18:AP30" si="3">SUM(H18:I18,AO18)</f>
        <v>0</v>
      </c>
      <c r="AQ18" s="177"/>
      <c r="AR18" s="178"/>
      <c r="AS18" s="178"/>
    </row>
    <row r="19" spans="1:47" ht="45.75" customHeight="1">
      <c r="A19" s="37">
        <v>12</v>
      </c>
      <c r="B19" s="156"/>
      <c r="C19" s="162"/>
      <c r="D19" s="163"/>
      <c r="E19" s="164"/>
      <c r="F19" s="158"/>
      <c r="G19" s="158"/>
      <c r="H19" s="152"/>
      <c r="I19" s="152"/>
      <c r="J19" s="165"/>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1"/>
      <c r="AO19" s="265">
        <f t="shared" si="1"/>
        <v>0</v>
      </c>
      <c r="AP19" s="265">
        <f t="shared" si="3"/>
        <v>0</v>
      </c>
      <c r="AQ19" s="177"/>
      <c r="AR19" s="178"/>
      <c r="AS19" s="178"/>
    </row>
    <row r="20" spans="1:47" ht="45.75" customHeight="1">
      <c r="A20" s="37">
        <v>13</v>
      </c>
      <c r="B20" s="156"/>
      <c r="C20" s="162"/>
      <c r="D20" s="163"/>
      <c r="E20" s="164"/>
      <c r="F20" s="158"/>
      <c r="G20" s="158"/>
      <c r="H20" s="152"/>
      <c r="I20" s="152"/>
      <c r="J20" s="165"/>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1"/>
      <c r="AO20" s="265">
        <f t="shared" si="1"/>
        <v>0</v>
      </c>
      <c r="AP20" s="265">
        <f t="shared" si="3"/>
        <v>0</v>
      </c>
      <c r="AQ20" s="177"/>
      <c r="AR20" s="178"/>
      <c r="AS20" s="178"/>
    </row>
    <row r="21" spans="1:47" ht="45.75" customHeight="1">
      <c r="A21" s="37">
        <v>14</v>
      </c>
      <c r="B21" s="156"/>
      <c r="C21" s="162"/>
      <c r="D21" s="163"/>
      <c r="E21" s="164"/>
      <c r="F21" s="158"/>
      <c r="G21" s="158"/>
      <c r="H21" s="152"/>
      <c r="I21" s="152"/>
      <c r="J21" s="159"/>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1"/>
      <c r="AO21" s="265">
        <f t="shared" si="1"/>
        <v>0</v>
      </c>
      <c r="AP21" s="265">
        <f t="shared" si="3"/>
        <v>0</v>
      </c>
      <c r="AQ21" s="177"/>
      <c r="AR21" s="178"/>
      <c r="AS21" s="178"/>
    </row>
    <row r="22" spans="1:47" ht="45.75" customHeight="1">
      <c r="A22" s="37">
        <v>15</v>
      </c>
      <c r="B22" s="156"/>
      <c r="C22" s="162"/>
      <c r="D22" s="163"/>
      <c r="E22" s="164"/>
      <c r="F22" s="158"/>
      <c r="G22" s="158"/>
      <c r="H22" s="152"/>
      <c r="I22" s="152"/>
      <c r="J22" s="159"/>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1"/>
      <c r="AO22" s="265">
        <f t="shared" si="1"/>
        <v>0</v>
      </c>
      <c r="AP22" s="265">
        <f t="shared" si="3"/>
        <v>0</v>
      </c>
      <c r="AQ22" s="177"/>
      <c r="AR22" s="178"/>
      <c r="AS22" s="178"/>
    </row>
    <row r="23" spans="1:47" ht="45.75" customHeight="1">
      <c r="A23" s="37">
        <v>16</v>
      </c>
      <c r="B23" s="156"/>
      <c r="C23" s="162"/>
      <c r="D23" s="163"/>
      <c r="E23" s="164"/>
      <c r="F23" s="158"/>
      <c r="G23" s="158"/>
      <c r="H23" s="152"/>
      <c r="I23" s="152"/>
      <c r="J23" s="159"/>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1"/>
      <c r="AO23" s="265">
        <f t="shared" si="1"/>
        <v>0</v>
      </c>
      <c r="AP23" s="265">
        <f t="shared" si="3"/>
        <v>0</v>
      </c>
      <c r="AQ23" s="177"/>
      <c r="AR23" s="178"/>
      <c r="AS23" s="178"/>
    </row>
    <row r="24" spans="1:47" ht="45.75" customHeight="1">
      <c r="A24" s="37">
        <v>17</v>
      </c>
      <c r="B24" s="156"/>
      <c r="C24" s="162"/>
      <c r="D24" s="163"/>
      <c r="E24" s="164"/>
      <c r="F24" s="158"/>
      <c r="G24" s="158"/>
      <c r="H24" s="152"/>
      <c r="I24" s="152"/>
      <c r="J24" s="159"/>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1"/>
      <c r="AO24" s="265">
        <f t="shared" si="1"/>
        <v>0</v>
      </c>
      <c r="AP24" s="265">
        <f t="shared" si="3"/>
        <v>0</v>
      </c>
      <c r="AQ24" s="177"/>
      <c r="AR24" s="178"/>
      <c r="AS24" s="178"/>
    </row>
    <row r="25" spans="1:47" ht="45.75" customHeight="1">
      <c r="A25" s="37">
        <v>18</v>
      </c>
      <c r="B25" s="156"/>
      <c r="C25" s="162"/>
      <c r="D25" s="163"/>
      <c r="E25" s="164"/>
      <c r="F25" s="158"/>
      <c r="G25" s="158"/>
      <c r="H25" s="152"/>
      <c r="I25" s="152"/>
      <c r="J25" s="159"/>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c r="AO25" s="265">
        <f t="shared" si="1"/>
        <v>0</v>
      </c>
      <c r="AP25" s="265">
        <f t="shared" si="3"/>
        <v>0</v>
      </c>
      <c r="AQ25" s="177"/>
      <c r="AR25" s="178"/>
      <c r="AS25" s="178"/>
    </row>
    <row r="26" spans="1:47" ht="45.75" customHeight="1">
      <c r="A26" s="37">
        <v>19</v>
      </c>
      <c r="B26" s="156"/>
      <c r="C26" s="162"/>
      <c r="D26" s="163"/>
      <c r="E26" s="164"/>
      <c r="F26" s="158"/>
      <c r="G26" s="158"/>
      <c r="H26" s="152"/>
      <c r="I26" s="152"/>
      <c r="J26" s="165"/>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1"/>
      <c r="AO26" s="265">
        <f t="shared" si="1"/>
        <v>0</v>
      </c>
      <c r="AP26" s="265">
        <f t="shared" si="3"/>
        <v>0</v>
      </c>
      <c r="AQ26" s="177"/>
      <c r="AR26" s="178"/>
      <c r="AS26" s="178"/>
    </row>
    <row r="27" spans="1:47" ht="45.75" customHeight="1" thickBot="1">
      <c r="A27" s="37">
        <v>20</v>
      </c>
      <c r="B27" s="156"/>
      <c r="C27" s="166"/>
      <c r="D27" s="163"/>
      <c r="E27" s="164"/>
      <c r="F27" s="158"/>
      <c r="G27" s="158"/>
      <c r="H27" s="152"/>
      <c r="I27" s="152"/>
      <c r="J27" s="159"/>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1"/>
      <c r="AO27" s="265">
        <f t="shared" si="1"/>
        <v>0</v>
      </c>
      <c r="AP27" s="265">
        <f t="shared" si="3"/>
        <v>0</v>
      </c>
      <c r="AQ27" s="177"/>
      <c r="AR27" s="178"/>
      <c r="AS27" s="178"/>
    </row>
    <row r="28" spans="1:47" ht="45.75" customHeight="1" thickBot="1">
      <c r="A28" s="274"/>
      <c r="B28" s="488" t="s">
        <v>77</v>
      </c>
      <c r="C28" s="489"/>
      <c r="D28" s="490"/>
      <c r="E28" s="490"/>
      <c r="F28" s="490"/>
      <c r="G28" s="491"/>
      <c r="H28" s="270">
        <f>SUM(H8:H27)</f>
        <v>44</v>
      </c>
      <c r="I28" s="270">
        <f>SUM(I8:I27)</f>
        <v>44</v>
      </c>
      <c r="J28" s="271">
        <f t="shared" ref="J28:AO28" si="4">SUM(J8:J27)</f>
        <v>0</v>
      </c>
      <c r="K28" s="272">
        <f t="shared" si="4"/>
        <v>2</v>
      </c>
      <c r="L28" s="272">
        <f t="shared" si="4"/>
        <v>2</v>
      </c>
      <c r="M28" s="272">
        <f t="shared" si="4"/>
        <v>2</v>
      </c>
      <c r="N28" s="272">
        <f t="shared" si="4"/>
        <v>2</v>
      </c>
      <c r="O28" s="272">
        <f t="shared" si="4"/>
        <v>2</v>
      </c>
      <c r="P28" s="272">
        <f t="shared" si="4"/>
        <v>0</v>
      </c>
      <c r="Q28" s="272">
        <f t="shared" si="4"/>
        <v>0</v>
      </c>
      <c r="R28" s="272">
        <f t="shared" si="4"/>
        <v>2</v>
      </c>
      <c r="S28" s="272">
        <f t="shared" si="4"/>
        <v>2</v>
      </c>
      <c r="T28" s="272">
        <f t="shared" si="4"/>
        <v>2</v>
      </c>
      <c r="U28" s="272">
        <f t="shared" si="4"/>
        <v>2</v>
      </c>
      <c r="V28" s="272">
        <f t="shared" si="4"/>
        <v>2</v>
      </c>
      <c r="W28" s="272">
        <f t="shared" si="4"/>
        <v>2</v>
      </c>
      <c r="X28" s="272">
        <f t="shared" si="4"/>
        <v>0</v>
      </c>
      <c r="Y28" s="272">
        <f t="shared" si="4"/>
        <v>0</v>
      </c>
      <c r="Z28" s="272">
        <f t="shared" si="4"/>
        <v>2</v>
      </c>
      <c r="AA28" s="272">
        <f t="shared" si="4"/>
        <v>2</v>
      </c>
      <c r="AB28" s="272">
        <f t="shared" si="4"/>
        <v>2</v>
      </c>
      <c r="AC28" s="272">
        <f t="shared" si="4"/>
        <v>2</v>
      </c>
      <c r="AD28" s="272">
        <f t="shared" si="4"/>
        <v>2</v>
      </c>
      <c r="AE28" s="272">
        <f t="shared" si="4"/>
        <v>0</v>
      </c>
      <c r="AF28" s="272">
        <f t="shared" si="4"/>
        <v>0</v>
      </c>
      <c r="AG28" s="272">
        <f t="shared" si="4"/>
        <v>2</v>
      </c>
      <c r="AH28" s="272">
        <f t="shared" si="4"/>
        <v>2</v>
      </c>
      <c r="AI28" s="272">
        <f t="shared" si="4"/>
        <v>2</v>
      </c>
      <c r="AJ28" s="272">
        <f t="shared" si="4"/>
        <v>2</v>
      </c>
      <c r="AK28" s="272">
        <f t="shared" si="4"/>
        <v>0</v>
      </c>
      <c r="AL28" s="272">
        <f t="shared" si="4"/>
        <v>0</v>
      </c>
      <c r="AM28" s="272">
        <f t="shared" si="4"/>
        <v>0</v>
      </c>
      <c r="AN28" s="273">
        <f t="shared" si="4"/>
        <v>0</v>
      </c>
      <c r="AO28" s="266">
        <f t="shared" si="4"/>
        <v>40</v>
      </c>
      <c r="AP28" s="267">
        <f t="shared" si="3"/>
        <v>128</v>
      </c>
      <c r="AQ28" s="442"/>
      <c r="AR28" s="442"/>
      <c r="AS28" s="442"/>
    </row>
    <row r="29" spans="1:47" ht="45.75" customHeight="1" thickBot="1">
      <c r="A29" s="274"/>
      <c r="B29" s="486" t="s">
        <v>91</v>
      </c>
      <c r="C29" s="487"/>
      <c r="D29" s="484"/>
      <c r="E29" s="484"/>
      <c r="F29" s="484"/>
      <c r="G29" s="485"/>
      <c r="H29" s="167">
        <v>22</v>
      </c>
      <c r="I29" s="168">
        <v>22</v>
      </c>
      <c r="J29" s="169"/>
      <c r="K29" s="170">
        <v>1</v>
      </c>
      <c r="L29" s="170">
        <v>1</v>
      </c>
      <c r="M29" s="170">
        <v>1</v>
      </c>
      <c r="N29" s="170">
        <v>1</v>
      </c>
      <c r="O29" s="170">
        <v>1</v>
      </c>
      <c r="P29" s="170"/>
      <c r="Q29" s="170"/>
      <c r="R29" s="170">
        <v>1</v>
      </c>
      <c r="S29" s="170">
        <v>1</v>
      </c>
      <c r="T29" s="170">
        <v>1</v>
      </c>
      <c r="U29" s="170">
        <v>1</v>
      </c>
      <c r="V29" s="170">
        <v>1</v>
      </c>
      <c r="W29" s="170">
        <v>1</v>
      </c>
      <c r="X29" s="170"/>
      <c r="Y29" s="170"/>
      <c r="Z29" s="170">
        <v>1</v>
      </c>
      <c r="AA29" s="170">
        <v>1</v>
      </c>
      <c r="AB29" s="170">
        <v>1</v>
      </c>
      <c r="AC29" s="170">
        <v>1</v>
      </c>
      <c r="AD29" s="170">
        <v>1</v>
      </c>
      <c r="AE29" s="170"/>
      <c r="AF29" s="170"/>
      <c r="AG29" s="170">
        <v>1</v>
      </c>
      <c r="AH29" s="170">
        <v>1</v>
      </c>
      <c r="AI29" s="170">
        <v>1</v>
      </c>
      <c r="AJ29" s="170">
        <v>1</v>
      </c>
      <c r="AK29" s="170"/>
      <c r="AL29" s="170"/>
      <c r="AM29" s="170"/>
      <c r="AN29" s="171"/>
      <c r="AO29" s="268">
        <f>SUM(J29:AN29)</f>
        <v>20</v>
      </c>
      <c r="AP29" s="269">
        <f t="shared" si="3"/>
        <v>64</v>
      </c>
      <c r="AQ29" s="443"/>
      <c r="AR29" s="443"/>
      <c r="AS29" s="443"/>
    </row>
    <row r="30" spans="1:47" ht="45.75" customHeight="1" thickBot="1">
      <c r="A30" s="275"/>
      <c r="B30" s="483" t="s">
        <v>92</v>
      </c>
      <c r="C30" s="484"/>
      <c r="D30" s="484"/>
      <c r="E30" s="484"/>
      <c r="F30" s="484"/>
      <c r="G30" s="485"/>
      <c r="H30" s="172">
        <v>220</v>
      </c>
      <c r="I30" s="173">
        <v>220</v>
      </c>
      <c r="J30" s="174"/>
      <c r="K30" s="175">
        <v>10</v>
      </c>
      <c r="L30" s="175">
        <v>10</v>
      </c>
      <c r="M30" s="175">
        <v>10</v>
      </c>
      <c r="N30" s="175">
        <v>10</v>
      </c>
      <c r="O30" s="175">
        <v>10</v>
      </c>
      <c r="P30" s="175"/>
      <c r="Q30" s="175"/>
      <c r="R30" s="175">
        <v>10</v>
      </c>
      <c r="S30" s="175">
        <v>10</v>
      </c>
      <c r="T30" s="175">
        <v>10</v>
      </c>
      <c r="U30" s="175">
        <v>10</v>
      </c>
      <c r="V30" s="175">
        <v>10</v>
      </c>
      <c r="W30" s="175">
        <v>10</v>
      </c>
      <c r="X30" s="175"/>
      <c r="Y30" s="175"/>
      <c r="Z30" s="175">
        <v>10</v>
      </c>
      <c r="AA30" s="175">
        <v>10</v>
      </c>
      <c r="AB30" s="175">
        <v>10</v>
      </c>
      <c r="AC30" s="175">
        <v>10</v>
      </c>
      <c r="AD30" s="175">
        <v>10</v>
      </c>
      <c r="AE30" s="175"/>
      <c r="AF30" s="175"/>
      <c r="AG30" s="175">
        <v>10</v>
      </c>
      <c r="AH30" s="175">
        <v>10</v>
      </c>
      <c r="AI30" s="175">
        <v>10</v>
      </c>
      <c r="AJ30" s="175">
        <v>10</v>
      </c>
      <c r="AK30" s="175"/>
      <c r="AL30" s="175"/>
      <c r="AM30" s="175"/>
      <c r="AN30" s="176"/>
      <c r="AO30" s="268">
        <f>SUM(J30:AN30)</f>
        <v>200</v>
      </c>
      <c r="AP30" s="267">
        <f t="shared" si="3"/>
        <v>640</v>
      </c>
      <c r="AQ30" s="444"/>
      <c r="AR30" s="444"/>
      <c r="AS30" s="444"/>
    </row>
    <row r="31" spans="1:47" ht="45.75" customHeight="1" thickBot="1">
      <c r="A31" s="54"/>
      <c r="B31" s="55"/>
      <c r="C31" s="55"/>
      <c r="D31" s="55"/>
      <c r="E31" s="55"/>
      <c r="F31" s="55"/>
      <c r="G31" s="55"/>
      <c r="H31" s="55"/>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3"/>
      <c r="AP31" s="276">
        <f>IF(AP28*AP30=0,"-",AP28/AP30)</f>
        <v>0.2</v>
      </c>
      <c r="AQ31" s="495" t="str">
        <f>IF(AP31="-","",IF(AP31&gt;1.25,"定員超過減算対象の可能性あり",""))</f>
        <v/>
      </c>
      <c r="AR31" s="496"/>
      <c r="AS31" s="497"/>
    </row>
    <row r="32" spans="1:47" ht="12.65" customHeight="1">
      <c r="B32" s="38"/>
      <c r="C32" s="38"/>
      <c r="D32" s="38"/>
      <c r="E32" s="38"/>
      <c r="F32" s="38"/>
      <c r="G32" s="38"/>
      <c r="H32" s="38"/>
      <c r="I32" s="38"/>
      <c r="J32" s="38"/>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row>
    <row r="33" spans="2:64" ht="23.5" customHeight="1">
      <c r="C33" s="40" t="s">
        <v>76</v>
      </c>
      <c r="D33" s="40"/>
      <c r="I33" s="40"/>
      <c r="J33" s="40"/>
      <c r="K33" s="41"/>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row>
    <row r="34" spans="2:64" s="43" customFormat="1" ht="72.75" customHeight="1">
      <c r="C34" s="44" t="s">
        <v>75</v>
      </c>
      <c r="D34" s="492" t="str">
        <f>"別途指定する障害児通所支援事業所を【"&amp;TEXT(H5,"gggee年mm月")&amp;"～"&amp;TEXT(J5,"gggee年mm月")&amp;"】に利用した者について、サービス種別、利用開始日、月別の利用日数を記載してください。また、当該利用者に対して提供した直近３回の「（１）モニタリング実施日」、「（２）個別支援計画に保護者が同意した日」及び「（３）計画開始日」を記載してください。（列・行が不足した場合は、適宜追加してください。）"</f>
        <v>別途指定する障害児通所支援事業所を【令和01年06月～令和01年08月】に利用した者について、サービス種別、利用開始日、月別の利用日数を記載してください。また、当該利用者に対して提供した直近３回の「（１）モニタリング実施日」、「（２）個別支援計画に保護者が同意した日」及び「（３）計画開始日」を記載してください。（列・行が不足した場合は、適宜追加してください。）</v>
      </c>
      <c r="E34" s="492"/>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c r="AN34" s="492"/>
      <c r="AO34" s="492"/>
      <c r="AP34" s="492"/>
      <c r="AQ34" s="492"/>
      <c r="AR34" s="492"/>
      <c r="AS34" s="492"/>
      <c r="AT34" s="48"/>
      <c r="AU34" s="48"/>
      <c r="AV34" s="48"/>
      <c r="AW34" s="48"/>
      <c r="AX34" s="49"/>
      <c r="AY34" s="49"/>
      <c r="AZ34" s="49"/>
      <c r="BA34" s="49"/>
      <c r="BB34" s="49"/>
      <c r="BC34" s="49"/>
      <c r="BD34" s="49"/>
      <c r="BE34" s="49"/>
      <c r="BF34" s="49"/>
      <c r="BG34" s="49"/>
      <c r="BH34" s="49"/>
      <c r="BI34" s="49"/>
    </row>
    <row r="35" spans="2:64" s="43" customFormat="1" ht="25.4" customHeight="1">
      <c r="C35" s="45" t="s">
        <v>74</v>
      </c>
      <c r="D35" s="494" t="s">
        <v>73</v>
      </c>
      <c r="E35" s="494"/>
      <c r="F35" s="494"/>
      <c r="G35" s="494"/>
      <c r="H35" s="494"/>
      <c r="I35" s="494"/>
      <c r="J35" s="494"/>
      <c r="K35" s="494"/>
      <c r="L35" s="494"/>
      <c r="M35" s="494"/>
      <c r="N35" s="494"/>
      <c r="O35" s="494"/>
      <c r="P35" s="494"/>
      <c r="Q35" s="494"/>
      <c r="R35" s="494"/>
      <c r="S35" s="494"/>
      <c r="T35" s="494"/>
      <c r="U35" s="494"/>
      <c r="V35" s="494"/>
      <c r="W35" s="494"/>
      <c r="X35" s="494"/>
      <c r="Y35" s="494"/>
      <c r="Z35" s="494"/>
      <c r="AA35" s="494"/>
      <c r="AB35" s="494"/>
      <c r="AC35" s="494"/>
      <c r="AD35" s="494"/>
      <c r="AE35" s="494"/>
      <c r="AF35" s="494"/>
      <c r="AG35" s="494"/>
      <c r="AH35" s="494"/>
      <c r="AI35" s="494"/>
      <c r="AJ35" s="494"/>
      <c r="AK35" s="494"/>
      <c r="AL35" s="494"/>
      <c r="AM35" s="494"/>
      <c r="AN35" s="494"/>
      <c r="AO35" s="494"/>
      <c r="AP35" s="494"/>
      <c r="AQ35" s="494"/>
      <c r="AR35" s="494"/>
      <c r="AS35" s="494"/>
      <c r="AT35" s="50"/>
      <c r="AU35" s="50"/>
      <c r="AV35" s="49"/>
      <c r="AW35" s="49"/>
      <c r="AX35" s="49"/>
      <c r="AY35" s="49"/>
      <c r="AZ35" s="49"/>
      <c r="BA35" s="49"/>
      <c r="BB35" s="49"/>
      <c r="BC35" s="49"/>
      <c r="BD35" s="49"/>
      <c r="BE35" s="49"/>
      <c r="BF35" s="49"/>
      <c r="BG35" s="49"/>
      <c r="BH35" s="49"/>
      <c r="BI35" s="49"/>
    </row>
    <row r="36" spans="2:64" s="43" customFormat="1" ht="49.5" customHeight="1">
      <c r="C36" s="45" t="s">
        <v>72</v>
      </c>
      <c r="D36" s="494" t="s">
        <v>71</v>
      </c>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94"/>
      <c r="AT36" s="50"/>
      <c r="AU36" s="50"/>
      <c r="AV36" s="49"/>
      <c r="AW36" s="49"/>
      <c r="AX36" s="49"/>
      <c r="AY36" s="49"/>
      <c r="AZ36" s="49"/>
      <c r="BA36" s="49"/>
      <c r="BB36" s="49"/>
      <c r="BC36" s="49"/>
      <c r="BD36" s="49"/>
      <c r="BE36" s="49"/>
      <c r="BF36" s="49"/>
      <c r="BG36" s="49"/>
      <c r="BH36" s="49"/>
      <c r="BI36" s="49"/>
    </row>
    <row r="37" spans="2:64" s="43" customFormat="1" ht="25.4" customHeight="1">
      <c r="C37" s="45" t="s">
        <v>70</v>
      </c>
      <c r="D37" s="493" t="s">
        <v>185</v>
      </c>
      <c r="E37" s="493"/>
      <c r="F37" s="493"/>
      <c r="G37" s="493"/>
      <c r="H37" s="493"/>
      <c r="I37" s="493"/>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3"/>
      <c r="AH37" s="493"/>
      <c r="AI37" s="493"/>
      <c r="AJ37" s="493"/>
      <c r="AK37" s="493"/>
      <c r="AL37" s="493"/>
      <c r="AM37" s="493"/>
      <c r="AN37" s="493"/>
      <c r="AO37" s="493"/>
      <c r="AP37" s="493"/>
      <c r="AQ37" s="493"/>
      <c r="AR37" s="493"/>
      <c r="AS37" s="493"/>
      <c r="AT37" s="50"/>
      <c r="AU37" s="50"/>
      <c r="AV37" s="49"/>
      <c r="AW37" s="49"/>
      <c r="AX37" s="49"/>
      <c r="AY37" s="49"/>
      <c r="AZ37" s="49"/>
      <c r="BA37" s="49"/>
      <c r="BB37" s="49"/>
      <c r="BC37" s="49"/>
      <c r="BD37" s="49"/>
      <c r="BE37" s="49"/>
      <c r="BF37" s="49"/>
      <c r="BG37" s="49"/>
      <c r="BH37" s="49"/>
      <c r="BI37" s="49"/>
    </row>
    <row r="38" spans="2:64" ht="12.65" customHeight="1">
      <c r="B38" s="42"/>
      <c r="C38" s="42"/>
      <c r="D38" s="42"/>
      <c r="E38" s="42"/>
      <c r="F38" s="42"/>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row>
    <row r="39" spans="2:64" s="43" customFormat="1" ht="27" customHeight="1">
      <c r="D39" s="43" t="s">
        <v>117</v>
      </c>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2:64" s="43" customFormat="1" ht="27" customHeight="1">
      <c r="D40" s="79" t="s">
        <v>118</v>
      </c>
      <c r="E40" s="477" t="s">
        <v>122</v>
      </c>
      <c r="F40" s="478"/>
      <c r="G40" s="479"/>
    </row>
    <row r="41" spans="2:64" s="43" customFormat="1" ht="27" customHeight="1">
      <c r="D41" s="79" t="s">
        <v>119</v>
      </c>
      <c r="E41" s="477" t="s">
        <v>123</v>
      </c>
      <c r="F41" s="478"/>
      <c r="G41" s="479"/>
    </row>
    <row r="42" spans="2:64" s="43" customFormat="1" ht="27" customHeight="1">
      <c r="D42" s="79" t="s">
        <v>120</v>
      </c>
      <c r="E42" s="477" t="s">
        <v>124</v>
      </c>
      <c r="F42" s="478"/>
      <c r="G42" s="479"/>
    </row>
    <row r="43" spans="2:64" s="43" customFormat="1" ht="27" customHeight="1">
      <c r="D43" s="79" t="s">
        <v>121</v>
      </c>
      <c r="E43" s="477" t="s">
        <v>125</v>
      </c>
      <c r="F43" s="478"/>
      <c r="G43" s="479"/>
    </row>
    <row r="44" spans="2:64" s="43" customFormat="1" ht="19"/>
    <row r="45" spans="2:64" s="43" customFormat="1" ht="19"/>
    <row r="46" spans="2:64" s="43" customFormat="1" ht="19"/>
    <row r="47" spans="2:64" s="43" customFormat="1" ht="19"/>
    <row r="48" spans="2:64" s="43" customFormat="1" ht="19"/>
    <row r="49" s="43" customFormat="1" ht="19"/>
  </sheetData>
  <sheetProtection password="CC09" sheet="1" objects="1" scenarios="1"/>
  <mergeCells count="37">
    <mergeCell ref="AQ1:AS2"/>
    <mergeCell ref="AQ31:AS31"/>
    <mergeCell ref="AQ4:AQ7"/>
    <mergeCell ref="AR4:AR7"/>
    <mergeCell ref="AS4:AS7"/>
    <mergeCell ref="AR28:AR30"/>
    <mergeCell ref="AS28:AS30"/>
    <mergeCell ref="B2:C2"/>
    <mergeCell ref="D2:E2"/>
    <mergeCell ref="F4:F7"/>
    <mergeCell ref="B28:G28"/>
    <mergeCell ref="AQ28:AQ30"/>
    <mergeCell ref="B29:G29"/>
    <mergeCell ref="B30:G30"/>
    <mergeCell ref="AG1:AI2"/>
    <mergeCell ref="AJ1:AN2"/>
    <mergeCell ref="AO1:AP2"/>
    <mergeCell ref="H4:AP4"/>
    <mergeCell ref="H5:H7"/>
    <mergeCell ref="I5:I7"/>
    <mergeCell ref="J5:AO5"/>
    <mergeCell ref="AP5:AP7"/>
    <mergeCell ref="AO6:AO7"/>
    <mergeCell ref="A4:A7"/>
    <mergeCell ref="B4:B7"/>
    <mergeCell ref="C4:C7"/>
    <mergeCell ref="D4:D7"/>
    <mergeCell ref="E4:E7"/>
    <mergeCell ref="G4:G7"/>
    <mergeCell ref="E41:G41"/>
    <mergeCell ref="E42:G42"/>
    <mergeCell ref="E43:G43"/>
    <mergeCell ref="D34:AS34"/>
    <mergeCell ref="D35:AS35"/>
    <mergeCell ref="D36:AS36"/>
    <mergeCell ref="D37:AS37"/>
    <mergeCell ref="E40:G40"/>
  </mergeCells>
  <phoneticPr fontId="4"/>
  <conditionalFormatting sqref="J5:AO5">
    <cfRule type="containsText" dxfId="14" priority="1" operator="containsText" text="エラー">
      <formula>NOT(ISERROR(SEARCH("エラー",J5)))</formula>
    </cfRule>
  </conditionalFormatting>
  <dataValidations count="2">
    <dataValidation type="list" allowBlank="1" showInputMessage="1" showErrorMessage="1" sqref="C8:C27">
      <formula1>",区分３,区分２,区分１,非該当"</formula1>
    </dataValidation>
    <dataValidation type="list" allowBlank="1" showInputMessage="1" showErrorMessage="1" sqref="E8:E27">
      <formula1>"放課後等デイサービス,児童発達支援,保育所等訪問支援,居宅訪問型児童発達支援"</formula1>
    </dataValidation>
  </dataValidations>
  <printOptions horizontalCentered="1"/>
  <pageMargins left="0.19685039370078741" right="0.19685039370078741" top="0.78740157480314965" bottom="0.19685039370078741" header="0.31496062992125984" footer="0.11811023622047245"/>
  <pageSetup paperSize="9" scale="55"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62"/>
  <sheetViews>
    <sheetView view="pageBreakPreview" zoomScaleNormal="100" zoomScaleSheetLayoutView="100" workbookViewId="0">
      <selection activeCell="C42" sqref="C42:D42"/>
    </sheetView>
  </sheetViews>
  <sheetFormatPr defaultColWidth="9" defaultRowHeight="21" customHeight="1"/>
  <cols>
    <col min="1" max="1" width="3.90625" style="1" customWidth="1"/>
    <col min="2" max="2" width="6.6328125" style="1" customWidth="1"/>
    <col min="3" max="3" width="10.08984375" style="2" customWidth="1"/>
    <col min="4" max="4" width="6" style="2" customWidth="1"/>
    <col min="5" max="5" width="8.6328125" style="2" customWidth="1"/>
    <col min="6" max="6" width="0.453125" style="2" customWidth="1"/>
    <col min="7" max="7" width="12.6328125" style="2" customWidth="1"/>
    <col min="8" max="8" width="4.36328125" style="2" customWidth="1"/>
    <col min="9" max="35" width="4.36328125" style="1" customWidth="1"/>
    <col min="36" max="37" width="7.08984375" style="1" customWidth="1"/>
    <col min="38" max="38" width="9.08984375" style="1" customWidth="1"/>
    <col min="39" max="40" width="2.90625" style="1" customWidth="1"/>
    <col min="41" max="47" width="9.90625" style="1" customWidth="1"/>
    <col min="48" max="48" width="11.26953125" style="1" customWidth="1"/>
    <col min="49" max="49" width="14.81640625" style="1" customWidth="1"/>
    <col min="50" max="51" width="9.90625" style="1" customWidth="1"/>
    <col min="52" max="63" width="2.6328125" style="1" customWidth="1"/>
    <col min="64" max="16384" width="9" style="1"/>
  </cols>
  <sheetData>
    <row r="1" spans="1:51" s="8" customFormat="1" ht="15" customHeight="1" thickTop="1">
      <c r="B1" s="687" t="s">
        <v>311</v>
      </c>
      <c r="C1" s="498"/>
      <c r="D1" s="498" t="str">
        <f>IF(DAY(調書1!D2)&lt;15,"(2か月前)","(前月)")</f>
        <v>(2か月前)</v>
      </c>
      <c r="E1" s="49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30"/>
      <c r="AN1" s="30"/>
      <c r="AO1" s="66" t="s">
        <v>47</v>
      </c>
      <c r="AP1" s="66" t="s">
        <v>46</v>
      </c>
      <c r="AQ1" s="61" t="s">
        <v>106</v>
      </c>
      <c r="AR1" s="61" t="s">
        <v>105</v>
      </c>
      <c r="AS1" s="64" t="s">
        <v>329</v>
      </c>
      <c r="AT1" s="64" t="s">
        <v>328</v>
      </c>
      <c r="AU1" s="64" t="s">
        <v>107</v>
      </c>
      <c r="AV1" s="412" t="s">
        <v>330</v>
      </c>
      <c r="AW1" s="64" t="s">
        <v>331</v>
      </c>
      <c r="AX1" s="65" t="s">
        <v>45</v>
      </c>
      <c r="AY1" s="68"/>
    </row>
    <row r="2" spans="1:51" s="8" customFormat="1" ht="21" customHeight="1" thickBot="1">
      <c r="A2" s="354"/>
      <c r="B2" s="354"/>
      <c r="C2" s="354"/>
      <c r="D2" s="354"/>
      <c r="E2" s="354"/>
      <c r="F2" s="354"/>
      <c r="G2" s="354"/>
      <c r="H2" s="354"/>
      <c r="I2" s="354"/>
      <c r="J2" s="354"/>
      <c r="K2" s="354"/>
      <c r="L2" s="354"/>
      <c r="M2" s="683" t="s">
        <v>327</v>
      </c>
      <c r="N2" s="683"/>
      <c r="O2" s="683"/>
      <c r="P2" s="683"/>
      <c r="Q2" s="683"/>
      <c r="R2" s="683"/>
      <c r="S2" s="683"/>
      <c r="T2" s="683"/>
      <c r="U2" s="683"/>
      <c r="V2" s="683"/>
      <c r="W2" s="683"/>
      <c r="X2" s="684" t="str">
        <f>IFERROR("（"&amp;TEXT(DATE(TEXT(調書1!$AU$2,"yyyy"),TEXT(調書1!$AU$2,"mm")-1,1),"gggee年mm月")&amp;"分）","（エラー！事前調書１のセル「D2」(運営指導日)入力！）")</f>
        <v>（エラー！事前調書１のセル「D2」(運営指導日)入力！）</v>
      </c>
      <c r="Y2" s="684"/>
      <c r="Z2" s="684"/>
      <c r="AA2" s="684"/>
      <c r="AB2" s="684"/>
      <c r="AC2" s="684"/>
      <c r="AD2" s="684"/>
      <c r="AE2" s="684"/>
      <c r="AF2" s="684"/>
      <c r="AG2" s="684"/>
      <c r="AH2" s="684"/>
      <c r="AI2" s="684"/>
      <c r="AJ2" s="684"/>
      <c r="AK2" s="684"/>
      <c r="AL2" s="354"/>
      <c r="AM2" s="29"/>
      <c r="AN2" s="29"/>
      <c r="AO2" s="66" t="s">
        <v>47</v>
      </c>
      <c r="AP2" s="66" t="s">
        <v>46</v>
      </c>
      <c r="AQ2" s="61" t="s">
        <v>106</v>
      </c>
      <c r="AR2" s="61" t="s">
        <v>105</v>
      </c>
      <c r="AS2" s="64" t="s">
        <v>329</v>
      </c>
      <c r="AT2" s="64" t="s">
        <v>328</v>
      </c>
      <c r="AU2" s="64" t="s">
        <v>107</v>
      </c>
      <c r="AV2" s="412" t="s">
        <v>330</v>
      </c>
      <c r="AW2" s="64" t="s">
        <v>331</v>
      </c>
      <c r="AX2" s="65" t="s">
        <v>45</v>
      </c>
      <c r="AY2" s="61"/>
    </row>
    <row r="3" spans="1:51" s="8" customFormat="1" ht="18.75" customHeight="1" thickBot="1">
      <c r="A3" s="688" t="s">
        <v>148</v>
      </c>
      <c r="B3" s="689"/>
      <c r="C3" s="689"/>
      <c r="D3" s="689"/>
      <c r="E3" s="690"/>
      <c r="F3" s="691"/>
      <c r="G3" s="691"/>
      <c r="H3" s="691"/>
      <c r="I3" s="691"/>
      <c r="J3" s="691"/>
      <c r="K3" s="692"/>
      <c r="L3" s="688" t="s">
        <v>83</v>
      </c>
      <c r="M3" s="689"/>
      <c r="N3" s="693"/>
      <c r="O3" s="694">
        <f>調書1!$AJ$1</f>
        <v>0</v>
      </c>
      <c r="P3" s="695"/>
      <c r="Q3" s="695"/>
      <c r="R3" s="695"/>
      <c r="S3" s="695"/>
      <c r="T3" s="695"/>
      <c r="U3" s="695"/>
      <c r="V3" s="696"/>
      <c r="W3" s="697" t="s">
        <v>40</v>
      </c>
      <c r="X3" s="698"/>
      <c r="Y3" s="698"/>
      <c r="Z3" s="699"/>
      <c r="AA3" s="700">
        <f>調書1!$AQ$1</f>
        <v>0</v>
      </c>
      <c r="AB3" s="701"/>
      <c r="AC3" s="701"/>
      <c r="AD3" s="701"/>
      <c r="AE3" s="701"/>
      <c r="AF3" s="701"/>
      <c r="AG3" s="701"/>
      <c r="AH3" s="701"/>
      <c r="AI3" s="701"/>
      <c r="AJ3" s="701"/>
      <c r="AK3" s="701"/>
      <c r="AL3" s="702"/>
      <c r="AM3" s="21"/>
      <c r="AO3" s="61" t="s">
        <v>44</v>
      </c>
      <c r="AP3" s="61" t="s">
        <v>43</v>
      </c>
      <c r="AQ3" s="61" t="s">
        <v>42</v>
      </c>
      <c r="AR3" s="61" t="s">
        <v>41</v>
      </c>
      <c r="AS3" s="61"/>
      <c r="AT3" s="61"/>
      <c r="AU3" s="61"/>
      <c r="AV3" s="63"/>
      <c r="AW3" s="63"/>
      <c r="AX3" s="60"/>
      <c r="AY3" s="60"/>
    </row>
    <row r="4" spans="1:51" s="117" customFormat="1" ht="29.25" customHeight="1" thickBot="1">
      <c r="A4" s="715" t="s">
        <v>33</v>
      </c>
      <c r="B4" s="716"/>
      <c r="C4" s="193"/>
      <c r="D4" s="717" t="s">
        <v>149</v>
      </c>
      <c r="E4" s="718"/>
      <c r="F4" s="718"/>
      <c r="G4" s="718"/>
      <c r="H4" s="718"/>
      <c r="I4" s="719"/>
      <c r="J4" s="720"/>
      <c r="K4" s="721"/>
      <c r="L4" s="660" t="s">
        <v>98</v>
      </c>
      <c r="M4" s="661"/>
      <c r="N4" s="661"/>
      <c r="O4" s="661"/>
      <c r="P4" s="661"/>
      <c r="Q4" s="662"/>
      <c r="R4" s="663"/>
      <c r="S4" s="664"/>
      <c r="T4" s="660" t="s">
        <v>97</v>
      </c>
      <c r="U4" s="661"/>
      <c r="V4" s="661"/>
      <c r="W4" s="661"/>
      <c r="X4" s="661"/>
      <c r="Y4" s="662"/>
      <c r="Z4" s="663"/>
      <c r="AA4" s="664"/>
      <c r="AB4" s="681" t="s">
        <v>150</v>
      </c>
      <c r="AC4" s="682"/>
      <c r="AD4" s="682"/>
      <c r="AE4" s="682"/>
      <c r="AF4" s="682"/>
      <c r="AG4" s="682"/>
      <c r="AH4" s="682"/>
      <c r="AI4" s="682"/>
      <c r="AJ4" s="682"/>
      <c r="AK4" s="682"/>
      <c r="AL4" s="194"/>
      <c r="AO4" s="61" t="s">
        <v>39</v>
      </c>
      <c r="AP4" s="61" t="s">
        <v>38</v>
      </c>
      <c r="AQ4" s="61" t="s">
        <v>37</v>
      </c>
      <c r="AR4" s="61" t="s">
        <v>36</v>
      </c>
      <c r="AS4" s="61" t="s">
        <v>35</v>
      </c>
      <c r="AT4" s="61" t="s">
        <v>16</v>
      </c>
      <c r="AU4" s="61" t="s">
        <v>34</v>
      </c>
      <c r="AV4" s="61" t="s">
        <v>96</v>
      </c>
      <c r="AW4" s="60"/>
      <c r="AX4" s="60"/>
      <c r="AY4" s="60"/>
    </row>
    <row r="5" spans="1:51" s="117" customFormat="1" ht="4.5" customHeight="1" thickBot="1">
      <c r="A5" s="21"/>
      <c r="B5" s="118"/>
      <c r="C5" s="119"/>
      <c r="D5" s="120"/>
      <c r="E5" s="121"/>
      <c r="F5" s="121"/>
      <c r="G5" s="121"/>
      <c r="H5" s="121"/>
      <c r="I5" s="119"/>
      <c r="J5" s="119"/>
      <c r="K5" s="119"/>
      <c r="L5" s="122"/>
      <c r="M5" s="123"/>
      <c r="N5" s="123"/>
      <c r="O5" s="123"/>
      <c r="P5" s="123"/>
      <c r="Q5" s="123"/>
      <c r="R5" s="124"/>
      <c r="S5" s="124"/>
      <c r="T5" s="122"/>
      <c r="U5" s="123"/>
      <c r="V5" s="123"/>
      <c r="W5" s="123"/>
      <c r="X5" s="123"/>
      <c r="Y5" s="123"/>
      <c r="Z5" s="124"/>
      <c r="AA5" s="124"/>
      <c r="AB5" s="125"/>
      <c r="AC5" s="126"/>
      <c r="AD5" s="126"/>
      <c r="AE5" s="126"/>
      <c r="AF5" s="126"/>
      <c r="AG5" s="126"/>
      <c r="AH5" s="126"/>
      <c r="AI5" s="126"/>
      <c r="AJ5" s="126"/>
      <c r="AK5" s="126"/>
      <c r="AL5" s="127"/>
      <c r="AO5" s="61"/>
      <c r="AP5" s="61"/>
      <c r="AQ5" s="61"/>
      <c r="AR5" s="61"/>
      <c r="AS5" s="61"/>
      <c r="AT5" s="61"/>
      <c r="AU5" s="61"/>
      <c r="AV5" s="61"/>
      <c r="AW5" s="60"/>
      <c r="AX5" s="60"/>
      <c r="AY5" s="60"/>
    </row>
    <row r="6" spans="1:51" s="8" customFormat="1" ht="7.5" customHeight="1" thickBot="1">
      <c r="A6" s="703" t="s">
        <v>151</v>
      </c>
      <c r="B6" s="704"/>
      <c r="C6" s="667" t="s">
        <v>152</v>
      </c>
      <c r="D6" s="669" t="s">
        <v>153</v>
      </c>
      <c r="E6" s="670"/>
      <c r="F6" s="115"/>
      <c r="G6" s="709" t="s">
        <v>154</v>
      </c>
      <c r="H6" s="710"/>
      <c r="I6" s="667" t="s">
        <v>152</v>
      </c>
      <c r="J6" s="673"/>
      <c r="K6" s="667" t="s">
        <v>155</v>
      </c>
      <c r="L6" s="675" t="s">
        <v>153</v>
      </c>
      <c r="M6" s="676"/>
      <c r="N6" s="676"/>
      <c r="O6" s="677"/>
      <c r="P6" s="665" t="s">
        <v>30</v>
      </c>
      <c r="Q6" s="665"/>
      <c r="R6" s="665"/>
      <c r="S6" s="665"/>
      <c r="T6" s="665"/>
      <c r="U6" s="665"/>
      <c r="V6" s="665"/>
      <c r="W6" s="665"/>
      <c r="X6" s="665"/>
      <c r="Y6" s="665"/>
      <c r="Z6" s="665"/>
      <c r="AA6" s="665"/>
      <c r="AB6" s="665"/>
      <c r="AC6" s="665"/>
      <c r="AD6" s="665"/>
      <c r="AE6" s="665"/>
      <c r="AF6" s="665"/>
      <c r="AG6" s="665"/>
      <c r="AH6" s="665"/>
      <c r="AI6" s="666" t="s">
        <v>30</v>
      </c>
      <c r="AJ6" s="666"/>
      <c r="AK6" s="666"/>
      <c r="AL6" s="666"/>
      <c r="AN6" s="117"/>
      <c r="AO6" s="61" t="s">
        <v>32</v>
      </c>
      <c r="AP6" s="61" t="s">
        <v>31</v>
      </c>
      <c r="AQ6" s="60"/>
      <c r="AR6" s="60"/>
      <c r="AS6" s="60"/>
      <c r="AT6" s="60"/>
      <c r="AU6" s="60"/>
      <c r="AV6" s="60"/>
      <c r="AW6" s="60"/>
      <c r="AX6" s="60"/>
      <c r="AY6" s="60"/>
    </row>
    <row r="7" spans="1:51" s="117" customFormat="1" ht="7.5" customHeight="1" thickBot="1">
      <c r="A7" s="705"/>
      <c r="B7" s="706"/>
      <c r="C7" s="668"/>
      <c r="D7" s="671"/>
      <c r="E7" s="672"/>
      <c r="F7" s="115"/>
      <c r="G7" s="711"/>
      <c r="H7" s="712"/>
      <c r="I7" s="668"/>
      <c r="J7" s="674"/>
      <c r="K7" s="668"/>
      <c r="L7" s="678"/>
      <c r="M7" s="679"/>
      <c r="N7" s="679"/>
      <c r="O7" s="680"/>
      <c r="P7" s="13"/>
      <c r="Q7" s="13"/>
      <c r="R7" s="13"/>
      <c r="S7" s="13"/>
      <c r="T7" s="13"/>
      <c r="U7" s="13"/>
      <c r="V7" s="13"/>
      <c r="W7" s="13"/>
      <c r="X7" s="13"/>
      <c r="Y7" s="128"/>
      <c r="Z7" s="13"/>
      <c r="AA7" s="13"/>
      <c r="AB7" s="13"/>
      <c r="AC7" s="13"/>
      <c r="AD7" s="13"/>
      <c r="AE7" s="13"/>
      <c r="AF7" s="13"/>
      <c r="AG7" s="13"/>
      <c r="AH7" s="13"/>
      <c r="AI7" s="129"/>
      <c r="AJ7" s="129"/>
      <c r="AK7" s="129"/>
      <c r="AL7" s="129"/>
      <c r="AO7" s="61"/>
      <c r="AP7" s="61"/>
      <c r="AQ7" s="60"/>
      <c r="AR7" s="60"/>
      <c r="AS7" s="60"/>
      <c r="AT7" s="60"/>
      <c r="AU7" s="60"/>
      <c r="AV7" s="60"/>
      <c r="AW7" s="60"/>
      <c r="AX7" s="60"/>
      <c r="AY7" s="60"/>
    </row>
    <row r="8" spans="1:51" s="117" customFormat="1" ht="7.5" customHeight="1">
      <c r="A8" s="705"/>
      <c r="B8" s="706"/>
      <c r="C8" s="667" t="s">
        <v>156</v>
      </c>
      <c r="D8" s="669" t="s">
        <v>153</v>
      </c>
      <c r="E8" s="670"/>
      <c r="F8" s="115"/>
      <c r="G8" s="711"/>
      <c r="H8" s="712"/>
      <c r="I8" s="667" t="s">
        <v>156</v>
      </c>
      <c r="J8" s="673"/>
      <c r="K8" s="667" t="s">
        <v>157</v>
      </c>
      <c r="L8" s="675" t="s">
        <v>153</v>
      </c>
      <c r="M8" s="676"/>
      <c r="N8" s="676"/>
      <c r="O8" s="677"/>
      <c r="P8" s="13"/>
      <c r="Q8" s="13"/>
      <c r="R8" s="13"/>
      <c r="S8" s="13"/>
      <c r="T8" s="13"/>
      <c r="U8" s="13"/>
      <c r="V8" s="13"/>
      <c r="W8" s="13"/>
      <c r="X8" s="13"/>
      <c r="Y8" s="13"/>
      <c r="Z8" s="13"/>
      <c r="AA8" s="13"/>
      <c r="AB8" s="13"/>
      <c r="AC8" s="13"/>
      <c r="AD8" s="13"/>
      <c r="AE8" s="13"/>
      <c r="AF8" s="13"/>
      <c r="AG8" s="13"/>
      <c r="AH8" s="13"/>
      <c r="AI8" s="129"/>
      <c r="AJ8" s="129"/>
      <c r="AK8" s="129"/>
      <c r="AL8" s="129"/>
      <c r="AO8" s="61"/>
      <c r="AP8" s="61"/>
      <c r="AQ8" s="60"/>
      <c r="AR8" s="60"/>
      <c r="AS8" s="60"/>
      <c r="AT8" s="60"/>
      <c r="AU8" s="60"/>
      <c r="AV8" s="60"/>
      <c r="AW8" s="60"/>
      <c r="AX8" s="60"/>
      <c r="AY8" s="60"/>
    </row>
    <row r="9" spans="1:51" s="117" customFormat="1" ht="7.5" customHeight="1" thickBot="1">
      <c r="A9" s="707"/>
      <c r="B9" s="708"/>
      <c r="C9" s="668"/>
      <c r="D9" s="671"/>
      <c r="E9" s="672"/>
      <c r="F9" s="130"/>
      <c r="G9" s="713"/>
      <c r="H9" s="714"/>
      <c r="I9" s="668"/>
      <c r="J9" s="674"/>
      <c r="K9" s="668"/>
      <c r="L9" s="678"/>
      <c r="M9" s="679"/>
      <c r="N9" s="679"/>
      <c r="O9" s="680"/>
      <c r="P9" s="13"/>
      <c r="Q9" s="13"/>
      <c r="R9" s="13"/>
      <c r="S9" s="13"/>
      <c r="T9" s="13"/>
      <c r="U9" s="13"/>
      <c r="V9" s="13"/>
      <c r="W9" s="13"/>
      <c r="X9" s="13"/>
      <c r="Y9" s="13"/>
      <c r="Z9" s="13"/>
      <c r="AA9" s="13"/>
      <c r="AB9" s="13"/>
      <c r="AC9" s="13"/>
      <c r="AD9" s="13"/>
      <c r="AE9" s="13"/>
      <c r="AF9" s="13"/>
      <c r="AG9" s="13"/>
      <c r="AH9" s="13"/>
      <c r="AI9" s="129"/>
      <c r="AJ9" s="129"/>
      <c r="AK9" s="129"/>
      <c r="AL9" s="129"/>
      <c r="AO9" s="61"/>
      <c r="AP9" s="61"/>
      <c r="AQ9" s="60"/>
      <c r="AR9" s="60"/>
      <c r="AS9" s="60"/>
      <c r="AT9" s="60"/>
      <c r="AU9" s="60"/>
      <c r="AV9" s="60"/>
      <c r="AW9" s="60"/>
      <c r="AX9" s="60"/>
      <c r="AY9" s="60"/>
    </row>
    <row r="10" spans="1:51" s="8" customFormat="1" ht="7.5" customHeight="1" thickBot="1">
      <c r="B10" s="21"/>
      <c r="C10" s="21"/>
      <c r="D10" s="21"/>
      <c r="E10" s="21"/>
      <c r="F10" s="21"/>
      <c r="G10" s="21"/>
      <c r="H10" s="21"/>
      <c r="I10" s="21"/>
      <c r="J10" s="21"/>
      <c r="K10" s="21"/>
      <c r="L10" s="21"/>
      <c r="M10" s="21"/>
      <c r="N10" s="21"/>
      <c r="O10" s="21"/>
      <c r="P10" s="13"/>
      <c r="Q10" s="13"/>
      <c r="R10" s="13"/>
      <c r="S10" s="13"/>
      <c r="T10" s="13"/>
      <c r="U10" s="13"/>
      <c r="V10" s="13"/>
      <c r="W10" s="13"/>
      <c r="X10" s="13"/>
      <c r="Y10" s="13"/>
      <c r="Z10" s="13"/>
      <c r="AA10" s="13"/>
      <c r="AB10" s="13"/>
      <c r="AC10" s="13"/>
      <c r="AD10" s="13"/>
      <c r="AE10" s="13"/>
      <c r="AF10" s="13"/>
      <c r="AG10" s="13"/>
      <c r="AH10" s="13"/>
      <c r="AI10" s="129"/>
      <c r="AJ10" s="129"/>
      <c r="AK10" s="129"/>
      <c r="AL10" s="131"/>
      <c r="AO10" s="61"/>
      <c r="AP10" s="61"/>
      <c r="AQ10" s="60"/>
      <c r="AR10" s="60"/>
      <c r="AS10" s="60"/>
      <c r="AT10" s="60"/>
      <c r="AU10" s="60"/>
      <c r="AV10" s="60"/>
      <c r="AW10" s="60"/>
      <c r="AX10" s="60"/>
      <c r="AY10" s="60"/>
    </row>
    <row r="11" spans="1:51" s="8" customFormat="1" ht="14.15" customHeight="1">
      <c r="A11" s="648" t="s">
        <v>29</v>
      </c>
      <c r="B11" s="649"/>
      <c r="C11" s="652" t="s">
        <v>158</v>
      </c>
      <c r="D11" s="654" t="s">
        <v>159</v>
      </c>
      <c r="E11" s="551" t="s">
        <v>22</v>
      </c>
      <c r="F11" s="552"/>
      <c r="G11" s="576" t="s">
        <v>21</v>
      </c>
      <c r="H11" s="638" t="s">
        <v>20</v>
      </c>
      <c r="I11" s="557"/>
      <c r="J11" s="557"/>
      <c r="K11" s="557"/>
      <c r="L11" s="557"/>
      <c r="M11" s="557"/>
      <c r="N11" s="659"/>
      <c r="O11" s="638" t="s">
        <v>19</v>
      </c>
      <c r="P11" s="557"/>
      <c r="Q11" s="557"/>
      <c r="R11" s="557"/>
      <c r="S11" s="557"/>
      <c r="T11" s="557"/>
      <c r="U11" s="576"/>
      <c r="V11" s="638" t="s">
        <v>18</v>
      </c>
      <c r="W11" s="557"/>
      <c r="X11" s="557"/>
      <c r="Y11" s="557"/>
      <c r="Z11" s="557"/>
      <c r="AA11" s="557"/>
      <c r="AB11" s="576"/>
      <c r="AC11" s="638" t="s">
        <v>17</v>
      </c>
      <c r="AD11" s="557"/>
      <c r="AE11" s="557"/>
      <c r="AF11" s="557"/>
      <c r="AG11" s="557"/>
      <c r="AH11" s="557"/>
      <c r="AI11" s="560"/>
      <c r="AJ11" s="639" t="s">
        <v>28</v>
      </c>
      <c r="AK11" s="640"/>
      <c r="AL11" s="641"/>
    </row>
    <row r="12" spans="1:51" s="8" customFormat="1" ht="14.15" customHeight="1">
      <c r="A12" s="650"/>
      <c r="B12" s="651"/>
      <c r="C12" s="653"/>
      <c r="D12" s="655"/>
      <c r="E12" s="553"/>
      <c r="F12" s="554"/>
      <c r="G12" s="558"/>
      <c r="H12" s="139">
        <v>1</v>
      </c>
      <c r="I12" s="109">
        <v>2</v>
      </c>
      <c r="J12" s="109">
        <v>3</v>
      </c>
      <c r="K12" s="28">
        <v>4</v>
      </c>
      <c r="L12" s="109">
        <v>5</v>
      </c>
      <c r="M12" s="109">
        <v>6</v>
      </c>
      <c r="N12" s="140">
        <v>7</v>
      </c>
      <c r="O12" s="139">
        <v>8</v>
      </c>
      <c r="P12" s="109">
        <v>9</v>
      </c>
      <c r="Q12" s="109">
        <v>10</v>
      </c>
      <c r="R12" s="109">
        <v>11</v>
      </c>
      <c r="S12" s="109">
        <v>12</v>
      </c>
      <c r="T12" s="109">
        <v>13</v>
      </c>
      <c r="U12" s="138">
        <v>14</v>
      </c>
      <c r="V12" s="139">
        <v>15</v>
      </c>
      <c r="W12" s="109">
        <v>16</v>
      </c>
      <c r="X12" s="109">
        <v>17</v>
      </c>
      <c r="Y12" s="109">
        <v>18</v>
      </c>
      <c r="Z12" s="109">
        <v>19</v>
      </c>
      <c r="AA12" s="109">
        <v>20</v>
      </c>
      <c r="AB12" s="138">
        <v>21</v>
      </c>
      <c r="AC12" s="139">
        <v>22</v>
      </c>
      <c r="AD12" s="109">
        <v>23</v>
      </c>
      <c r="AE12" s="109">
        <v>24</v>
      </c>
      <c r="AF12" s="109">
        <v>25</v>
      </c>
      <c r="AG12" s="109">
        <v>26</v>
      </c>
      <c r="AH12" s="109">
        <v>27</v>
      </c>
      <c r="AI12" s="110">
        <v>28</v>
      </c>
      <c r="AJ12" s="642" t="s">
        <v>27</v>
      </c>
      <c r="AK12" s="644" t="s">
        <v>160</v>
      </c>
      <c r="AL12" s="646" t="s">
        <v>161</v>
      </c>
    </row>
    <row r="13" spans="1:51" s="8" customFormat="1" ht="14.15" customHeight="1">
      <c r="A13" s="650"/>
      <c r="B13" s="651"/>
      <c r="C13" s="653"/>
      <c r="D13" s="655"/>
      <c r="E13" s="656"/>
      <c r="F13" s="657"/>
      <c r="G13" s="658"/>
      <c r="H13" s="339" t="e">
        <f>DATE(TEXT(調書1!$AU$2,"yyyy"),TEXT(調書1!$AU$2,"mm")-1,H$12)</f>
        <v>#NUM!</v>
      </c>
      <c r="I13" s="340" t="e">
        <f>DATE(TEXT(調書1!$AU$2,"yyyy"),TEXT(調書1!$AU$2,"mm")-1,I$12)</f>
        <v>#NUM!</v>
      </c>
      <c r="J13" s="340" t="e">
        <f>DATE(TEXT(調書1!$AU$2,"yyyy"),TEXT(調書1!$AU$2,"mm")-1,J$12)</f>
        <v>#NUM!</v>
      </c>
      <c r="K13" s="340" t="e">
        <f>DATE(TEXT(調書1!$AU$2,"yyyy"),TEXT(調書1!$AU$2,"mm")-1,K$12)</f>
        <v>#NUM!</v>
      </c>
      <c r="L13" s="340" t="e">
        <f>DATE(TEXT(調書1!$AU$2,"yyyy"),TEXT(調書1!$AU$2,"mm")-1,L$12)</f>
        <v>#NUM!</v>
      </c>
      <c r="M13" s="340" t="e">
        <f>DATE(TEXT(調書1!$AU$2,"yyyy"),TEXT(調書1!$AU$2,"mm")-1,M$12)</f>
        <v>#NUM!</v>
      </c>
      <c r="N13" s="341" t="e">
        <f>DATE(TEXT(調書1!$AU$2,"yyyy"),TEXT(調書1!$AU$2,"mm")-1,N$12)</f>
        <v>#NUM!</v>
      </c>
      <c r="O13" s="339" t="e">
        <f>DATE(TEXT(調書1!$AU$2,"yyyy"),TEXT(調書1!$AU$2,"mm")-1,O$12)</f>
        <v>#NUM!</v>
      </c>
      <c r="P13" s="340" t="e">
        <f>DATE(TEXT(調書1!$AU$2,"yyyy"),TEXT(調書1!$AU$2,"mm")-1,P$12)</f>
        <v>#NUM!</v>
      </c>
      <c r="Q13" s="340" t="e">
        <f>DATE(TEXT(調書1!$AU$2,"yyyy"),TEXT(調書1!$AU$2,"mm")-1,Q$12)</f>
        <v>#NUM!</v>
      </c>
      <c r="R13" s="340" t="e">
        <f>DATE(TEXT(調書1!$AU$2,"yyyy"),TEXT(調書1!$AU$2,"mm")-1,R$12)</f>
        <v>#NUM!</v>
      </c>
      <c r="S13" s="340" t="e">
        <f>DATE(TEXT(調書1!$AU$2,"yyyy"),TEXT(調書1!$AU$2,"mm")-1,S$12)</f>
        <v>#NUM!</v>
      </c>
      <c r="T13" s="340" t="e">
        <f>DATE(TEXT(調書1!$AU$2,"yyyy"),TEXT(調書1!$AU$2,"mm")-1,T$12)</f>
        <v>#NUM!</v>
      </c>
      <c r="U13" s="342" t="e">
        <f>DATE(TEXT(調書1!$AU$2,"yyyy"),TEXT(調書1!$AU$2,"mm")-1,U$12)</f>
        <v>#NUM!</v>
      </c>
      <c r="V13" s="339" t="e">
        <f>DATE(TEXT(調書1!$AU$2,"yyyy"),TEXT(調書1!$AU$2,"mm")-1,V$12)</f>
        <v>#NUM!</v>
      </c>
      <c r="W13" s="340" t="e">
        <f>DATE(TEXT(調書1!$AU$2,"yyyy"),TEXT(調書1!$AU$2,"mm")-1,W$12)</f>
        <v>#NUM!</v>
      </c>
      <c r="X13" s="340" t="e">
        <f>DATE(TEXT(調書1!$AU$2,"yyyy"),TEXT(調書1!$AU$2,"mm")-1,X$12)</f>
        <v>#NUM!</v>
      </c>
      <c r="Y13" s="340" t="e">
        <f>DATE(TEXT(調書1!$AU$2,"yyyy"),TEXT(調書1!$AU$2,"mm")-1,Y$12)</f>
        <v>#NUM!</v>
      </c>
      <c r="Z13" s="340" t="e">
        <f>DATE(TEXT(調書1!$AU$2,"yyyy"),TEXT(調書1!$AU$2,"mm")-1,Z$12)</f>
        <v>#NUM!</v>
      </c>
      <c r="AA13" s="340" t="e">
        <f>DATE(TEXT(調書1!$AU$2,"yyyy"),TEXT(調書1!$AU$2,"mm")-1,AA$12)</f>
        <v>#NUM!</v>
      </c>
      <c r="AB13" s="342" t="e">
        <f>DATE(TEXT(調書1!$AU$2,"yyyy"),TEXT(調書1!$AU$2,"mm")-1,AB$12)</f>
        <v>#NUM!</v>
      </c>
      <c r="AC13" s="339" t="e">
        <f>DATE(TEXT(調書1!$AU$2,"yyyy"),TEXT(調書1!$AU$2,"mm")-1,AC$12)</f>
        <v>#NUM!</v>
      </c>
      <c r="AD13" s="340" t="e">
        <f>DATE(TEXT(調書1!$AU$2,"yyyy"),TEXT(調書1!$AU$2,"mm")-1,AD$12)</f>
        <v>#NUM!</v>
      </c>
      <c r="AE13" s="340" t="e">
        <f>DATE(TEXT(調書1!$AU$2,"yyyy"),TEXT(調書1!$AU$2,"mm")-1,AE$12)</f>
        <v>#NUM!</v>
      </c>
      <c r="AF13" s="340" t="e">
        <f>DATE(TEXT(調書1!$AU$2,"yyyy"),TEXT(調書1!$AU$2,"mm")-1,AF$12)</f>
        <v>#NUM!</v>
      </c>
      <c r="AG13" s="340" t="e">
        <f>DATE(TEXT(調書1!$AU$2,"yyyy"),TEXT(調書1!$AU$2,"mm")-1,AG$12)</f>
        <v>#NUM!</v>
      </c>
      <c r="AH13" s="340" t="e">
        <f>DATE(TEXT(調書1!$AU$2,"yyyy"),TEXT(調書1!$AU$2,"mm")-1,AH$12)</f>
        <v>#NUM!</v>
      </c>
      <c r="AI13" s="347" t="e">
        <f>DATE(TEXT(調書1!$AU$2,"yyyy"),TEXT(調書1!$AU$2,"mm")-1,AI$12)</f>
        <v>#NUM!</v>
      </c>
      <c r="AJ13" s="643"/>
      <c r="AK13" s="645"/>
      <c r="AL13" s="647"/>
    </row>
    <row r="14" spans="1:51" ht="14.15" customHeight="1">
      <c r="A14" s="618" t="s">
        <v>162</v>
      </c>
      <c r="B14" s="619"/>
      <c r="C14" s="619"/>
      <c r="D14" s="619"/>
      <c r="E14" s="619"/>
      <c r="F14" s="619"/>
      <c r="G14" s="619"/>
      <c r="H14" s="179"/>
      <c r="I14" s="180"/>
      <c r="J14" s="180"/>
      <c r="K14" s="180"/>
      <c r="L14" s="180"/>
      <c r="M14" s="180"/>
      <c r="N14" s="181"/>
      <c r="O14" s="179"/>
      <c r="P14" s="180"/>
      <c r="Q14" s="180"/>
      <c r="R14" s="180"/>
      <c r="S14" s="180"/>
      <c r="T14" s="180"/>
      <c r="U14" s="182"/>
      <c r="V14" s="179"/>
      <c r="W14" s="180"/>
      <c r="X14" s="180"/>
      <c r="Y14" s="180"/>
      <c r="Z14" s="180"/>
      <c r="AA14" s="180"/>
      <c r="AB14" s="182"/>
      <c r="AC14" s="179"/>
      <c r="AD14" s="180"/>
      <c r="AE14" s="180"/>
      <c r="AF14" s="180"/>
      <c r="AG14" s="180"/>
      <c r="AH14" s="180"/>
      <c r="AI14" s="348"/>
      <c r="AJ14" s="137"/>
      <c r="AK14" s="59"/>
      <c r="AL14" s="59"/>
      <c r="AM14" s="3"/>
      <c r="AN14" s="3"/>
      <c r="AO14" s="8"/>
      <c r="AP14" s="8"/>
      <c r="AQ14" s="8"/>
      <c r="AR14" s="8"/>
      <c r="AS14" s="8"/>
      <c r="AT14" s="8"/>
      <c r="AU14" s="8"/>
      <c r="AV14" s="8"/>
      <c r="AW14" s="8"/>
      <c r="AX14" s="8"/>
      <c r="AY14" s="8"/>
    </row>
    <row r="15" spans="1:51" s="8" customFormat="1" ht="14.15" customHeight="1">
      <c r="A15" s="620" t="s">
        <v>95</v>
      </c>
      <c r="B15" s="620" t="s">
        <v>163</v>
      </c>
      <c r="C15" s="606"/>
      <c r="D15" s="625" t="s">
        <v>26</v>
      </c>
      <c r="E15" s="583"/>
      <c r="F15" s="584"/>
      <c r="G15" s="626"/>
      <c r="H15" s="183"/>
      <c r="I15" s="184"/>
      <c r="J15" s="184"/>
      <c r="K15" s="184"/>
      <c r="L15" s="184"/>
      <c r="M15" s="184"/>
      <c r="N15" s="185"/>
      <c r="O15" s="183"/>
      <c r="P15" s="184"/>
      <c r="Q15" s="184"/>
      <c r="R15" s="184"/>
      <c r="S15" s="184"/>
      <c r="T15" s="184"/>
      <c r="U15" s="186"/>
      <c r="V15" s="183"/>
      <c r="W15" s="184"/>
      <c r="X15" s="184"/>
      <c r="Y15" s="184"/>
      <c r="Z15" s="184"/>
      <c r="AA15" s="184"/>
      <c r="AB15" s="186"/>
      <c r="AC15" s="183"/>
      <c r="AD15" s="184"/>
      <c r="AE15" s="184"/>
      <c r="AF15" s="184"/>
      <c r="AG15" s="184"/>
      <c r="AH15" s="184"/>
      <c r="AI15" s="349"/>
      <c r="AJ15" s="617">
        <f>SUMIF(H16:AI16,"&gt;0")</f>
        <v>0</v>
      </c>
      <c r="AK15" s="599">
        <f>AJ15/4</f>
        <v>0</v>
      </c>
      <c r="AL15" s="577" t="e">
        <f>ROUNDDOWN(AK15/$AL$4,1)</f>
        <v>#DIV/0!</v>
      </c>
      <c r="AO15" s="3"/>
      <c r="AP15" s="3"/>
      <c r="AQ15" s="3"/>
      <c r="AR15" s="3"/>
      <c r="AS15" s="3"/>
      <c r="AT15" s="3"/>
      <c r="AU15" s="3"/>
      <c r="AV15" s="3"/>
      <c r="AW15" s="3"/>
      <c r="AX15" s="1"/>
      <c r="AY15" s="1"/>
    </row>
    <row r="16" spans="1:51" s="8" customFormat="1" ht="14.15" customHeight="1">
      <c r="A16" s="621"/>
      <c r="B16" s="623"/>
      <c r="C16" s="607"/>
      <c r="D16" s="601"/>
      <c r="E16" s="602"/>
      <c r="F16" s="603"/>
      <c r="G16" s="627"/>
      <c r="H16" s="259" t="e">
        <f>VLOOKUP(H15,$E$48:$G$56,3,FALSE)</f>
        <v>#N/A</v>
      </c>
      <c r="I16" s="260" t="e">
        <f t="shared" ref="I16:AI16" si="0">VLOOKUP(I15,$E$48:$G$56,3,FALSE)</f>
        <v>#N/A</v>
      </c>
      <c r="J16" s="260" t="e">
        <f t="shared" si="0"/>
        <v>#N/A</v>
      </c>
      <c r="K16" s="260" t="e">
        <f t="shared" si="0"/>
        <v>#N/A</v>
      </c>
      <c r="L16" s="260" t="e">
        <f t="shared" si="0"/>
        <v>#N/A</v>
      </c>
      <c r="M16" s="260" t="e">
        <f t="shared" si="0"/>
        <v>#N/A</v>
      </c>
      <c r="N16" s="261" t="e">
        <f t="shared" si="0"/>
        <v>#N/A</v>
      </c>
      <c r="O16" s="259" t="e">
        <f t="shared" si="0"/>
        <v>#N/A</v>
      </c>
      <c r="P16" s="260" t="e">
        <f t="shared" si="0"/>
        <v>#N/A</v>
      </c>
      <c r="Q16" s="260" t="e">
        <f t="shared" si="0"/>
        <v>#N/A</v>
      </c>
      <c r="R16" s="260" t="e">
        <f t="shared" si="0"/>
        <v>#N/A</v>
      </c>
      <c r="S16" s="260" t="e">
        <f t="shared" si="0"/>
        <v>#N/A</v>
      </c>
      <c r="T16" s="260" t="e">
        <f t="shared" si="0"/>
        <v>#N/A</v>
      </c>
      <c r="U16" s="261" t="e">
        <f t="shared" si="0"/>
        <v>#N/A</v>
      </c>
      <c r="V16" s="259" t="e">
        <f t="shared" si="0"/>
        <v>#N/A</v>
      </c>
      <c r="W16" s="260" t="e">
        <f t="shared" si="0"/>
        <v>#N/A</v>
      </c>
      <c r="X16" s="260" t="e">
        <f t="shared" si="0"/>
        <v>#N/A</v>
      </c>
      <c r="Y16" s="260" t="e">
        <f t="shared" si="0"/>
        <v>#N/A</v>
      </c>
      <c r="Z16" s="260" t="e">
        <f t="shared" si="0"/>
        <v>#N/A</v>
      </c>
      <c r="AA16" s="260" t="e">
        <f t="shared" si="0"/>
        <v>#N/A</v>
      </c>
      <c r="AB16" s="261" t="e">
        <f t="shared" si="0"/>
        <v>#N/A</v>
      </c>
      <c r="AC16" s="259" t="e">
        <f t="shared" si="0"/>
        <v>#N/A</v>
      </c>
      <c r="AD16" s="260" t="e">
        <f t="shared" si="0"/>
        <v>#N/A</v>
      </c>
      <c r="AE16" s="260" t="e">
        <f t="shared" si="0"/>
        <v>#N/A</v>
      </c>
      <c r="AF16" s="260" t="e">
        <f t="shared" si="0"/>
        <v>#N/A</v>
      </c>
      <c r="AG16" s="260" t="e">
        <f t="shared" si="0"/>
        <v>#N/A</v>
      </c>
      <c r="AH16" s="260" t="e">
        <f t="shared" si="0"/>
        <v>#N/A</v>
      </c>
      <c r="AI16" s="350" t="e">
        <f t="shared" si="0"/>
        <v>#N/A</v>
      </c>
      <c r="AJ16" s="616"/>
      <c r="AK16" s="600" t="e">
        <f>IF(#REF!/4&gt;=1,"1",#REF!)</f>
        <v>#REF!</v>
      </c>
      <c r="AL16" s="578"/>
    </row>
    <row r="17" spans="1:51" s="8" customFormat="1" ht="14.15" customHeight="1">
      <c r="A17" s="621"/>
      <c r="B17" s="623"/>
      <c r="C17" s="606"/>
      <c r="D17" s="581" t="s">
        <v>26</v>
      </c>
      <c r="E17" s="583"/>
      <c r="F17" s="584"/>
      <c r="G17" s="587"/>
      <c r="H17" s="187"/>
      <c r="I17" s="188"/>
      <c r="J17" s="188"/>
      <c r="K17" s="188"/>
      <c r="L17" s="188"/>
      <c r="M17" s="188"/>
      <c r="N17" s="189"/>
      <c r="O17" s="187"/>
      <c r="P17" s="188"/>
      <c r="Q17" s="188"/>
      <c r="R17" s="188"/>
      <c r="S17" s="188"/>
      <c r="T17" s="188"/>
      <c r="U17" s="189"/>
      <c r="V17" s="187"/>
      <c r="W17" s="188"/>
      <c r="X17" s="188"/>
      <c r="Y17" s="188"/>
      <c r="Z17" s="188"/>
      <c r="AA17" s="188"/>
      <c r="AB17" s="189"/>
      <c r="AC17" s="187"/>
      <c r="AD17" s="188"/>
      <c r="AE17" s="188"/>
      <c r="AF17" s="188"/>
      <c r="AG17" s="188"/>
      <c r="AH17" s="188"/>
      <c r="AI17" s="351"/>
      <c r="AJ17" s="612">
        <f>SUMIF(H18:AI18,"&gt;0")</f>
        <v>0</v>
      </c>
      <c r="AK17" s="591">
        <f>AJ17/4</f>
        <v>0</v>
      </c>
      <c r="AL17" s="593" t="e">
        <f>ROUNDDOWN(AK17/$AL$4,1)</f>
        <v>#DIV/0!</v>
      </c>
    </row>
    <row r="18" spans="1:51" s="8" customFormat="1" ht="14.15" customHeight="1">
      <c r="A18" s="621"/>
      <c r="B18" s="623"/>
      <c r="C18" s="607"/>
      <c r="D18" s="601"/>
      <c r="E18" s="602"/>
      <c r="F18" s="603"/>
      <c r="G18" s="596"/>
      <c r="H18" s="259" t="e">
        <f>VLOOKUP(H17,$E$48:$G$56,3,FALSE)</f>
        <v>#N/A</v>
      </c>
      <c r="I18" s="260" t="e">
        <f t="shared" ref="I18" si="1">VLOOKUP(I17,$E$48:$G$56,3,FALSE)</f>
        <v>#N/A</v>
      </c>
      <c r="J18" s="260" t="e">
        <f t="shared" ref="J18" si="2">VLOOKUP(J17,$E$48:$G$56,3,FALSE)</f>
        <v>#N/A</v>
      </c>
      <c r="K18" s="260" t="e">
        <f t="shared" ref="K18" si="3">VLOOKUP(K17,$E$48:$G$56,3,FALSE)</f>
        <v>#N/A</v>
      </c>
      <c r="L18" s="260" t="e">
        <f t="shared" ref="L18" si="4">VLOOKUP(L17,$E$48:$G$56,3,FALSE)</f>
        <v>#N/A</v>
      </c>
      <c r="M18" s="260" t="e">
        <f t="shared" ref="M18" si="5">VLOOKUP(M17,$E$48:$G$56,3,FALSE)</f>
        <v>#N/A</v>
      </c>
      <c r="N18" s="261" t="e">
        <f t="shared" ref="N18" si="6">VLOOKUP(N17,$E$48:$G$56,3,FALSE)</f>
        <v>#N/A</v>
      </c>
      <c r="O18" s="259" t="e">
        <f t="shared" ref="O18" si="7">VLOOKUP(O17,$E$48:$G$56,3,FALSE)</f>
        <v>#N/A</v>
      </c>
      <c r="P18" s="260" t="e">
        <f t="shared" ref="P18" si="8">VLOOKUP(P17,$E$48:$G$56,3,FALSE)</f>
        <v>#N/A</v>
      </c>
      <c r="Q18" s="260" t="e">
        <f t="shared" ref="Q18" si="9">VLOOKUP(Q17,$E$48:$G$56,3,FALSE)</f>
        <v>#N/A</v>
      </c>
      <c r="R18" s="260" t="e">
        <f t="shared" ref="R18" si="10">VLOOKUP(R17,$E$48:$G$56,3,FALSE)</f>
        <v>#N/A</v>
      </c>
      <c r="S18" s="260" t="e">
        <f t="shared" ref="S18" si="11">VLOOKUP(S17,$E$48:$G$56,3,FALSE)</f>
        <v>#N/A</v>
      </c>
      <c r="T18" s="260" t="e">
        <f t="shared" ref="T18" si="12">VLOOKUP(T17,$E$48:$G$56,3,FALSE)</f>
        <v>#N/A</v>
      </c>
      <c r="U18" s="261" t="e">
        <f t="shared" ref="U18" si="13">VLOOKUP(U17,$E$48:$G$56,3,FALSE)</f>
        <v>#N/A</v>
      </c>
      <c r="V18" s="259" t="e">
        <f t="shared" ref="V18" si="14">VLOOKUP(V17,$E$48:$G$56,3,FALSE)</f>
        <v>#N/A</v>
      </c>
      <c r="W18" s="260" t="e">
        <f t="shared" ref="W18" si="15">VLOOKUP(W17,$E$48:$G$56,3,FALSE)</f>
        <v>#N/A</v>
      </c>
      <c r="X18" s="260" t="e">
        <f t="shared" ref="X18" si="16">VLOOKUP(X17,$E$48:$G$56,3,FALSE)</f>
        <v>#N/A</v>
      </c>
      <c r="Y18" s="260" t="e">
        <f t="shared" ref="Y18" si="17">VLOOKUP(Y17,$E$48:$G$56,3,FALSE)</f>
        <v>#N/A</v>
      </c>
      <c r="Z18" s="260" t="e">
        <f t="shared" ref="Z18" si="18">VLOOKUP(Z17,$E$48:$G$56,3,FALSE)</f>
        <v>#N/A</v>
      </c>
      <c r="AA18" s="260" t="e">
        <f t="shared" ref="AA18" si="19">VLOOKUP(AA17,$E$48:$G$56,3,FALSE)</f>
        <v>#N/A</v>
      </c>
      <c r="AB18" s="261" t="e">
        <f t="shared" ref="AB18" si="20">VLOOKUP(AB17,$E$48:$G$56,3,FALSE)</f>
        <v>#N/A</v>
      </c>
      <c r="AC18" s="259" t="e">
        <f t="shared" ref="AC18" si="21">VLOOKUP(AC17,$E$48:$G$56,3,FALSE)</f>
        <v>#N/A</v>
      </c>
      <c r="AD18" s="260" t="e">
        <f t="shared" ref="AD18" si="22">VLOOKUP(AD17,$E$48:$G$56,3,FALSE)</f>
        <v>#N/A</v>
      </c>
      <c r="AE18" s="260" t="e">
        <f t="shared" ref="AE18" si="23">VLOOKUP(AE17,$E$48:$G$56,3,FALSE)</f>
        <v>#N/A</v>
      </c>
      <c r="AF18" s="260" t="e">
        <f t="shared" ref="AF18" si="24">VLOOKUP(AF17,$E$48:$G$56,3,FALSE)</f>
        <v>#N/A</v>
      </c>
      <c r="AG18" s="260" t="e">
        <f t="shared" ref="AG18" si="25">VLOOKUP(AG17,$E$48:$G$56,3,FALSE)</f>
        <v>#N/A</v>
      </c>
      <c r="AH18" s="260" t="e">
        <f t="shared" ref="AH18" si="26">VLOOKUP(AH17,$E$48:$G$56,3,FALSE)</f>
        <v>#N/A</v>
      </c>
      <c r="AI18" s="350" t="e">
        <f t="shared" ref="AI18" si="27">VLOOKUP(AI17,$E$48:$G$56,3,FALSE)</f>
        <v>#N/A</v>
      </c>
      <c r="AJ18" s="616"/>
      <c r="AK18" s="600" t="e">
        <f>IF(#REF!/4&gt;=1,"1",#REF!)</f>
        <v>#REF!</v>
      </c>
      <c r="AL18" s="578"/>
    </row>
    <row r="19" spans="1:51" s="8" customFormat="1" ht="14.15" customHeight="1">
      <c r="A19" s="621"/>
      <c r="B19" s="623"/>
      <c r="C19" s="606"/>
      <c r="D19" s="581" t="s">
        <v>26</v>
      </c>
      <c r="E19" s="583"/>
      <c r="F19" s="584"/>
      <c r="G19" s="587"/>
      <c r="H19" s="190"/>
      <c r="I19" s="191"/>
      <c r="J19" s="191"/>
      <c r="K19" s="191"/>
      <c r="L19" s="191"/>
      <c r="M19" s="191"/>
      <c r="N19" s="192"/>
      <c r="O19" s="190"/>
      <c r="P19" s="191"/>
      <c r="Q19" s="191"/>
      <c r="R19" s="191"/>
      <c r="S19" s="191"/>
      <c r="T19" s="191"/>
      <c r="U19" s="192"/>
      <c r="V19" s="190"/>
      <c r="W19" s="191"/>
      <c r="X19" s="191"/>
      <c r="Y19" s="191"/>
      <c r="Z19" s="191"/>
      <c r="AA19" s="191"/>
      <c r="AB19" s="192"/>
      <c r="AC19" s="190"/>
      <c r="AD19" s="191"/>
      <c r="AE19" s="191"/>
      <c r="AF19" s="191"/>
      <c r="AG19" s="191"/>
      <c r="AH19" s="191"/>
      <c r="AI19" s="352"/>
      <c r="AJ19" s="612">
        <f>SUMIF(H20:AI20,"&gt;0")</f>
        <v>0</v>
      </c>
      <c r="AK19" s="591">
        <f>AJ19/4</f>
        <v>0</v>
      </c>
      <c r="AL19" s="593" t="e">
        <f>ROUNDDOWN(AK19/$AL$4,1)</f>
        <v>#DIV/0!</v>
      </c>
    </row>
    <row r="20" spans="1:51" s="8" customFormat="1" ht="14.15" customHeight="1">
      <c r="A20" s="621"/>
      <c r="B20" s="623"/>
      <c r="C20" s="607"/>
      <c r="D20" s="601"/>
      <c r="E20" s="602"/>
      <c r="F20" s="603"/>
      <c r="G20" s="596"/>
      <c r="H20" s="259" t="e">
        <f>VLOOKUP(H19,$E$48:$G$56,3,FALSE)</f>
        <v>#N/A</v>
      </c>
      <c r="I20" s="260" t="e">
        <f t="shared" ref="I20" si="28">VLOOKUP(I19,$E$48:$G$56,3,FALSE)</f>
        <v>#N/A</v>
      </c>
      <c r="J20" s="260" t="e">
        <f t="shared" ref="J20" si="29">VLOOKUP(J19,$E$48:$G$56,3,FALSE)</f>
        <v>#N/A</v>
      </c>
      <c r="K20" s="260" t="e">
        <f t="shared" ref="K20" si="30">VLOOKUP(K19,$E$48:$G$56,3,FALSE)</f>
        <v>#N/A</v>
      </c>
      <c r="L20" s="260" t="e">
        <f t="shared" ref="L20" si="31">VLOOKUP(L19,$E$48:$G$56,3,FALSE)</f>
        <v>#N/A</v>
      </c>
      <c r="M20" s="260" t="e">
        <f t="shared" ref="M20" si="32">VLOOKUP(M19,$E$48:$G$56,3,FALSE)</f>
        <v>#N/A</v>
      </c>
      <c r="N20" s="261" t="e">
        <f t="shared" ref="N20" si="33">VLOOKUP(N19,$E$48:$G$56,3,FALSE)</f>
        <v>#N/A</v>
      </c>
      <c r="O20" s="259" t="e">
        <f t="shared" ref="O20" si="34">VLOOKUP(O19,$E$48:$G$56,3,FALSE)</f>
        <v>#N/A</v>
      </c>
      <c r="P20" s="260" t="e">
        <f t="shared" ref="P20" si="35">VLOOKUP(P19,$E$48:$G$56,3,FALSE)</f>
        <v>#N/A</v>
      </c>
      <c r="Q20" s="260" t="e">
        <f t="shared" ref="Q20" si="36">VLOOKUP(Q19,$E$48:$G$56,3,FALSE)</f>
        <v>#N/A</v>
      </c>
      <c r="R20" s="260" t="e">
        <f t="shared" ref="R20" si="37">VLOOKUP(R19,$E$48:$G$56,3,FALSE)</f>
        <v>#N/A</v>
      </c>
      <c r="S20" s="260" t="e">
        <f t="shared" ref="S20" si="38">VLOOKUP(S19,$E$48:$G$56,3,FALSE)</f>
        <v>#N/A</v>
      </c>
      <c r="T20" s="260" t="e">
        <f t="shared" ref="T20" si="39">VLOOKUP(T19,$E$48:$G$56,3,FALSE)</f>
        <v>#N/A</v>
      </c>
      <c r="U20" s="261" t="e">
        <f t="shared" ref="U20" si="40">VLOOKUP(U19,$E$48:$G$56,3,FALSE)</f>
        <v>#N/A</v>
      </c>
      <c r="V20" s="259" t="e">
        <f t="shared" ref="V20" si="41">VLOOKUP(V19,$E$48:$G$56,3,FALSE)</f>
        <v>#N/A</v>
      </c>
      <c r="W20" s="260" t="e">
        <f t="shared" ref="W20" si="42">VLOOKUP(W19,$E$48:$G$56,3,FALSE)</f>
        <v>#N/A</v>
      </c>
      <c r="X20" s="260" t="e">
        <f t="shared" ref="X20" si="43">VLOOKUP(X19,$E$48:$G$56,3,FALSE)</f>
        <v>#N/A</v>
      </c>
      <c r="Y20" s="260" t="e">
        <f t="shared" ref="Y20" si="44">VLOOKUP(Y19,$E$48:$G$56,3,FALSE)</f>
        <v>#N/A</v>
      </c>
      <c r="Z20" s="260" t="e">
        <f t="shared" ref="Z20" si="45">VLOOKUP(Z19,$E$48:$G$56,3,FALSE)</f>
        <v>#N/A</v>
      </c>
      <c r="AA20" s="260" t="e">
        <f t="shared" ref="AA20" si="46">VLOOKUP(AA19,$E$48:$G$56,3,FALSE)</f>
        <v>#N/A</v>
      </c>
      <c r="AB20" s="261" t="e">
        <f t="shared" ref="AB20" si="47">VLOOKUP(AB19,$E$48:$G$56,3,FALSE)</f>
        <v>#N/A</v>
      </c>
      <c r="AC20" s="259" t="e">
        <f t="shared" ref="AC20" si="48">VLOOKUP(AC19,$E$48:$G$56,3,FALSE)</f>
        <v>#N/A</v>
      </c>
      <c r="AD20" s="260" t="e">
        <f t="shared" ref="AD20" si="49">VLOOKUP(AD19,$E$48:$G$56,3,FALSE)</f>
        <v>#N/A</v>
      </c>
      <c r="AE20" s="260" t="e">
        <f t="shared" ref="AE20" si="50">VLOOKUP(AE19,$E$48:$G$56,3,FALSE)</f>
        <v>#N/A</v>
      </c>
      <c r="AF20" s="260" t="e">
        <f t="shared" ref="AF20" si="51">VLOOKUP(AF19,$E$48:$G$56,3,FALSE)</f>
        <v>#N/A</v>
      </c>
      <c r="AG20" s="260" t="e">
        <f t="shared" ref="AG20" si="52">VLOOKUP(AG19,$E$48:$G$56,3,FALSE)</f>
        <v>#N/A</v>
      </c>
      <c r="AH20" s="260" t="e">
        <f t="shared" ref="AH20" si="53">VLOOKUP(AH19,$E$48:$G$56,3,FALSE)</f>
        <v>#N/A</v>
      </c>
      <c r="AI20" s="350" t="e">
        <f t="shared" ref="AI20" si="54">VLOOKUP(AI19,$E$48:$G$56,3,FALSE)</f>
        <v>#N/A</v>
      </c>
      <c r="AJ20" s="616"/>
      <c r="AK20" s="600" t="e">
        <f>IF(#REF!/4&gt;=1,"1",#REF!)</f>
        <v>#REF!</v>
      </c>
      <c r="AL20" s="578"/>
    </row>
    <row r="21" spans="1:51" s="8" customFormat="1" ht="14.15" customHeight="1">
      <c r="A21" s="621"/>
      <c r="B21" s="623"/>
      <c r="C21" s="606"/>
      <c r="D21" s="581" t="s">
        <v>26</v>
      </c>
      <c r="E21" s="583"/>
      <c r="F21" s="584"/>
      <c r="G21" s="587"/>
      <c r="H21" s="190"/>
      <c r="I21" s="191"/>
      <c r="J21" s="191"/>
      <c r="K21" s="191"/>
      <c r="L21" s="191"/>
      <c r="M21" s="191"/>
      <c r="N21" s="192"/>
      <c r="O21" s="190"/>
      <c r="P21" s="191"/>
      <c r="Q21" s="191"/>
      <c r="R21" s="191"/>
      <c r="S21" s="191"/>
      <c r="T21" s="191"/>
      <c r="U21" s="192"/>
      <c r="V21" s="190"/>
      <c r="W21" s="191"/>
      <c r="X21" s="191"/>
      <c r="Y21" s="191"/>
      <c r="Z21" s="191"/>
      <c r="AA21" s="191"/>
      <c r="AB21" s="192"/>
      <c r="AC21" s="190"/>
      <c r="AD21" s="191"/>
      <c r="AE21" s="191"/>
      <c r="AF21" s="191"/>
      <c r="AG21" s="191"/>
      <c r="AH21" s="191"/>
      <c r="AI21" s="352"/>
      <c r="AJ21" s="612">
        <f>SUMIF(H22:AI22,"&gt;0")</f>
        <v>0</v>
      </c>
      <c r="AK21" s="591">
        <f>AJ21/4</f>
        <v>0</v>
      </c>
      <c r="AL21" s="593" t="e">
        <f>ROUNDDOWN(AK21/$AL$4,1)</f>
        <v>#DIV/0!</v>
      </c>
    </row>
    <row r="22" spans="1:51" s="8" customFormat="1" ht="14.15" customHeight="1">
      <c r="A22" s="621"/>
      <c r="B22" s="623"/>
      <c r="C22" s="607"/>
      <c r="D22" s="601"/>
      <c r="E22" s="602"/>
      <c r="F22" s="603"/>
      <c r="G22" s="596"/>
      <c r="H22" s="259" t="e">
        <f>VLOOKUP(H21,$E$48:$G$56,3,FALSE)</f>
        <v>#N/A</v>
      </c>
      <c r="I22" s="260" t="e">
        <f t="shared" ref="I22" si="55">VLOOKUP(I21,$E$48:$G$56,3,FALSE)</f>
        <v>#N/A</v>
      </c>
      <c r="J22" s="260" t="e">
        <f t="shared" ref="J22" si="56">VLOOKUP(J21,$E$48:$G$56,3,FALSE)</f>
        <v>#N/A</v>
      </c>
      <c r="K22" s="260" t="e">
        <f t="shared" ref="K22" si="57">VLOOKUP(K21,$E$48:$G$56,3,FALSE)</f>
        <v>#N/A</v>
      </c>
      <c r="L22" s="260" t="e">
        <f t="shared" ref="L22" si="58">VLOOKUP(L21,$E$48:$G$56,3,FALSE)</f>
        <v>#N/A</v>
      </c>
      <c r="M22" s="260" t="e">
        <f t="shared" ref="M22" si="59">VLOOKUP(M21,$E$48:$G$56,3,FALSE)</f>
        <v>#N/A</v>
      </c>
      <c r="N22" s="261" t="e">
        <f t="shared" ref="N22" si="60">VLOOKUP(N21,$E$48:$G$56,3,FALSE)</f>
        <v>#N/A</v>
      </c>
      <c r="O22" s="259" t="e">
        <f t="shared" ref="O22" si="61">VLOOKUP(O21,$E$48:$G$56,3,FALSE)</f>
        <v>#N/A</v>
      </c>
      <c r="P22" s="260" t="e">
        <f t="shared" ref="P22" si="62">VLOOKUP(P21,$E$48:$G$56,3,FALSE)</f>
        <v>#N/A</v>
      </c>
      <c r="Q22" s="260" t="e">
        <f t="shared" ref="Q22" si="63">VLOOKUP(Q21,$E$48:$G$56,3,FALSE)</f>
        <v>#N/A</v>
      </c>
      <c r="R22" s="260" t="e">
        <f t="shared" ref="R22" si="64">VLOOKUP(R21,$E$48:$G$56,3,FALSE)</f>
        <v>#N/A</v>
      </c>
      <c r="S22" s="260" t="e">
        <f t="shared" ref="S22" si="65">VLOOKUP(S21,$E$48:$G$56,3,FALSE)</f>
        <v>#N/A</v>
      </c>
      <c r="T22" s="260" t="e">
        <f t="shared" ref="T22" si="66">VLOOKUP(T21,$E$48:$G$56,3,FALSE)</f>
        <v>#N/A</v>
      </c>
      <c r="U22" s="261" t="e">
        <f t="shared" ref="U22" si="67">VLOOKUP(U21,$E$48:$G$56,3,FALSE)</f>
        <v>#N/A</v>
      </c>
      <c r="V22" s="259" t="e">
        <f t="shared" ref="V22" si="68">VLOOKUP(V21,$E$48:$G$56,3,FALSE)</f>
        <v>#N/A</v>
      </c>
      <c r="W22" s="260" t="e">
        <f t="shared" ref="W22" si="69">VLOOKUP(W21,$E$48:$G$56,3,FALSE)</f>
        <v>#N/A</v>
      </c>
      <c r="X22" s="260" t="e">
        <f t="shared" ref="X22" si="70">VLOOKUP(X21,$E$48:$G$56,3,FALSE)</f>
        <v>#N/A</v>
      </c>
      <c r="Y22" s="260" t="e">
        <f t="shared" ref="Y22" si="71">VLOOKUP(Y21,$E$48:$G$56,3,FALSE)</f>
        <v>#N/A</v>
      </c>
      <c r="Z22" s="260" t="e">
        <f t="shared" ref="Z22" si="72">VLOOKUP(Z21,$E$48:$G$56,3,FALSE)</f>
        <v>#N/A</v>
      </c>
      <c r="AA22" s="260" t="e">
        <f t="shared" ref="AA22" si="73">VLOOKUP(AA21,$E$48:$G$56,3,FALSE)</f>
        <v>#N/A</v>
      </c>
      <c r="AB22" s="261" t="e">
        <f t="shared" ref="AB22" si="74">VLOOKUP(AB21,$E$48:$G$56,3,FALSE)</f>
        <v>#N/A</v>
      </c>
      <c r="AC22" s="259" t="e">
        <f t="shared" ref="AC22" si="75">VLOOKUP(AC21,$E$48:$G$56,3,FALSE)</f>
        <v>#N/A</v>
      </c>
      <c r="AD22" s="260" t="e">
        <f t="shared" ref="AD22" si="76">VLOOKUP(AD21,$E$48:$G$56,3,FALSE)</f>
        <v>#N/A</v>
      </c>
      <c r="AE22" s="260" t="e">
        <f t="shared" ref="AE22" si="77">VLOOKUP(AE21,$E$48:$G$56,3,FALSE)</f>
        <v>#N/A</v>
      </c>
      <c r="AF22" s="260" t="e">
        <f t="shared" ref="AF22" si="78">VLOOKUP(AF21,$E$48:$G$56,3,FALSE)</f>
        <v>#N/A</v>
      </c>
      <c r="AG22" s="260" t="e">
        <f t="shared" ref="AG22" si="79">VLOOKUP(AG21,$E$48:$G$56,3,FALSE)</f>
        <v>#N/A</v>
      </c>
      <c r="AH22" s="260" t="e">
        <f t="shared" ref="AH22" si="80">VLOOKUP(AH21,$E$48:$G$56,3,FALSE)</f>
        <v>#N/A</v>
      </c>
      <c r="AI22" s="350" t="e">
        <f t="shared" ref="AI22" si="81">VLOOKUP(AI21,$E$48:$G$56,3,FALSE)</f>
        <v>#N/A</v>
      </c>
      <c r="AJ22" s="616"/>
      <c r="AK22" s="600" t="e">
        <f>IF(#REF!/4&gt;=1,"1",#REF!)</f>
        <v>#REF!</v>
      </c>
      <c r="AL22" s="578"/>
    </row>
    <row r="23" spans="1:51" s="8" customFormat="1" ht="14.15" customHeight="1">
      <c r="A23" s="621"/>
      <c r="B23" s="623"/>
      <c r="C23" s="606"/>
      <c r="D23" s="581" t="s">
        <v>25</v>
      </c>
      <c r="E23" s="583"/>
      <c r="F23" s="584"/>
      <c r="G23" s="587"/>
      <c r="H23" s="190"/>
      <c r="I23" s="191"/>
      <c r="J23" s="191"/>
      <c r="K23" s="191"/>
      <c r="L23" s="191"/>
      <c r="M23" s="191"/>
      <c r="N23" s="192"/>
      <c r="O23" s="190"/>
      <c r="P23" s="191"/>
      <c r="Q23" s="191"/>
      <c r="R23" s="191"/>
      <c r="S23" s="191"/>
      <c r="T23" s="191"/>
      <c r="U23" s="192"/>
      <c r="V23" s="190"/>
      <c r="W23" s="191"/>
      <c r="X23" s="191"/>
      <c r="Y23" s="191"/>
      <c r="Z23" s="191"/>
      <c r="AA23" s="191"/>
      <c r="AB23" s="192"/>
      <c r="AC23" s="190"/>
      <c r="AD23" s="191"/>
      <c r="AE23" s="191"/>
      <c r="AF23" s="191"/>
      <c r="AG23" s="191"/>
      <c r="AH23" s="191"/>
      <c r="AI23" s="352"/>
      <c r="AJ23" s="612">
        <f>SUMIF(H24:AI24,"&gt;0")</f>
        <v>0</v>
      </c>
      <c r="AK23" s="591">
        <f>AJ23/4</f>
        <v>0</v>
      </c>
      <c r="AL23" s="593" t="e">
        <f>ROUNDDOWN(AK23/$AL$4,1)</f>
        <v>#DIV/0!</v>
      </c>
    </row>
    <row r="24" spans="1:51" s="8" customFormat="1" ht="14.15" customHeight="1" thickBot="1">
      <c r="A24" s="621"/>
      <c r="B24" s="623"/>
      <c r="C24" s="607"/>
      <c r="D24" s="608"/>
      <c r="E24" s="609"/>
      <c r="F24" s="610"/>
      <c r="G24" s="611"/>
      <c r="H24" s="250" t="e">
        <f>VLOOKUP(H23,$E$48:$G$56,3,FALSE)</f>
        <v>#N/A</v>
      </c>
      <c r="I24" s="251" t="e">
        <f t="shared" ref="I24" si="82">VLOOKUP(I23,$E$48:$G$56,3,FALSE)</f>
        <v>#N/A</v>
      </c>
      <c r="J24" s="251" t="e">
        <f t="shared" ref="J24" si="83">VLOOKUP(J23,$E$48:$G$56,3,FALSE)</f>
        <v>#N/A</v>
      </c>
      <c r="K24" s="251" t="e">
        <f t="shared" ref="K24" si="84">VLOOKUP(K23,$E$48:$G$56,3,FALSE)</f>
        <v>#N/A</v>
      </c>
      <c r="L24" s="251" t="e">
        <f t="shared" ref="L24" si="85">VLOOKUP(L23,$E$48:$G$56,3,FALSE)</f>
        <v>#N/A</v>
      </c>
      <c r="M24" s="251" t="e">
        <f t="shared" ref="M24" si="86">VLOOKUP(M23,$E$48:$G$56,3,FALSE)</f>
        <v>#N/A</v>
      </c>
      <c r="N24" s="252" t="e">
        <f t="shared" ref="N24" si="87">VLOOKUP(N23,$E$48:$G$56,3,FALSE)</f>
        <v>#N/A</v>
      </c>
      <c r="O24" s="253" t="e">
        <f t="shared" ref="O24" si="88">VLOOKUP(O23,$E$48:$G$56,3,FALSE)</f>
        <v>#N/A</v>
      </c>
      <c r="P24" s="251" t="e">
        <f t="shared" ref="P24" si="89">VLOOKUP(P23,$E$48:$G$56,3,FALSE)</f>
        <v>#N/A</v>
      </c>
      <c r="Q24" s="251" t="e">
        <f t="shared" ref="Q24" si="90">VLOOKUP(Q23,$E$48:$G$56,3,FALSE)</f>
        <v>#N/A</v>
      </c>
      <c r="R24" s="251" t="e">
        <f t="shared" ref="R24" si="91">VLOOKUP(R23,$E$48:$G$56,3,FALSE)</f>
        <v>#N/A</v>
      </c>
      <c r="S24" s="251" t="e">
        <f t="shared" ref="S24" si="92">VLOOKUP(S23,$E$48:$G$56,3,FALSE)</f>
        <v>#N/A</v>
      </c>
      <c r="T24" s="251" t="e">
        <f t="shared" ref="T24" si="93">VLOOKUP(T23,$E$48:$G$56,3,FALSE)</f>
        <v>#N/A</v>
      </c>
      <c r="U24" s="252" t="e">
        <f t="shared" ref="U24" si="94">VLOOKUP(U23,$E$48:$G$56,3,FALSE)</f>
        <v>#N/A</v>
      </c>
      <c r="V24" s="253" t="e">
        <f t="shared" ref="V24" si="95">VLOOKUP(V23,$E$48:$G$56,3,FALSE)</f>
        <v>#N/A</v>
      </c>
      <c r="W24" s="251" t="e">
        <f t="shared" ref="W24" si="96">VLOOKUP(W23,$E$48:$G$56,3,FALSE)</f>
        <v>#N/A</v>
      </c>
      <c r="X24" s="251" t="e">
        <f t="shared" ref="X24" si="97">VLOOKUP(X23,$E$48:$G$56,3,FALSE)</f>
        <v>#N/A</v>
      </c>
      <c r="Y24" s="251" t="e">
        <f t="shared" ref="Y24" si="98">VLOOKUP(Y23,$E$48:$G$56,3,FALSE)</f>
        <v>#N/A</v>
      </c>
      <c r="Z24" s="251" t="e">
        <f t="shared" ref="Z24" si="99">VLOOKUP(Z23,$E$48:$G$56,3,FALSE)</f>
        <v>#N/A</v>
      </c>
      <c r="AA24" s="251" t="e">
        <f t="shared" ref="AA24" si="100">VLOOKUP(AA23,$E$48:$G$56,3,FALSE)</f>
        <v>#N/A</v>
      </c>
      <c r="AB24" s="252" t="e">
        <f t="shared" ref="AB24" si="101">VLOOKUP(AB23,$E$48:$G$56,3,FALSE)</f>
        <v>#N/A</v>
      </c>
      <c r="AC24" s="253" t="e">
        <f t="shared" ref="AC24" si="102">VLOOKUP(AC23,$E$48:$G$56,3,FALSE)</f>
        <v>#N/A</v>
      </c>
      <c r="AD24" s="251" t="e">
        <f t="shared" ref="AD24" si="103">VLOOKUP(AD23,$E$48:$G$56,3,FALSE)</f>
        <v>#N/A</v>
      </c>
      <c r="AE24" s="251" t="e">
        <f t="shared" ref="AE24" si="104">VLOOKUP(AE23,$E$48:$G$56,3,FALSE)</f>
        <v>#N/A</v>
      </c>
      <c r="AF24" s="251" t="e">
        <f t="shared" ref="AF24" si="105">VLOOKUP(AF23,$E$48:$G$56,3,FALSE)</f>
        <v>#N/A</v>
      </c>
      <c r="AG24" s="251" t="e">
        <f t="shared" ref="AG24" si="106">VLOOKUP(AG23,$E$48:$G$56,3,FALSE)</f>
        <v>#N/A</v>
      </c>
      <c r="AH24" s="251" t="e">
        <f t="shared" ref="AH24" si="107">VLOOKUP(AH23,$E$48:$G$56,3,FALSE)</f>
        <v>#N/A</v>
      </c>
      <c r="AI24" s="254" t="e">
        <f t="shared" ref="AI24" si="108">VLOOKUP(AI23,$E$48:$G$56,3,FALSE)</f>
        <v>#N/A</v>
      </c>
      <c r="AJ24" s="613"/>
      <c r="AK24" s="614" t="e">
        <f>IF(#REF!/4&gt;=1,"1",#REF!)</f>
        <v>#REF!</v>
      </c>
      <c r="AL24" s="615"/>
    </row>
    <row r="25" spans="1:51" s="27" customFormat="1" ht="24.75" customHeight="1" thickBot="1">
      <c r="A25" s="621"/>
      <c r="B25" s="624"/>
      <c r="C25" s="628"/>
      <c r="D25" s="629"/>
      <c r="E25" s="630"/>
      <c r="F25" s="631"/>
      <c r="G25" s="632"/>
      <c r="H25" s="255">
        <f t="shared" ref="H25:AI25" si="109">COUNTIF(H15:H24,"①")+COUNTIF(H15:H24,"②")+COUNTIF(H15:H24,"③")+COUNTIF(H15:H24,"④")+COUNTIF(H15:H24,"⑤")+COUNTIF(H15:H24,"⑥")+COUNTIF(H15:H24,"⑦")</f>
        <v>0</v>
      </c>
      <c r="I25" s="256">
        <f t="shared" si="109"/>
        <v>0</v>
      </c>
      <c r="J25" s="256">
        <f t="shared" si="109"/>
        <v>0</v>
      </c>
      <c r="K25" s="256">
        <f t="shared" si="109"/>
        <v>0</v>
      </c>
      <c r="L25" s="256">
        <f t="shared" si="109"/>
        <v>0</v>
      </c>
      <c r="M25" s="256">
        <f t="shared" si="109"/>
        <v>0</v>
      </c>
      <c r="N25" s="257">
        <f t="shared" si="109"/>
        <v>0</v>
      </c>
      <c r="O25" s="258">
        <f t="shared" si="109"/>
        <v>0</v>
      </c>
      <c r="P25" s="256">
        <f t="shared" si="109"/>
        <v>0</v>
      </c>
      <c r="Q25" s="256">
        <f t="shared" si="109"/>
        <v>0</v>
      </c>
      <c r="R25" s="256">
        <f t="shared" si="109"/>
        <v>0</v>
      </c>
      <c r="S25" s="256">
        <f t="shared" si="109"/>
        <v>0</v>
      </c>
      <c r="T25" s="256">
        <f t="shared" si="109"/>
        <v>0</v>
      </c>
      <c r="U25" s="257">
        <f t="shared" si="109"/>
        <v>0</v>
      </c>
      <c r="V25" s="258">
        <f t="shared" si="109"/>
        <v>0</v>
      </c>
      <c r="W25" s="256">
        <f t="shared" si="109"/>
        <v>0</v>
      </c>
      <c r="X25" s="256">
        <f t="shared" si="109"/>
        <v>0</v>
      </c>
      <c r="Y25" s="256">
        <f t="shared" si="109"/>
        <v>0</v>
      </c>
      <c r="Z25" s="256">
        <f t="shared" si="109"/>
        <v>0</v>
      </c>
      <c r="AA25" s="256">
        <f t="shared" si="109"/>
        <v>0</v>
      </c>
      <c r="AB25" s="257">
        <f t="shared" si="109"/>
        <v>0</v>
      </c>
      <c r="AC25" s="258">
        <f t="shared" si="109"/>
        <v>0</v>
      </c>
      <c r="AD25" s="256">
        <f t="shared" si="109"/>
        <v>0</v>
      </c>
      <c r="AE25" s="256">
        <f t="shared" si="109"/>
        <v>0</v>
      </c>
      <c r="AF25" s="256">
        <f t="shared" si="109"/>
        <v>0</v>
      </c>
      <c r="AG25" s="256">
        <f t="shared" si="109"/>
        <v>0</v>
      </c>
      <c r="AH25" s="256">
        <f t="shared" si="109"/>
        <v>0</v>
      </c>
      <c r="AI25" s="257">
        <f t="shared" si="109"/>
        <v>0</v>
      </c>
      <c r="AJ25" s="361">
        <f>SUM(AJ15:AJ24)</f>
        <v>0</v>
      </c>
      <c r="AK25" s="233">
        <f>AJ25/4</f>
        <v>0</v>
      </c>
      <c r="AL25" s="234" t="e">
        <f>AK25/$AL$4</f>
        <v>#DIV/0!</v>
      </c>
      <c r="AO25" s="8"/>
      <c r="AP25" s="8"/>
      <c r="AQ25" s="8"/>
      <c r="AR25" s="8"/>
      <c r="AS25" s="8"/>
      <c r="AT25" s="8"/>
      <c r="AU25" s="8"/>
      <c r="AV25" s="8"/>
      <c r="AW25" s="8"/>
      <c r="AX25" s="8"/>
      <c r="AY25" s="8"/>
    </row>
    <row r="26" spans="1:51" s="8" customFormat="1" ht="14.15" customHeight="1">
      <c r="A26" s="621"/>
      <c r="B26" s="633" t="s">
        <v>164</v>
      </c>
      <c r="C26" s="635"/>
      <c r="D26" s="581" t="s">
        <v>26</v>
      </c>
      <c r="E26" s="636"/>
      <c r="F26" s="637"/>
      <c r="G26" s="595"/>
      <c r="H26" s="187"/>
      <c r="I26" s="188"/>
      <c r="J26" s="188"/>
      <c r="K26" s="188"/>
      <c r="L26" s="188"/>
      <c r="M26" s="188"/>
      <c r="N26" s="189"/>
      <c r="O26" s="187"/>
      <c r="P26" s="188"/>
      <c r="Q26" s="188"/>
      <c r="R26" s="188"/>
      <c r="S26" s="188"/>
      <c r="T26" s="188"/>
      <c r="U26" s="189"/>
      <c r="V26" s="187"/>
      <c r="W26" s="188"/>
      <c r="X26" s="188"/>
      <c r="Y26" s="188"/>
      <c r="Z26" s="188"/>
      <c r="AA26" s="188"/>
      <c r="AB26" s="189"/>
      <c r="AC26" s="187"/>
      <c r="AD26" s="188"/>
      <c r="AE26" s="188"/>
      <c r="AF26" s="188"/>
      <c r="AG26" s="188"/>
      <c r="AH26" s="188"/>
      <c r="AI26" s="189"/>
      <c r="AJ26" s="597">
        <f>SUMIF(H27:AI27,"&gt;0")</f>
        <v>0</v>
      </c>
      <c r="AK26" s="599">
        <f>AJ26/4</f>
        <v>0</v>
      </c>
      <c r="AL26" s="577" t="e">
        <f>ROUNDDOWN(AK26/$AL$4,1)</f>
        <v>#DIV/0!</v>
      </c>
      <c r="AO26" s="27"/>
      <c r="AP26" s="27"/>
      <c r="AQ26" s="27"/>
      <c r="AR26" s="27"/>
      <c r="AS26" s="27"/>
      <c r="AT26" s="27"/>
      <c r="AU26" s="27"/>
      <c r="AV26" s="27"/>
      <c r="AW26" s="27"/>
      <c r="AX26" s="27"/>
      <c r="AY26" s="27"/>
    </row>
    <row r="27" spans="1:51" s="8" customFormat="1" ht="14.15" customHeight="1">
      <c r="A27" s="621"/>
      <c r="B27" s="634"/>
      <c r="C27" s="579"/>
      <c r="D27" s="601"/>
      <c r="E27" s="602"/>
      <c r="F27" s="603"/>
      <c r="G27" s="596"/>
      <c r="H27" s="243" t="e">
        <f>VLOOKUP(H26,$E$48:$G$56,3,FALSE)</f>
        <v>#N/A</v>
      </c>
      <c r="I27" s="260" t="e">
        <f t="shared" ref="I27" si="110">VLOOKUP(I26,$E$48:$G$56,3,FALSE)</f>
        <v>#N/A</v>
      </c>
      <c r="J27" s="260" t="e">
        <f t="shared" ref="J27" si="111">VLOOKUP(J26,$E$48:$G$56,3,FALSE)</f>
        <v>#N/A</v>
      </c>
      <c r="K27" s="260" t="e">
        <f t="shared" ref="K27" si="112">VLOOKUP(K26,$E$48:$G$56,3,FALSE)</f>
        <v>#N/A</v>
      </c>
      <c r="L27" s="260" t="e">
        <f t="shared" ref="L27" si="113">VLOOKUP(L26,$E$48:$G$56,3,FALSE)</f>
        <v>#N/A</v>
      </c>
      <c r="M27" s="260" t="e">
        <f t="shared" ref="M27" si="114">VLOOKUP(M26,$E$48:$G$56,3,FALSE)</f>
        <v>#N/A</v>
      </c>
      <c r="N27" s="261" t="e">
        <f t="shared" ref="N27" si="115">VLOOKUP(N26,$E$48:$G$56,3,FALSE)</f>
        <v>#N/A</v>
      </c>
      <c r="O27" s="259" t="e">
        <f t="shared" ref="O27" si="116">VLOOKUP(O26,$E$48:$G$56,3,FALSE)</f>
        <v>#N/A</v>
      </c>
      <c r="P27" s="260" t="e">
        <f t="shared" ref="P27" si="117">VLOOKUP(P26,$E$48:$G$56,3,FALSE)</f>
        <v>#N/A</v>
      </c>
      <c r="Q27" s="260" t="e">
        <f t="shared" ref="Q27" si="118">VLOOKUP(Q26,$E$48:$G$56,3,FALSE)</f>
        <v>#N/A</v>
      </c>
      <c r="R27" s="260" t="e">
        <f t="shared" ref="R27" si="119">VLOOKUP(R26,$E$48:$G$56,3,FALSE)</f>
        <v>#N/A</v>
      </c>
      <c r="S27" s="260" t="e">
        <f t="shared" ref="S27" si="120">VLOOKUP(S26,$E$48:$G$56,3,FALSE)</f>
        <v>#N/A</v>
      </c>
      <c r="T27" s="260" t="e">
        <f t="shared" ref="T27" si="121">VLOOKUP(T26,$E$48:$G$56,3,FALSE)</f>
        <v>#N/A</v>
      </c>
      <c r="U27" s="261" t="e">
        <f t="shared" ref="U27" si="122">VLOOKUP(U26,$E$48:$G$56,3,FALSE)</f>
        <v>#N/A</v>
      </c>
      <c r="V27" s="259" t="e">
        <f t="shared" ref="V27" si="123">VLOOKUP(V26,$E$48:$G$56,3,FALSE)</f>
        <v>#N/A</v>
      </c>
      <c r="W27" s="260" t="e">
        <f t="shared" ref="W27" si="124">VLOOKUP(W26,$E$48:$G$56,3,FALSE)</f>
        <v>#N/A</v>
      </c>
      <c r="X27" s="260" t="e">
        <f t="shared" ref="X27" si="125">VLOOKUP(X26,$E$48:$G$56,3,FALSE)</f>
        <v>#N/A</v>
      </c>
      <c r="Y27" s="260" t="e">
        <f t="shared" ref="Y27" si="126">VLOOKUP(Y26,$E$48:$G$56,3,FALSE)</f>
        <v>#N/A</v>
      </c>
      <c r="Z27" s="260" t="e">
        <f t="shared" ref="Z27" si="127">VLOOKUP(Z26,$E$48:$G$56,3,FALSE)</f>
        <v>#N/A</v>
      </c>
      <c r="AA27" s="260" t="e">
        <f t="shared" ref="AA27" si="128">VLOOKUP(AA26,$E$48:$G$56,3,FALSE)</f>
        <v>#N/A</v>
      </c>
      <c r="AB27" s="261" t="e">
        <f t="shared" ref="AB27" si="129">VLOOKUP(AB26,$E$48:$G$56,3,FALSE)</f>
        <v>#N/A</v>
      </c>
      <c r="AC27" s="259" t="e">
        <f t="shared" ref="AC27" si="130">VLOOKUP(AC26,$E$48:$G$56,3,FALSE)</f>
        <v>#N/A</v>
      </c>
      <c r="AD27" s="260" t="e">
        <f t="shared" ref="AD27" si="131">VLOOKUP(AD26,$E$48:$G$56,3,FALSE)</f>
        <v>#N/A</v>
      </c>
      <c r="AE27" s="260" t="e">
        <f t="shared" ref="AE27" si="132">VLOOKUP(AE26,$E$48:$G$56,3,FALSE)</f>
        <v>#N/A</v>
      </c>
      <c r="AF27" s="260" t="e">
        <f t="shared" ref="AF27" si="133">VLOOKUP(AF26,$E$48:$G$56,3,FALSE)</f>
        <v>#N/A</v>
      </c>
      <c r="AG27" s="260" t="e">
        <f t="shared" ref="AG27" si="134">VLOOKUP(AG26,$E$48:$G$56,3,FALSE)</f>
        <v>#N/A</v>
      </c>
      <c r="AH27" s="260" t="e">
        <f t="shared" ref="AH27" si="135">VLOOKUP(AH26,$E$48:$G$56,3,FALSE)</f>
        <v>#N/A</v>
      </c>
      <c r="AI27" s="261" t="e">
        <f t="shared" ref="AI27" si="136">VLOOKUP(AI26,$E$48:$G$56,3,FALSE)</f>
        <v>#N/A</v>
      </c>
      <c r="AJ27" s="598"/>
      <c r="AK27" s="600" t="e">
        <f>IF(#REF!/4&gt;=1,"1",#REF!)</f>
        <v>#REF!</v>
      </c>
      <c r="AL27" s="578"/>
    </row>
    <row r="28" spans="1:51" s="8" customFormat="1" ht="14.15" customHeight="1">
      <c r="A28" s="621"/>
      <c r="B28" s="634"/>
      <c r="C28" s="579"/>
      <c r="D28" s="581" t="s">
        <v>26</v>
      </c>
      <c r="E28" s="583"/>
      <c r="F28" s="584"/>
      <c r="G28" s="595"/>
      <c r="H28" s="187"/>
      <c r="I28" s="188"/>
      <c r="J28" s="188"/>
      <c r="K28" s="188"/>
      <c r="L28" s="188"/>
      <c r="M28" s="188"/>
      <c r="N28" s="189"/>
      <c r="O28" s="187"/>
      <c r="P28" s="188"/>
      <c r="Q28" s="188"/>
      <c r="R28" s="188"/>
      <c r="S28" s="188"/>
      <c r="T28" s="188"/>
      <c r="U28" s="189"/>
      <c r="V28" s="187"/>
      <c r="W28" s="188"/>
      <c r="X28" s="188"/>
      <c r="Y28" s="188"/>
      <c r="Z28" s="188"/>
      <c r="AA28" s="188"/>
      <c r="AB28" s="189"/>
      <c r="AC28" s="187"/>
      <c r="AD28" s="188"/>
      <c r="AE28" s="188"/>
      <c r="AF28" s="188"/>
      <c r="AG28" s="188"/>
      <c r="AH28" s="188"/>
      <c r="AI28" s="189"/>
      <c r="AJ28" s="597">
        <f>SUMIF(H29:AI29,"&gt;0")</f>
        <v>0</v>
      </c>
      <c r="AK28" s="599">
        <f>AJ28/4</f>
        <v>0</v>
      </c>
      <c r="AL28" s="577" t="e">
        <f>ROUNDDOWN(AK28/$AL$4,1)</f>
        <v>#DIV/0!</v>
      </c>
    </row>
    <row r="29" spans="1:51" s="8" customFormat="1" ht="14.15" customHeight="1">
      <c r="A29" s="621"/>
      <c r="B29" s="634"/>
      <c r="C29" s="579"/>
      <c r="D29" s="601"/>
      <c r="E29" s="602"/>
      <c r="F29" s="603"/>
      <c r="G29" s="596"/>
      <c r="H29" s="259" t="e">
        <f>VLOOKUP(H28,$E$48:$G$56,3,FALSE)</f>
        <v>#N/A</v>
      </c>
      <c r="I29" s="260" t="e">
        <f t="shared" ref="I29" si="137">VLOOKUP(I28,$E$48:$G$56,3,FALSE)</f>
        <v>#N/A</v>
      </c>
      <c r="J29" s="260" t="e">
        <f t="shared" ref="J29" si="138">VLOOKUP(J28,$E$48:$G$56,3,FALSE)</f>
        <v>#N/A</v>
      </c>
      <c r="K29" s="260" t="e">
        <f t="shared" ref="K29" si="139">VLOOKUP(K28,$E$48:$G$56,3,FALSE)</f>
        <v>#N/A</v>
      </c>
      <c r="L29" s="260" t="e">
        <f t="shared" ref="L29" si="140">VLOOKUP(L28,$E$48:$G$56,3,FALSE)</f>
        <v>#N/A</v>
      </c>
      <c r="M29" s="260" t="e">
        <f t="shared" ref="M29" si="141">VLOOKUP(M28,$E$48:$G$56,3,FALSE)</f>
        <v>#N/A</v>
      </c>
      <c r="N29" s="261" t="e">
        <f t="shared" ref="N29" si="142">VLOOKUP(N28,$E$48:$G$56,3,FALSE)</f>
        <v>#N/A</v>
      </c>
      <c r="O29" s="259" t="e">
        <f t="shared" ref="O29" si="143">VLOOKUP(O28,$E$48:$G$56,3,FALSE)</f>
        <v>#N/A</v>
      </c>
      <c r="P29" s="260" t="e">
        <f t="shared" ref="P29" si="144">VLOOKUP(P28,$E$48:$G$56,3,FALSE)</f>
        <v>#N/A</v>
      </c>
      <c r="Q29" s="260" t="e">
        <f t="shared" ref="Q29" si="145">VLOOKUP(Q28,$E$48:$G$56,3,FALSE)</f>
        <v>#N/A</v>
      </c>
      <c r="R29" s="260" t="e">
        <f t="shared" ref="R29" si="146">VLOOKUP(R28,$E$48:$G$56,3,FALSE)</f>
        <v>#N/A</v>
      </c>
      <c r="S29" s="260" t="e">
        <f t="shared" ref="S29" si="147">VLOOKUP(S28,$E$48:$G$56,3,FALSE)</f>
        <v>#N/A</v>
      </c>
      <c r="T29" s="260" t="e">
        <f t="shared" ref="T29" si="148">VLOOKUP(T28,$E$48:$G$56,3,FALSE)</f>
        <v>#N/A</v>
      </c>
      <c r="U29" s="261" t="e">
        <f t="shared" ref="U29" si="149">VLOOKUP(U28,$E$48:$G$56,3,FALSE)</f>
        <v>#N/A</v>
      </c>
      <c r="V29" s="259" t="e">
        <f t="shared" ref="V29" si="150">VLOOKUP(V28,$E$48:$G$56,3,FALSE)</f>
        <v>#N/A</v>
      </c>
      <c r="W29" s="260" t="e">
        <f t="shared" ref="W29" si="151">VLOOKUP(W28,$E$48:$G$56,3,FALSE)</f>
        <v>#N/A</v>
      </c>
      <c r="X29" s="260" t="e">
        <f t="shared" ref="X29" si="152">VLOOKUP(X28,$E$48:$G$56,3,FALSE)</f>
        <v>#N/A</v>
      </c>
      <c r="Y29" s="260" t="e">
        <f t="shared" ref="Y29" si="153">VLOOKUP(Y28,$E$48:$G$56,3,FALSE)</f>
        <v>#N/A</v>
      </c>
      <c r="Z29" s="260" t="e">
        <f t="shared" ref="Z29" si="154">VLOOKUP(Z28,$E$48:$G$56,3,FALSE)</f>
        <v>#N/A</v>
      </c>
      <c r="AA29" s="260" t="e">
        <f t="shared" ref="AA29" si="155">VLOOKUP(AA28,$E$48:$G$56,3,FALSE)</f>
        <v>#N/A</v>
      </c>
      <c r="AB29" s="261" t="e">
        <f t="shared" ref="AB29" si="156">VLOOKUP(AB28,$E$48:$G$56,3,FALSE)</f>
        <v>#N/A</v>
      </c>
      <c r="AC29" s="259" t="e">
        <f t="shared" ref="AC29" si="157">VLOOKUP(AC28,$E$48:$G$56,3,FALSE)</f>
        <v>#N/A</v>
      </c>
      <c r="AD29" s="260" t="e">
        <f t="shared" ref="AD29" si="158">VLOOKUP(AD28,$E$48:$G$56,3,FALSE)</f>
        <v>#N/A</v>
      </c>
      <c r="AE29" s="260" t="e">
        <f t="shared" ref="AE29" si="159">VLOOKUP(AE28,$E$48:$G$56,3,FALSE)</f>
        <v>#N/A</v>
      </c>
      <c r="AF29" s="260" t="e">
        <f t="shared" ref="AF29" si="160">VLOOKUP(AF28,$E$48:$G$56,3,FALSE)</f>
        <v>#N/A</v>
      </c>
      <c r="AG29" s="260" t="e">
        <f t="shared" ref="AG29" si="161">VLOOKUP(AG28,$E$48:$G$56,3,FALSE)</f>
        <v>#N/A</v>
      </c>
      <c r="AH29" s="260" t="e">
        <f t="shared" ref="AH29" si="162">VLOOKUP(AH28,$E$48:$G$56,3,FALSE)</f>
        <v>#N/A</v>
      </c>
      <c r="AI29" s="261" t="e">
        <f t="shared" ref="AI29" si="163">VLOOKUP(AI28,$E$48:$G$56,3,FALSE)</f>
        <v>#N/A</v>
      </c>
      <c r="AJ29" s="598"/>
      <c r="AK29" s="600" t="e">
        <f>IF(#REF!/4&gt;=1,"1",#REF!)</f>
        <v>#REF!</v>
      </c>
      <c r="AL29" s="578"/>
    </row>
    <row r="30" spans="1:51" s="8" customFormat="1" ht="14.15" customHeight="1">
      <c r="A30" s="621"/>
      <c r="B30" s="634"/>
      <c r="C30" s="579"/>
      <c r="D30" s="581" t="s">
        <v>26</v>
      </c>
      <c r="E30" s="583"/>
      <c r="F30" s="584"/>
      <c r="G30" s="595"/>
      <c r="H30" s="187"/>
      <c r="I30" s="188"/>
      <c r="J30" s="188"/>
      <c r="K30" s="188"/>
      <c r="L30" s="188"/>
      <c r="M30" s="188"/>
      <c r="N30" s="189"/>
      <c r="O30" s="187"/>
      <c r="P30" s="188"/>
      <c r="Q30" s="188"/>
      <c r="R30" s="188"/>
      <c r="S30" s="188"/>
      <c r="T30" s="188"/>
      <c r="U30" s="189"/>
      <c r="V30" s="187"/>
      <c r="W30" s="188"/>
      <c r="X30" s="188"/>
      <c r="Y30" s="188"/>
      <c r="Z30" s="188"/>
      <c r="AA30" s="188"/>
      <c r="AB30" s="189"/>
      <c r="AC30" s="187"/>
      <c r="AD30" s="188"/>
      <c r="AE30" s="188"/>
      <c r="AF30" s="188"/>
      <c r="AG30" s="188"/>
      <c r="AH30" s="188"/>
      <c r="AI30" s="189"/>
      <c r="AJ30" s="597">
        <f>SUMIF(H31:AI31,"&gt;0")</f>
        <v>0</v>
      </c>
      <c r="AK30" s="599">
        <f>AJ30/4</f>
        <v>0</v>
      </c>
      <c r="AL30" s="577" t="e">
        <f>ROUNDDOWN(AK30/$AL$4,1)</f>
        <v>#DIV/0!</v>
      </c>
    </row>
    <row r="31" spans="1:51" s="8" customFormat="1" ht="14.15" customHeight="1">
      <c r="A31" s="621"/>
      <c r="B31" s="634"/>
      <c r="C31" s="579"/>
      <c r="D31" s="601"/>
      <c r="E31" s="602"/>
      <c r="F31" s="603"/>
      <c r="G31" s="596"/>
      <c r="H31" s="259" t="e">
        <f>VLOOKUP(H30,$E$48:$G$56,3,FALSE)</f>
        <v>#N/A</v>
      </c>
      <c r="I31" s="260" t="e">
        <f t="shared" ref="I31" si="164">VLOOKUP(I30,$E$48:$G$56,3,FALSE)</f>
        <v>#N/A</v>
      </c>
      <c r="J31" s="260" t="e">
        <f t="shared" ref="J31" si="165">VLOOKUP(J30,$E$48:$G$56,3,FALSE)</f>
        <v>#N/A</v>
      </c>
      <c r="K31" s="260" t="e">
        <f t="shared" ref="K31" si="166">VLOOKUP(K30,$E$48:$G$56,3,FALSE)</f>
        <v>#N/A</v>
      </c>
      <c r="L31" s="260" t="e">
        <f t="shared" ref="L31" si="167">VLOOKUP(L30,$E$48:$G$56,3,FALSE)</f>
        <v>#N/A</v>
      </c>
      <c r="M31" s="260" t="e">
        <f t="shared" ref="M31" si="168">VLOOKUP(M30,$E$48:$G$56,3,FALSE)</f>
        <v>#N/A</v>
      </c>
      <c r="N31" s="261" t="e">
        <f t="shared" ref="N31" si="169">VLOOKUP(N30,$E$48:$G$56,3,FALSE)</f>
        <v>#N/A</v>
      </c>
      <c r="O31" s="259" t="e">
        <f t="shared" ref="O31" si="170">VLOOKUP(O30,$E$48:$G$56,3,FALSE)</f>
        <v>#N/A</v>
      </c>
      <c r="P31" s="260" t="e">
        <f t="shared" ref="P31" si="171">VLOOKUP(P30,$E$48:$G$56,3,FALSE)</f>
        <v>#N/A</v>
      </c>
      <c r="Q31" s="260" t="e">
        <f t="shared" ref="Q31" si="172">VLOOKUP(Q30,$E$48:$G$56,3,FALSE)</f>
        <v>#N/A</v>
      </c>
      <c r="R31" s="260" t="e">
        <f t="shared" ref="R31" si="173">VLOOKUP(R30,$E$48:$G$56,3,FALSE)</f>
        <v>#N/A</v>
      </c>
      <c r="S31" s="260" t="e">
        <f t="shared" ref="S31" si="174">VLOOKUP(S30,$E$48:$G$56,3,FALSE)</f>
        <v>#N/A</v>
      </c>
      <c r="T31" s="260" t="e">
        <f t="shared" ref="T31" si="175">VLOOKUP(T30,$E$48:$G$56,3,FALSE)</f>
        <v>#N/A</v>
      </c>
      <c r="U31" s="261" t="e">
        <f t="shared" ref="U31" si="176">VLOOKUP(U30,$E$48:$G$56,3,FALSE)</f>
        <v>#N/A</v>
      </c>
      <c r="V31" s="259" t="e">
        <f t="shared" ref="V31" si="177">VLOOKUP(V30,$E$48:$G$56,3,FALSE)</f>
        <v>#N/A</v>
      </c>
      <c r="W31" s="260" t="e">
        <f t="shared" ref="W31" si="178">VLOOKUP(W30,$E$48:$G$56,3,FALSE)</f>
        <v>#N/A</v>
      </c>
      <c r="X31" s="260" t="e">
        <f t="shared" ref="X31" si="179">VLOOKUP(X30,$E$48:$G$56,3,FALSE)</f>
        <v>#N/A</v>
      </c>
      <c r="Y31" s="260" t="e">
        <f t="shared" ref="Y31" si="180">VLOOKUP(Y30,$E$48:$G$56,3,FALSE)</f>
        <v>#N/A</v>
      </c>
      <c r="Z31" s="260" t="e">
        <f t="shared" ref="Z31" si="181">VLOOKUP(Z30,$E$48:$G$56,3,FALSE)</f>
        <v>#N/A</v>
      </c>
      <c r="AA31" s="260" t="e">
        <f t="shared" ref="AA31" si="182">VLOOKUP(AA30,$E$48:$G$56,3,FALSE)</f>
        <v>#N/A</v>
      </c>
      <c r="AB31" s="261" t="e">
        <f t="shared" ref="AB31" si="183">VLOOKUP(AB30,$E$48:$G$56,3,FALSE)</f>
        <v>#N/A</v>
      </c>
      <c r="AC31" s="259" t="e">
        <f t="shared" ref="AC31" si="184">VLOOKUP(AC30,$E$48:$G$56,3,FALSE)</f>
        <v>#N/A</v>
      </c>
      <c r="AD31" s="260" t="e">
        <f t="shared" ref="AD31" si="185">VLOOKUP(AD30,$E$48:$G$56,3,FALSE)</f>
        <v>#N/A</v>
      </c>
      <c r="AE31" s="260" t="e">
        <f t="shared" ref="AE31" si="186">VLOOKUP(AE30,$E$48:$G$56,3,FALSE)</f>
        <v>#N/A</v>
      </c>
      <c r="AF31" s="260" t="e">
        <f t="shared" ref="AF31" si="187">VLOOKUP(AF30,$E$48:$G$56,3,FALSE)</f>
        <v>#N/A</v>
      </c>
      <c r="AG31" s="260" t="e">
        <f t="shared" ref="AG31" si="188">VLOOKUP(AG30,$E$48:$G$56,3,FALSE)</f>
        <v>#N/A</v>
      </c>
      <c r="AH31" s="260" t="e">
        <f t="shared" ref="AH31" si="189">VLOOKUP(AH30,$E$48:$G$56,3,FALSE)</f>
        <v>#N/A</v>
      </c>
      <c r="AI31" s="261" t="e">
        <f t="shared" ref="AI31" si="190">VLOOKUP(AI30,$E$48:$G$56,3,FALSE)</f>
        <v>#N/A</v>
      </c>
      <c r="AJ31" s="598"/>
      <c r="AK31" s="600" t="e">
        <f>IF(#REF!/4&gt;=1,"1",#REF!)</f>
        <v>#REF!</v>
      </c>
      <c r="AL31" s="578"/>
    </row>
    <row r="32" spans="1:51" s="8" customFormat="1" ht="14.15" customHeight="1">
      <c r="A32" s="621"/>
      <c r="B32" s="634"/>
      <c r="C32" s="579"/>
      <c r="D32" s="581" t="s">
        <v>26</v>
      </c>
      <c r="E32" s="583"/>
      <c r="F32" s="584"/>
      <c r="G32" s="595"/>
      <c r="H32" s="187"/>
      <c r="I32" s="188"/>
      <c r="J32" s="188"/>
      <c r="K32" s="188"/>
      <c r="L32" s="188"/>
      <c r="M32" s="188"/>
      <c r="N32" s="189"/>
      <c r="O32" s="187"/>
      <c r="P32" s="188"/>
      <c r="Q32" s="188"/>
      <c r="R32" s="188"/>
      <c r="S32" s="188"/>
      <c r="T32" s="188"/>
      <c r="U32" s="189"/>
      <c r="V32" s="187"/>
      <c r="W32" s="188"/>
      <c r="X32" s="188"/>
      <c r="Y32" s="188"/>
      <c r="Z32" s="188"/>
      <c r="AA32" s="188"/>
      <c r="AB32" s="189"/>
      <c r="AC32" s="187"/>
      <c r="AD32" s="188"/>
      <c r="AE32" s="188"/>
      <c r="AF32" s="188"/>
      <c r="AG32" s="188"/>
      <c r="AH32" s="188"/>
      <c r="AI32" s="189"/>
      <c r="AJ32" s="604">
        <f>SUMIF(H33:AI33,"&gt;0")</f>
        <v>0</v>
      </c>
      <c r="AK32" s="599">
        <f>AJ32/4</f>
        <v>0</v>
      </c>
      <c r="AL32" s="577" t="e">
        <f>ROUNDDOWN(AK32/$AL$4,1)</f>
        <v>#DIV/0!</v>
      </c>
    </row>
    <row r="33" spans="1:49" s="8" customFormat="1" ht="14.15" customHeight="1">
      <c r="A33" s="621"/>
      <c r="B33" s="634"/>
      <c r="C33" s="579"/>
      <c r="D33" s="601"/>
      <c r="E33" s="602"/>
      <c r="F33" s="603"/>
      <c r="G33" s="596"/>
      <c r="H33" s="243" t="e">
        <f>VLOOKUP(H32,$E$48:$G$56,3,FALSE)</f>
        <v>#N/A</v>
      </c>
      <c r="I33" s="244" t="e">
        <f t="shared" ref="I33" si="191">VLOOKUP(I32,$E$48:$G$56,3,FALSE)</f>
        <v>#N/A</v>
      </c>
      <c r="J33" s="244" t="e">
        <f t="shared" ref="J33" si="192">VLOOKUP(J32,$E$48:$G$56,3,FALSE)</f>
        <v>#N/A</v>
      </c>
      <c r="K33" s="244" t="e">
        <f t="shared" ref="K33" si="193">VLOOKUP(K32,$E$48:$G$56,3,FALSE)</f>
        <v>#N/A</v>
      </c>
      <c r="L33" s="244" t="e">
        <f t="shared" ref="L33" si="194">VLOOKUP(L32,$E$48:$G$56,3,FALSE)</f>
        <v>#N/A</v>
      </c>
      <c r="M33" s="244" t="e">
        <f t="shared" ref="M33" si="195">VLOOKUP(M32,$E$48:$G$56,3,FALSE)</f>
        <v>#N/A</v>
      </c>
      <c r="N33" s="245" t="e">
        <f t="shared" ref="N33" si="196">VLOOKUP(N32,$E$48:$G$56,3,FALSE)</f>
        <v>#N/A</v>
      </c>
      <c r="O33" s="243" t="e">
        <f t="shared" ref="O33" si="197">VLOOKUP(O32,$E$48:$G$56,3,FALSE)</f>
        <v>#N/A</v>
      </c>
      <c r="P33" s="244" t="e">
        <f t="shared" ref="P33" si="198">VLOOKUP(P32,$E$48:$G$56,3,FALSE)</f>
        <v>#N/A</v>
      </c>
      <c r="Q33" s="244" t="e">
        <f t="shared" ref="Q33" si="199">VLOOKUP(Q32,$E$48:$G$56,3,FALSE)</f>
        <v>#N/A</v>
      </c>
      <c r="R33" s="244" t="e">
        <f t="shared" ref="R33" si="200">VLOOKUP(R32,$E$48:$G$56,3,FALSE)</f>
        <v>#N/A</v>
      </c>
      <c r="S33" s="244" t="e">
        <f t="shared" ref="S33" si="201">VLOOKUP(S32,$E$48:$G$56,3,FALSE)</f>
        <v>#N/A</v>
      </c>
      <c r="T33" s="244" t="e">
        <f t="shared" ref="T33" si="202">VLOOKUP(T32,$E$48:$G$56,3,FALSE)</f>
        <v>#N/A</v>
      </c>
      <c r="U33" s="245" t="e">
        <f t="shared" ref="U33" si="203">VLOOKUP(U32,$E$48:$G$56,3,FALSE)</f>
        <v>#N/A</v>
      </c>
      <c r="V33" s="243" t="e">
        <f t="shared" ref="V33" si="204">VLOOKUP(V32,$E$48:$G$56,3,FALSE)</f>
        <v>#N/A</v>
      </c>
      <c r="W33" s="244" t="e">
        <f t="shared" ref="W33" si="205">VLOOKUP(W32,$E$48:$G$56,3,FALSE)</f>
        <v>#N/A</v>
      </c>
      <c r="X33" s="244" t="e">
        <f t="shared" ref="X33" si="206">VLOOKUP(X32,$E$48:$G$56,3,FALSE)</f>
        <v>#N/A</v>
      </c>
      <c r="Y33" s="244" t="e">
        <f t="shared" ref="Y33" si="207">VLOOKUP(Y32,$E$48:$G$56,3,FALSE)</f>
        <v>#N/A</v>
      </c>
      <c r="Z33" s="244" t="e">
        <f t="shared" ref="Z33" si="208">VLOOKUP(Z32,$E$48:$G$56,3,FALSE)</f>
        <v>#N/A</v>
      </c>
      <c r="AA33" s="244" t="e">
        <f t="shared" ref="AA33" si="209">VLOOKUP(AA32,$E$48:$G$56,3,FALSE)</f>
        <v>#N/A</v>
      </c>
      <c r="AB33" s="245" t="e">
        <f t="shared" ref="AB33" si="210">VLOOKUP(AB32,$E$48:$G$56,3,FALSE)</f>
        <v>#N/A</v>
      </c>
      <c r="AC33" s="243" t="e">
        <f t="shared" ref="AC33" si="211">VLOOKUP(AC32,$E$48:$G$56,3,FALSE)</f>
        <v>#N/A</v>
      </c>
      <c r="AD33" s="244" t="e">
        <f t="shared" ref="AD33" si="212">VLOOKUP(AD32,$E$48:$G$56,3,FALSE)</f>
        <v>#N/A</v>
      </c>
      <c r="AE33" s="244" t="e">
        <f t="shared" ref="AE33" si="213">VLOOKUP(AE32,$E$48:$G$56,3,FALSE)</f>
        <v>#N/A</v>
      </c>
      <c r="AF33" s="244" t="e">
        <f t="shared" ref="AF33" si="214">VLOOKUP(AF32,$E$48:$G$56,3,FALSE)</f>
        <v>#N/A</v>
      </c>
      <c r="AG33" s="244" t="e">
        <f t="shared" ref="AG33" si="215">VLOOKUP(AG32,$E$48:$G$56,3,FALSE)</f>
        <v>#N/A</v>
      </c>
      <c r="AH33" s="244" t="e">
        <f t="shared" ref="AH33" si="216">VLOOKUP(AH32,$E$48:$G$56,3,FALSE)</f>
        <v>#N/A</v>
      </c>
      <c r="AI33" s="245" t="e">
        <f t="shared" ref="AI33" si="217">VLOOKUP(AI32,$E$48:$G$56,3,FALSE)</f>
        <v>#N/A</v>
      </c>
      <c r="AJ33" s="605"/>
      <c r="AK33" s="600" t="e">
        <f>IF(#REF!/4&gt;=1,"1",#REF!)</f>
        <v>#REF!</v>
      </c>
      <c r="AL33" s="578"/>
    </row>
    <row r="34" spans="1:49" s="8" customFormat="1" ht="14.15" customHeight="1">
      <c r="A34" s="621"/>
      <c r="B34" s="634"/>
      <c r="C34" s="579"/>
      <c r="D34" s="581" t="s">
        <v>25</v>
      </c>
      <c r="E34" s="583"/>
      <c r="F34" s="584"/>
      <c r="G34" s="587"/>
      <c r="H34" s="190"/>
      <c r="I34" s="191"/>
      <c r="J34" s="191"/>
      <c r="K34" s="191"/>
      <c r="L34" s="191"/>
      <c r="M34" s="191"/>
      <c r="N34" s="192"/>
      <c r="O34" s="190"/>
      <c r="P34" s="191"/>
      <c r="Q34" s="191"/>
      <c r="R34" s="191"/>
      <c r="S34" s="191"/>
      <c r="T34" s="191"/>
      <c r="U34" s="192"/>
      <c r="V34" s="190"/>
      <c r="W34" s="191"/>
      <c r="X34" s="191"/>
      <c r="Y34" s="191"/>
      <c r="Z34" s="191"/>
      <c r="AA34" s="191"/>
      <c r="AB34" s="192"/>
      <c r="AC34" s="190"/>
      <c r="AD34" s="191"/>
      <c r="AE34" s="191"/>
      <c r="AF34" s="191"/>
      <c r="AG34" s="191"/>
      <c r="AH34" s="191"/>
      <c r="AI34" s="192"/>
      <c r="AJ34" s="589">
        <f>SUMIF(H35:AI35,"&gt;0")</f>
        <v>0</v>
      </c>
      <c r="AK34" s="591">
        <f>AJ34/4</f>
        <v>0</v>
      </c>
      <c r="AL34" s="593" t="e">
        <f>ROUNDDOWN(AK34/$AL$4,1)</f>
        <v>#DIV/0!</v>
      </c>
    </row>
    <row r="35" spans="1:49" s="8" customFormat="1" ht="14.15" customHeight="1" thickBot="1">
      <c r="A35" s="622"/>
      <c r="B35" s="634"/>
      <c r="C35" s="580"/>
      <c r="D35" s="582"/>
      <c r="E35" s="585"/>
      <c r="F35" s="586"/>
      <c r="G35" s="588"/>
      <c r="H35" s="243" t="e">
        <f>VLOOKUP(H34,$E$48:$G$56,3,FALSE)</f>
        <v>#N/A</v>
      </c>
      <c r="I35" s="244" t="e">
        <f t="shared" ref="I35" si="218">VLOOKUP(I34,$E$48:$G$56,3,FALSE)</f>
        <v>#N/A</v>
      </c>
      <c r="J35" s="244" t="e">
        <f t="shared" ref="J35" si="219">VLOOKUP(J34,$E$48:$G$56,3,FALSE)</f>
        <v>#N/A</v>
      </c>
      <c r="K35" s="244" t="e">
        <f t="shared" ref="K35" si="220">VLOOKUP(K34,$E$48:$G$56,3,FALSE)</f>
        <v>#N/A</v>
      </c>
      <c r="L35" s="244" t="e">
        <f t="shared" ref="L35" si="221">VLOOKUP(L34,$E$48:$G$56,3,FALSE)</f>
        <v>#N/A</v>
      </c>
      <c r="M35" s="244" t="e">
        <f t="shared" ref="M35" si="222">VLOOKUP(M34,$E$48:$G$56,3,FALSE)</f>
        <v>#N/A</v>
      </c>
      <c r="N35" s="245" t="e">
        <f t="shared" ref="N35" si="223">VLOOKUP(N34,$E$48:$G$56,3,FALSE)</f>
        <v>#N/A</v>
      </c>
      <c r="O35" s="243" t="e">
        <f t="shared" ref="O35" si="224">VLOOKUP(O34,$E$48:$G$56,3,FALSE)</f>
        <v>#N/A</v>
      </c>
      <c r="P35" s="244" t="e">
        <f t="shared" ref="P35" si="225">VLOOKUP(P34,$E$48:$G$56,3,FALSE)</f>
        <v>#N/A</v>
      </c>
      <c r="Q35" s="244" t="e">
        <f t="shared" ref="Q35" si="226">VLOOKUP(Q34,$E$48:$G$56,3,FALSE)</f>
        <v>#N/A</v>
      </c>
      <c r="R35" s="244" t="e">
        <f t="shared" ref="R35" si="227">VLOOKUP(R34,$E$48:$G$56,3,FALSE)</f>
        <v>#N/A</v>
      </c>
      <c r="S35" s="244" t="e">
        <f t="shared" ref="S35" si="228">VLOOKUP(S34,$E$48:$G$56,3,FALSE)</f>
        <v>#N/A</v>
      </c>
      <c r="T35" s="244" t="e">
        <f t="shared" ref="T35" si="229">VLOOKUP(T34,$E$48:$G$56,3,FALSE)</f>
        <v>#N/A</v>
      </c>
      <c r="U35" s="245" t="e">
        <f t="shared" ref="U35" si="230">VLOOKUP(U34,$E$48:$G$56,3,FALSE)</f>
        <v>#N/A</v>
      </c>
      <c r="V35" s="243" t="e">
        <f t="shared" ref="V35" si="231">VLOOKUP(V34,$E$48:$G$56,3,FALSE)</f>
        <v>#N/A</v>
      </c>
      <c r="W35" s="244" t="e">
        <f t="shared" ref="W35" si="232">VLOOKUP(W34,$E$48:$G$56,3,FALSE)</f>
        <v>#N/A</v>
      </c>
      <c r="X35" s="244" t="e">
        <f t="shared" ref="X35" si="233">VLOOKUP(X34,$E$48:$G$56,3,FALSE)</f>
        <v>#N/A</v>
      </c>
      <c r="Y35" s="244" t="e">
        <f t="shared" ref="Y35" si="234">VLOOKUP(Y34,$E$48:$G$56,3,FALSE)</f>
        <v>#N/A</v>
      </c>
      <c r="Z35" s="244" t="e">
        <f t="shared" ref="Z35" si="235">VLOOKUP(Z34,$E$48:$G$56,3,FALSE)</f>
        <v>#N/A</v>
      </c>
      <c r="AA35" s="244" t="e">
        <f t="shared" ref="AA35" si="236">VLOOKUP(AA34,$E$48:$G$56,3,FALSE)</f>
        <v>#N/A</v>
      </c>
      <c r="AB35" s="245" t="e">
        <f t="shared" ref="AB35" si="237">VLOOKUP(AB34,$E$48:$G$56,3,FALSE)</f>
        <v>#N/A</v>
      </c>
      <c r="AC35" s="243" t="e">
        <f t="shared" ref="AC35" si="238">VLOOKUP(AC34,$E$48:$G$56,3,FALSE)</f>
        <v>#N/A</v>
      </c>
      <c r="AD35" s="244" t="e">
        <f t="shared" ref="AD35" si="239">VLOOKUP(AD34,$E$48:$G$56,3,FALSE)</f>
        <v>#N/A</v>
      </c>
      <c r="AE35" s="244" t="e">
        <f t="shared" ref="AE35" si="240">VLOOKUP(AE34,$E$48:$G$56,3,FALSE)</f>
        <v>#N/A</v>
      </c>
      <c r="AF35" s="244" t="e">
        <f t="shared" ref="AF35" si="241">VLOOKUP(AF34,$E$48:$G$56,3,FALSE)</f>
        <v>#N/A</v>
      </c>
      <c r="AG35" s="244" t="e">
        <f t="shared" ref="AG35" si="242">VLOOKUP(AG34,$E$48:$G$56,3,FALSE)</f>
        <v>#N/A</v>
      </c>
      <c r="AH35" s="244" t="e">
        <f t="shared" ref="AH35" si="243">VLOOKUP(AH34,$E$48:$G$56,3,FALSE)</f>
        <v>#N/A</v>
      </c>
      <c r="AI35" s="245" t="e">
        <f t="shared" ref="AI35" si="244">VLOOKUP(AI34,$E$48:$G$56,3,FALSE)</f>
        <v>#N/A</v>
      </c>
      <c r="AJ35" s="590"/>
      <c r="AK35" s="592" t="e">
        <f>IF(#REF!/4&gt;=1,"1",#REF!)</f>
        <v>#REF!</v>
      </c>
      <c r="AL35" s="594"/>
    </row>
    <row r="36" spans="1:49" s="8" customFormat="1" ht="23.5" customHeight="1" thickTop="1" thickBot="1">
      <c r="A36" s="535" t="s">
        <v>24</v>
      </c>
      <c r="B36" s="536"/>
      <c r="C36" s="537"/>
      <c r="D36" s="536"/>
      <c r="E36" s="536"/>
      <c r="F36" s="536"/>
      <c r="G36" s="538"/>
      <c r="H36" s="238">
        <f t="shared" ref="H36:AI36" si="245">SUMIF(H15:H24,"&gt;0")+SUMIF(H26:H35,"&gt;0")</f>
        <v>0</v>
      </c>
      <c r="I36" s="239">
        <f t="shared" si="245"/>
        <v>0</v>
      </c>
      <c r="J36" s="239">
        <f t="shared" si="245"/>
        <v>0</v>
      </c>
      <c r="K36" s="239">
        <f t="shared" si="245"/>
        <v>0</v>
      </c>
      <c r="L36" s="239">
        <f t="shared" si="245"/>
        <v>0</v>
      </c>
      <c r="M36" s="239">
        <f t="shared" si="245"/>
        <v>0</v>
      </c>
      <c r="N36" s="240">
        <f t="shared" si="245"/>
        <v>0</v>
      </c>
      <c r="O36" s="241">
        <f t="shared" si="245"/>
        <v>0</v>
      </c>
      <c r="P36" s="239">
        <f t="shared" si="245"/>
        <v>0</v>
      </c>
      <c r="Q36" s="239">
        <f t="shared" si="245"/>
        <v>0</v>
      </c>
      <c r="R36" s="239">
        <f t="shared" si="245"/>
        <v>0</v>
      </c>
      <c r="S36" s="239">
        <f t="shared" si="245"/>
        <v>0</v>
      </c>
      <c r="T36" s="239">
        <f t="shared" si="245"/>
        <v>0</v>
      </c>
      <c r="U36" s="242">
        <f t="shared" si="245"/>
        <v>0</v>
      </c>
      <c r="V36" s="238">
        <f t="shared" si="245"/>
        <v>0</v>
      </c>
      <c r="W36" s="239">
        <f t="shared" si="245"/>
        <v>0</v>
      </c>
      <c r="X36" s="239">
        <f t="shared" si="245"/>
        <v>0</v>
      </c>
      <c r="Y36" s="239">
        <f t="shared" si="245"/>
        <v>0</v>
      </c>
      <c r="Z36" s="239">
        <f t="shared" si="245"/>
        <v>0</v>
      </c>
      <c r="AA36" s="239">
        <f t="shared" si="245"/>
        <v>0</v>
      </c>
      <c r="AB36" s="240">
        <f t="shared" si="245"/>
        <v>0</v>
      </c>
      <c r="AC36" s="241">
        <f t="shared" si="245"/>
        <v>0</v>
      </c>
      <c r="AD36" s="239">
        <f t="shared" si="245"/>
        <v>0</v>
      </c>
      <c r="AE36" s="239">
        <f t="shared" si="245"/>
        <v>0</v>
      </c>
      <c r="AF36" s="239">
        <f t="shared" si="245"/>
        <v>0</v>
      </c>
      <c r="AG36" s="239">
        <f t="shared" si="245"/>
        <v>0</v>
      </c>
      <c r="AH36" s="239">
        <f t="shared" si="245"/>
        <v>0</v>
      </c>
      <c r="AI36" s="240">
        <f t="shared" si="245"/>
        <v>0</v>
      </c>
      <c r="AJ36" s="235">
        <f>SUM(AJ15:AJ24)+SUM(AJ26:AJ35)</f>
        <v>0</v>
      </c>
      <c r="AK36" s="236">
        <f>AJ36/4</f>
        <v>0</v>
      </c>
      <c r="AL36" s="237" t="e">
        <f>AK36/$AL$4</f>
        <v>#DIV/0!</v>
      </c>
    </row>
    <row r="37" spans="1:49" s="8" customFormat="1" ht="14.15" customHeight="1" thickBot="1">
      <c r="B37" s="26"/>
      <c r="C37" s="13"/>
      <c r="D37" s="13"/>
      <c r="E37" s="13"/>
      <c r="F37" s="13"/>
      <c r="G37" s="13"/>
      <c r="H37" s="25"/>
      <c r="I37" s="25"/>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1"/>
      <c r="AK37" s="21"/>
      <c r="AL37" s="21"/>
    </row>
    <row r="38" spans="1:49" s="8" customFormat="1" ht="14.15" customHeight="1">
      <c r="A38" s="539" t="s">
        <v>165</v>
      </c>
      <c r="B38" s="540"/>
      <c r="C38" s="545" t="s">
        <v>23</v>
      </c>
      <c r="D38" s="546"/>
      <c r="E38" s="551" t="s">
        <v>22</v>
      </c>
      <c r="F38" s="552"/>
      <c r="G38" s="557" t="s">
        <v>21</v>
      </c>
      <c r="H38" s="559" t="s">
        <v>20</v>
      </c>
      <c r="I38" s="557"/>
      <c r="J38" s="557"/>
      <c r="K38" s="557"/>
      <c r="L38" s="557"/>
      <c r="M38" s="557"/>
      <c r="N38" s="560"/>
      <c r="O38" s="559" t="s">
        <v>19</v>
      </c>
      <c r="P38" s="557"/>
      <c r="Q38" s="557"/>
      <c r="R38" s="557"/>
      <c r="S38" s="557"/>
      <c r="T38" s="557"/>
      <c r="U38" s="560"/>
      <c r="V38" s="559" t="s">
        <v>18</v>
      </c>
      <c r="W38" s="557"/>
      <c r="X38" s="557"/>
      <c r="Y38" s="557"/>
      <c r="Z38" s="557"/>
      <c r="AA38" s="557"/>
      <c r="AB38" s="560"/>
      <c r="AC38" s="575" t="s">
        <v>17</v>
      </c>
      <c r="AD38" s="557"/>
      <c r="AE38" s="557"/>
      <c r="AF38" s="557"/>
      <c r="AG38" s="557"/>
      <c r="AH38" s="557"/>
      <c r="AI38" s="576"/>
      <c r="AJ38" s="324"/>
      <c r="AK38" s="325"/>
      <c r="AL38" s="228"/>
    </row>
    <row r="39" spans="1:49" s="8" customFormat="1" ht="14.15" customHeight="1">
      <c r="A39" s="541"/>
      <c r="B39" s="542"/>
      <c r="C39" s="547"/>
      <c r="D39" s="548"/>
      <c r="E39" s="553"/>
      <c r="F39" s="554"/>
      <c r="G39" s="558"/>
      <c r="H39" s="58">
        <v>1</v>
      </c>
      <c r="I39" s="15">
        <v>2</v>
      </c>
      <c r="J39" s="15">
        <v>3</v>
      </c>
      <c r="K39" s="222">
        <v>4</v>
      </c>
      <c r="L39" s="15">
        <v>5</v>
      </c>
      <c r="M39" s="15">
        <v>6</v>
      </c>
      <c r="N39" s="57">
        <v>7</v>
      </c>
      <c r="O39" s="58">
        <v>8</v>
      </c>
      <c r="P39" s="15">
        <v>9</v>
      </c>
      <c r="Q39" s="15">
        <v>10</v>
      </c>
      <c r="R39" s="15">
        <v>11</v>
      </c>
      <c r="S39" s="15">
        <v>12</v>
      </c>
      <c r="T39" s="15">
        <v>13</v>
      </c>
      <c r="U39" s="57">
        <v>14</v>
      </c>
      <c r="V39" s="58">
        <v>15</v>
      </c>
      <c r="W39" s="15">
        <v>16</v>
      </c>
      <c r="X39" s="15">
        <v>17</v>
      </c>
      <c r="Y39" s="15">
        <v>18</v>
      </c>
      <c r="Z39" s="15">
        <v>19</v>
      </c>
      <c r="AA39" s="15">
        <v>20</v>
      </c>
      <c r="AB39" s="57">
        <v>21</v>
      </c>
      <c r="AC39" s="222">
        <v>22</v>
      </c>
      <c r="AD39" s="15">
        <v>23</v>
      </c>
      <c r="AE39" s="15">
        <v>24</v>
      </c>
      <c r="AF39" s="15">
        <v>25</v>
      </c>
      <c r="AG39" s="15">
        <v>26</v>
      </c>
      <c r="AH39" s="15">
        <v>27</v>
      </c>
      <c r="AI39" s="321">
        <v>28</v>
      </c>
      <c r="AJ39" s="529" t="s">
        <v>27</v>
      </c>
      <c r="AK39" s="531" t="s">
        <v>160</v>
      </c>
      <c r="AL39" s="533"/>
    </row>
    <row r="40" spans="1:49" s="8" customFormat="1" ht="14.15" customHeight="1" thickBot="1">
      <c r="A40" s="541"/>
      <c r="B40" s="542"/>
      <c r="C40" s="549"/>
      <c r="D40" s="550"/>
      <c r="E40" s="555"/>
      <c r="F40" s="556"/>
      <c r="G40" s="558"/>
      <c r="H40" s="343" t="e">
        <f>H13</f>
        <v>#NUM!</v>
      </c>
      <c r="I40" s="344" t="e">
        <f t="shared" ref="I40:AI40" si="246">I13</f>
        <v>#NUM!</v>
      </c>
      <c r="J40" s="344" t="e">
        <f t="shared" si="246"/>
        <v>#NUM!</v>
      </c>
      <c r="K40" s="344" t="e">
        <f t="shared" si="246"/>
        <v>#NUM!</v>
      </c>
      <c r="L40" s="344" t="e">
        <f t="shared" si="246"/>
        <v>#NUM!</v>
      </c>
      <c r="M40" s="344" t="e">
        <f t="shared" si="246"/>
        <v>#NUM!</v>
      </c>
      <c r="N40" s="345" t="e">
        <f t="shared" si="246"/>
        <v>#NUM!</v>
      </c>
      <c r="O40" s="343" t="e">
        <f t="shared" si="246"/>
        <v>#NUM!</v>
      </c>
      <c r="P40" s="344" t="e">
        <f t="shared" si="246"/>
        <v>#NUM!</v>
      </c>
      <c r="Q40" s="344" t="e">
        <f t="shared" si="246"/>
        <v>#NUM!</v>
      </c>
      <c r="R40" s="344" t="e">
        <f t="shared" si="246"/>
        <v>#NUM!</v>
      </c>
      <c r="S40" s="344" t="e">
        <f t="shared" si="246"/>
        <v>#NUM!</v>
      </c>
      <c r="T40" s="344" t="e">
        <f t="shared" si="246"/>
        <v>#NUM!</v>
      </c>
      <c r="U40" s="345" t="e">
        <f t="shared" si="246"/>
        <v>#NUM!</v>
      </c>
      <c r="V40" s="343" t="e">
        <f t="shared" si="246"/>
        <v>#NUM!</v>
      </c>
      <c r="W40" s="344" t="e">
        <f t="shared" si="246"/>
        <v>#NUM!</v>
      </c>
      <c r="X40" s="344" t="e">
        <f t="shared" si="246"/>
        <v>#NUM!</v>
      </c>
      <c r="Y40" s="344" t="e">
        <f t="shared" si="246"/>
        <v>#NUM!</v>
      </c>
      <c r="Z40" s="344" t="e">
        <f t="shared" si="246"/>
        <v>#NUM!</v>
      </c>
      <c r="AA40" s="344" t="e">
        <f t="shared" si="246"/>
        <v>#NUM!</v>
      </c>
      <c r="AB40" s="346" t="e">
        <f t="shared" si="246"/>
        <v>#NUM!</v>
      </c>
      <c r="AC40" s="343" t="e">
        <f t="shared" si="246"/>
        <v>#NUM!</v>
      </c>
      <c r="AD40" s="344" t="e">
        <f t="shared" si="246"/>
        <v>#NUM!</v>
      </c>
      <c r="AE40" s="344" t="e">
        <f t="shared" si="246"/>
        <v>#NUM!</v>
      </c>
      <c r="AF40" s="344" t="e">
        <f t="shared" si="246"/>
        <v>#NUM!</v>
      </c>
      <c r="AG40" s="344" t="e">
        <f t="shared" si="246"/>
        <v>#NUM!</v>
      </c>
      <c r="AH40" s="344" t="e">
        <f t="shared" si="246"/>
        <v>#NUM!</v>
      </c>
      <c r="AI40" s="345" t="e">
        <f t="shared" si="246"/>
        <v>#NUM!</v>
      </c>
      <c r="AJ40" s="530"/>
      <c r="AK40" s="532"/>
      <c r="AL40" s="534"/>
    </row>
    <row r="41" spans="1:49" s="8" customFormat="1" ht="14.15" customHeight="1">
      <c r="A41" s="541"/>
      <c r="B41" s="542"/>
      <c r="C41" s="561" t="s">
        <v>199</v>
      </c>
      <c r="D41" s="562"/>
      <c r="E41" s="563"/>
      <c r="F41" s="564"/>
      <c r="G41" s="197"/>
      <c r="H41" s="326"/>
      <c r="I41" s="327"/>
      <c r="J41" s="328"/>
      <c r="K41" s="328"/>
      <c r="L41" s="328"/>
      <c r="M41" s="328"/>
      <c r="N41" s="329"/>
      <c r="O41" s="326"/>
      <c r="P41" s="327"/>
      <c r="Q41" s="328"/>
      <c r="R41" s="328"/>
      <c r="S41" s="328"/>
      <c r="T41" s="328"/>
      <c r="U41" s="329"/>
      <c r="V41" s="326"/>
      <c r="W41" s="327"/>
      <c r="X41" s="328"/>
      <c r="Y41" s="328"/>
      <c r="Z41" s="328"/>
      <c r="AA41" s="328"/>
      <c r="AB41" s="329"/>
      <c r="AC41" s="326"/>
      <c r="AD41" s="327"/>
      <c r="AE41" s="328"/>
      <c r="AF41" s="328"/>
      <c r="AG41" s="328"/>
      <c r="AH41" s="328"/>
      <c r="AI41" s="330"/>
      <c r="AJ41" s="331">
        <f>COUNTIF(H41:AI41,$E$49)*$G$49+COUNTIF(H41:AI41,$E$50)*$G$50+COUNTIF(H41:AI41,$E$51)*$G$51+COUNTIF(H41:AI41,$E$52)*$G$52+COUNTIF(H41:AI41,$E$53)*$G$53+COUNTIF(H41:AI41,$E$54)*$G$54+COUNTIF(H41:AI41,$E$55)*$G$55+COUNTIF(H41:AI41,$E$56)*$G$56</f>
        <v>0</v>
      </c>
      <c r="AK41" s="337">
        <f>AJ41/4</f>
        <v>0</v>
      </c>
      <c r="AL41" s="23"/>
    </row>
    <row r="42" spans="1:49" s="8" customFormat="1" ht="14.15" customHeight="1">
      <c r="A42" s="541"/>
      <c r="B42" s="542"/>
      <c r="C42" s="565" t="s">
        <v>15</v>
      </c>
      <c r="D42" s="566"/>
      <c r="E42" s="567"/>
      <c r="F42" s="568"/>
      <c r="G42" s="195"/>
      <c r="H42" s="202"/>
      <c r="I42" s="203"/>
      <c r="J42" s="204"/>
      <c r="K42" s="204"/>
      <c r="L42" s="204"/>
      <c r="M42" s="204"/>
      <c r="N42" s="205"/>
      <c r="O42" s="202"/>
      <c r="P42" s="203"/>
      <c r="Q42" s="204"/>
      <c r="R42" s="204"/>
      <c r="S42" s="204"/>
      <c r="T42" s="204"/>
      <c r="U42" s="205"/>
      <c r="V42" s="202"/>
      <c r="W42" s="203"/>
      <c r="X42" s="204"/>
      <c r="Y42" s="204"/>
      <c r="Z42" s="204"/>
      <c r="AA42" s="204"/>
      <c r="AB42" s="205"/>
      <c r="AC42" s="202"/>
      <c r="AD42" s="203"/>
      <c r="AE42" s="204"/>
      <c r="AF42" s="204"/>
      <c r="AG42" s="204"/>
      <c r="AH42" s="204"/>
      <c r="AI42" s="322"/>
      <c r="AJ42" s="331">
        <f t="shared" ref="AJ42:AJ45" si="247">COUNTIF(H42:AI42,$E$49)*$G$49+COUNTIF(H42:AI42,$E$50)*$G$50+COUNTIF(H42:AI42,$E$51)*$G$51+COUNTIF(H42:AI42,$E$52)*$G$52+COUNTIF(H42:AI42,$E$53)*$G$53+COUNTIF(H42:AI42,$E$54)*$G$54+COUNTIF(H42:AI42,$E$55)*$G$55+COUNTIF(H42:AI42,$E$56)*$G$56</f>
        <v>0</v>
      </c>
      <c r="AK42" s="337">
        <f t="shared" ref="AK42:AK45" si="248">AJ42/4</f>
        <v>0</v>
      </c>
      <c r="AL42" s="23"/>
    </row>
    <row r="43" spans="1:49" s="8" customFormat="1" ht="14.15" customHeight="1">
      <c r="A43" s="541"/>
      <c r="B43" s="542"/>
      <c r="C43" s="569"/>
      <c r="D43" s="570"/>
      <c r="E43" s="567"/>
      <c r="F43" s="568"/>
      <c r="G43" s="195"/>
      <c r="H43" s="202"/>
      <c r="I43" s="203"/>
      <c r="J43" s="204"/>
      <c r="K43" s="204"/>
      <c r="L43" s="204"/>
      <c r="M43" s="204"/>
      <c r="N43" s="205"/>
      <c r="O43" s="202"/>
      <c r="P43" s="203"/>
      <c r="Q43" s="204"/>
      <c r="R43" s="204"/>
      <c r="S43" s="204"/>
      <c r="T43" s="204"/>
      <c r="U43" s="205"/>
      <c r="V43" s="202"/>
      <c r="W43" s="203"/>
      <c r="X43" s="204"/>
      <c r="Y43" s="204"/>
      <c r="Z43" s="204"/>
      <c r="AA43" s="204"/>
      <c r="AB43" s="205"/>
      <c r="AC43" s="202"/>
      <c r="AD43" s="203"/>
      <c r="AE43" s="204"/>
      <c r="AF43" s="204"/>
      <c r="AG43" s="204"/>
      <c r="AH43" s="204"/>
      <c r="AI43" s="322"/>
      <c r="AJ43" s="331">
        <f t="shared" si="247"/>
        <v>0</v>
      </c>
      <c r="AK43" s="337">
        <f t="shared" si="248"/>
        <v>0</v>
      </c>
      <c r="AL43" s="23"/>
    </row>
    <row r="44" spans="1:49" s="8" customFormat="1" ht="14.15" customHeight="1">
      <c r="A44" s="541"/>
      <c r="B44" s="542"/>
      <c r="C44" s="569"/>
      <c r="D44" s="570"/>
      <c r="E44" s="567"/>
      <c r="F44" s="568"/>
      <c r="G44" s="195"/>
      <c r="H44" s="202"/>
      <c r="I44" s="203"/>
      <c r="J44" s="204"/>
      <c r="K44" s="204"/>
      <c r="L44" s="204"/>
      <c r="M44" s="204"/>
      <c r="N44" s="205"/>
      <c r="O44" s="202"/>
      <c r="P44" s="203"/>
      <c r="Q44" s="204"/>
      <c r="R44" s="204"/>
      <c r="S44" s="204"/>
      <c r="T44" s="204"/>
      <c r="U44" s="205"/>
      <c r="V44" s="202"/>
      <c r="W44" s="203"/>
      <c r="X44" s="204"/>
      <c r="Y44" s="204"/>
      <c r="Z44" s="204"/>
      <c r="AA44" s="204"/>
      <c r="AB44" s="205"/>
      <c r="AC44" s="202"/>
      <c r="AD44" s="203"/>
      <c r="AE44" s="204"/>
      <c r="AF44" s="204"/>
      <c r="AG44" s="204"/>
      <c r="AH44" s="204"/>
      <c r="AI44" s="322"/>
      <c r="AJ44" s="331">
        <f t="shared" si="247"/>
        <v>0</v>
      </c>
      <c r="AK44" s="337">
        <f t="shared" si="248"/>
        <v>0</v>
      </c>
      <c r="AL44" s="23"/>
    </row>
    <row r="45" spans="1:49" s="8" customFormat="1" ht="14.15" customHeight="1" thickBot="1">
      <c r="A45" s="543"/>
      <c r="B45" s="544"/>
      <c r="C45" s="571"/>
      <c r="D45" s="572"/>
      <c r="E45" s="573"/>
      <c r="F45" s="574"/>
      <c r="G45" s="196"/>
      <c r="H45" s="206"/>
      <c r="I45" s="207"/>
      <c r="J45" s="208"/>
      <c r="K45" s="208"/>
      <c r="L45" s="208"/>
      <c r="M45" s="208"/>
      <c r="N45" s="209"/>
      <c r="O45" s="206"/>
      <c r="P45" s="207"/>
      <c r="Q45" s="208"/>
      <c r="R45" s="208"/>
      <c r="S45" s="208"/>
      <c r="T45" s="208"/>
      <c r="U45" s="209"/>
      <c r="V45" s="206"/>
      <c r="W45" s="207"/>
      <c r="X45" s="208"/>
      <c r="Y45" s="208"/>
      <c r="Z45" s="208"/>
      <c r="AA45" s="208"/>
      <c r="AB45" s="209"/>
      <c r="AC45" s="206"/>
      <c r="AD45" s="207"/>
      <c r="AE45" s="208"/>
      <c r="AF45" s="208"/>
      <c r="AG45" s="208"/>
      <c r="AH45" s="208"/>
      <c r="AI45" s="323"/>
      <c r="AJ45" s="336">
        <f t="shared" si="247"/>
        <v>0</v>
      </c>
      <c r="AK45" s="338">
        <f t="shared" si="248"/>
        <v>0</v>
      </c>
      <c r="AL45" s="23"/>
    </row>
    <row r="46" spans="1:49" s="8" customFormat="1" ht="17.25" customHeight="1" thickBot="1">
      <c r="B46" s="22"/>
      <c r="C46" s="13"/>
      <c r="D46" s="13"/>
      <c r="E46" s="13"/>
      <c r="F46" s="13"/>
      <c r="G46" s="13"/>
      <c r="H46" s="13"/>
      <c r="I46" s="13"/>
      <c r="J46" s="13"/>
      <c r="K46" s="13"/>
      <c r="L46" s="13"/>
      <c r="M46" s="13"/>
      <c r="N46" s="13"/>
      <c r="O46" s="13"/>
      <c r="P46" s="21"/>
      <c r="Q46" s="21"/>
      <c r="R46" s="21"/>
      <c r="S46" s="21"/>
      <c r="T46" s="21"/>
      <c r="U46" s="21"/>
      <c r="V46" s="21"/>
      <c r="W46" s="20"/>
      <c r="X46" s="20"/>
      <c r="Y46" s="20"/>
      <c r="Z46" s="20"/>
      <c r="AA46" s="20"/>
      <c r="AB46" s="20"/>
      <c r="AC46" s="20"/>
      <c r="AD46" s="20"/>
      <c r="AE46" s="20"/>
      <c r="AF46" s="20"/>
      <c r="AG46" s="20"/>
      <c r="AH46" s="20"/>
      <c r="AI46" s="20"/>
      <c r="AJ46" s="20"/>
      <c r="AK46" s="20"/>
      <c r="AL46" s="20"/>
      <c r="AM46" s="11"/>
      <c r="AN46" s="11"/>
    </row>
    <row r="47" spans="1:49" s="8" customFormat="1" ht="14.15" customHeight="1">
      <c r="B47" s="506" t="s">
        <v>183</v>
      </c>
      <c r="C47" s="507"/>
      <c r="D47" s="508"/>
      <c r="E47" s="111" t="s">
        <v>14</v>
      </c>
      <c r="F47" s="111"/>
      <c r="G47" s="112" t="s">
        <v>13</v>
      </c>
      <c r="H47" s="515" t="s">
        <v>12</v>
      </c>
      <c r="I47" s="516"/>
      <c r="J47" s="517" t="s">
        <v>11</v>
      </c>
      <c r="K47" s="518"/>
      <c r="L47" s="517" t="s">
        <v>10</v>
      </c>
      <c r="M47" s="519"/>
      <c r="N47" s="19"/>
      <c r="O47" s="520" t="s">
        <v>9</v>
      </c>
      <c r="P47" s="521"/>
      <c r="Q47" s="521"/>
      <c r="R47" s="521"/>
      <c r="S47" s="521"/>
      <c r="T47" s="521"/>
      <c r="U47" s="521"/>
      <c r="V47" s="521"/>
      <c r="W47" s="18"/>
      <c r="X47" s="18"/>
      <c r="Y47" s="18"/>
      <c r="Z47" s="18"/>
      <c r="AA47" s="18"/>
      <c r="AB47" s="18"/>
      <c r="AC47" s="18"/>
      <c r="AD47" s="18"/>
      <c r="AE47" s="18"/>
      <c r="AF47" s="18"/>
      <c r="AG47" s="18"/>
      <c r="AH47" s="18"/>
      <c r="AI47" s="18"/>
      <c r="AJ47" s="18"/>
      <c r="AK47" s="18"/>
      <c r="AL47" s="18"/>
      <c r="AM47" s="11"/>
      <c r="AN47" s="11"/>
      <c r="AO47" s="11"/>
      <c r="AP47" s="10"/>
      <c r="AQ47" s="10"/>
      <c r="AR47" s="9"/>
      <c r="AS47" s="9"/>
      <c r="AT47" s="9"/>
      <c r="AU47" s="9"/>
      <c r="AV47" s="9"/>
      <c r="AW47" s="9"/>
    </row>
    <row r="48" spans="1:49" s="8" customFormat="1" ht="14.15" customHeight="1">
      <c r="B48" s="509"/>
      <c r="C48" s="510"/>
      <c r="D48" s="511"/>
      <c r="E48" s="113" t="s">
        <v>8</v>
      </c>
      <c r="F48" s="113"/>
      <c r="G48" s="17">
        <v>0</v>
      </c>
      <c r="H48" s="522"/>
      <c r="I48" s="523"/>
      <c r="J48" s="522"/>
      <c r="K48" s="523"/>
      <c r="L48" s="522"/>
      <c r="M48" s="524"/>
      <c r="N48" s="13"/>
      <c r="O48" s="120">
        <v>1</v>
      </c>
      <c r="P48" s="525" t="s">
        <v>166</v>
      </c>
      <c r="Q48" s="525"/>
      <c r="R48" s="525"/>
      <c r="S48" s="525"/>
      <c r="T48" s="525"/>
      <c r="U48" s="525"/>
      <c r="V48" s="525"/>
      <c r="W48" s="525"/>
      <c r="X48" s="525"/>
      <c r="Y48" s="525"/>
      <c r="Z48" s="525"/>
      <c r="AA48" s="525"/>
      <c r="AB48" s="525"/>
      <c r="AC48" s="525"/>
      <c r="AD48" s="525"/>
      <c r="AE48" s="525"/>
      <c r="AF48" s="525"/>
      <c r="AG48" s="525"/>
      <c r="AH48" s="525"/>
      <c r="AI48" s="525"/>
      <c r="AJ48" s="525"/>
      <c r="AK48" s="525"/>
      <c r="AL48" s="116"/>
      <c r="AM48" s="11"/>
      <c r="AN48" s="11"/>
      <c r="AO48" s="11"/>
      <c r="AP48" s="10"/>
      <c r="AQ48" s="10"/>
      <c r="AR48" s="9"/>
      <c r="AS48" s="9"/>
      <c r="AT48" s="9"/>
      <c r="AU48" s="9"/>
      <c r="AV48" s="9"/>
      <c r="AW48" s="9"/>
    </row>
    <row r="49" spans="2:51" s="8" customFormat="1" ht="14.15" customHeight="1">
      <c r="B49" s="509"/>
      <c r="C49" s="510"/>
      <c r="D49" s="511"/>
      <c r="E49" s="212" t="s">
        <v>182</v>
      </c>
      <c r="F49" s="212"/>
      <c r="G49" s="277">
        <f t="shared" ref="G49:G56" si="249">J49-H49-L49</f>
        <v>0</v>
      </c>
      <c r="H49" s="526"/>
      <c r="I49" s="527"/>
      <c r="J49" s="526"/>
      <c r="K49" s="527"/>
      <c r="L49" s="526"/>
      <c r="M49" s="685"/>
      <c r="N49" s="210"/>
      <c r="O49" s="211"/>
      <c r="P49" s="525"/>
      <c r="Q49" s="525"/>
      <c r="R49" s="525"/>
      <c r="S49" s="525"/>
      <c r="T49" s="525"/>
      <c r="U49" s="525"/>
      <c r="V49" s="525"/>
      <c r="W49" s="525"/>
      <c r="X49" s="525"/>
      <c r="Y49" s="525"/>
      <c r="Z49" s="525"/>
      <c r="AA49" s="525"/>
      <c r="AB49" s="525"/>
      <c r="AC49" s="525"/>
      <c r="AD49" s="525"/>
      <c r="AE49" s="525"/>
      <c r="AF49" s="525"/>
      <c r="AG49" s="525"/>
      <c r="AH49" s="525"/>
      <c r="AI49" s="525"/>
      <c r="AJ49" s="525"/>
      <c r="AK49" s="525"/>
      <c r="AL49" s="116"/>
      <c r="AM49" s="11"/>
      <c r="AN49" s="11"/>
      <c r="AO49" s="11"/>
      <c r="AP49" s="10"/>
      <c r="AQ49" s="10"/>
      <c r="AR49" s="9"/>
      <c r="AS49" s="9"/>
      <c r="AT49" s="9"/>
      <c r="AU49" s="9"/>
      <c r="AV49" s="9"/>
      <c r="AW49" s="9"/>
    </row>
    <row r="50" spans="2:51" s="8" customFormat="1" ht="14.15" customHeight="1">
      <c r="B50" s="509"/>
      <c r="C50" s="510"/>
      <c r="D50" s="511"/>
      <c r="E50" s="15" t="s">
        <v>7</v>
      </c>
      <c r="F50" s="15"/>
      <c r="G50" s="277">
        <f t="shared" si="249"/>
        <v>0</v>
      </c>
      <c r="H50" s="526"/>
      <c r="I50" s="527"/>
      <c r="J50" s="501"/>
      <c r="K50" s="502"/>
      <c r="L50" s="501"/>
      <c r="M50" s="503"/>
      <c r="N50" s="12"/>
      <c r="O50" s="133"/>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116"/>
      <c r="AM50" s="11"/>
      <c r="AN50" s="11"/>
      <c r="AO50" s="11"/>
      <c r="AP50" s="10"/>
      <c r="AQ50" s="10"/>
      <c r="AR50" s="9"/>
      <c r="AS50" s="9"/>
      <c r="AT50" s="9"/>
      <c r="AU50" s="9"/>
      <c r="AV50" s="9"/>
      <c r="AW50" s="9"/>
    </row>
    <row r="51" spans="2:51" s="8" customFormat="1" ht="14.15" customHeight="1">
      <c r="B51" s="509"/>
      <c r="C51" s="510"/>
      <c r="D51" s="511"/>
      <c r="E51" s="15" t="s">
        <v>6</v>
      </c>
      <c r="F51" s="15"/>
      <c r="G51" s="277">
        <f t="shared" si="249"/>
        <v>0</v>
      </c>
      <c r="H51" s="501"/>
      <c r="I51" s="502"/>
      <c r="J51" s="501"/>
      <c r="K51" s="502"/>
      <c r="L51" s="501"/>
      <c r="M51" s="503"/>
      <c r="N51" s="12"/>
      <c r="O51" s="120">
        <v>2</v>
      </c>
      <c r="P51" s="525" t="s">
        <v>167</v>
      </c>
      <c r="Q51" s="525"/>
      <c r="R51" s="525"/>
      <c r="S51" s="525"/>
      <c r="T51" s="525"/>
      <c r="U51" s="525"/>
      <c r="V51" s="525"/>
      <c r="W51" s="525"/>
      <c r="X51" s="525"/>
      <c r="Y51" s="525"/>
      <c r="Z51" s="525"/>
      <c r="AA51" s="525"/>
      <c r="AB51" s="525"/>
      <c r="AC51" s="525"/>
      <c r="AD51" s="525"/>
      <c r="AE51" s="525"/>
      <c r="AF51" s="525"/>
      <c r="AG51" s="525"/>
      <c r="AH51" s="525"/>
      <c r="AI51" s="525"/>
      <c r="AJ51" s="525"/>
      <c r="AK51" s="525"/>
      <c r="AL51" s="114"/>
      <c r="AM51" s="11"/>
      <c r="AN51" s="11"/>
      <c r="AO51" s="11"/>
      <c r="AP51" s="10"/>
      <c r="AQ51" s="10"/>
      <c r="AR51" s="9"/>
      <c r="AS51" s="9"/>
      <c r="AT51" s="9"/>
      <c r="AU51" s="9"/>
      <c r="AV51" s="9"/>
      <c r="AW51" s="9"/>
    </row>
    <row r="52" spans="2:51" s="8" customFormat="1" ht="14.15" customHeight="1">
      <c r="B52" s="509"/>
      <c r="C52" s="510"/>
      <c r="D52" s="511"/>
      <c r="E52" s="15" t="s">
        <v>5</v>
      </c>
      <c r="F52" s="15"/>
      <c r="G52" s="277">
        <f t="shared" si="249"/>
        <v>0</v>
      </c>
      <c r="H52" s="501"/>
      <c r="I52" s="502"/>
      <c r="J52" s="501"/>
      <c r="K52" s="502"/>
      <c r="L52" s="501"/>
      <c r="M52" s="503"/>
      <c r="N52" s="12"/>
      <c r="O52" s="134"/>
      <c r="P52" s="525"/>
      <c r="Q52" s="525"/>
      <c r="R52" s="525"/>
      <c r="S52" s="525"/>
      <c r="T52" s="525"/>
      <c r="U52" s="525"/>
      <c r="V52" s="525"/>
      <c r="W52" s="525"/>
      <c r="X52" s="525"/>
      <c r="Y52" s="525"/>
      <c r="Z52" s="525"/>
      <c r="AA52" s="525"/>
      <c r="AB52" s="525"/>
      <c r="AC52" s="525"/>
      <c r="AD52" s="525"/>
      <c r="AE52" s="525"/>
      <c r="AF52" s="525"/>
      <c r="AG52" s="525"/>
      <c r="AH52" s="525"/>
      <c r="AI52" s="525"/>
      <c r="AJ52" s="525"/>
      <c r="AK52" s="525"/>
      <c r="AL52" s="114"/>
      <c r="AM52" s="11"/>
      <c r="AN52" s="11"/>
      <c r="AO52" s="11"/>
      <c r="AP52" s="10"/>
      <c r="AQ52" s="10"/>
      <c r="AR52" s="9"/>
      <c r="AS52" s="9"/>
      <c r="AT52" s="9"/>
      <c r="AU52" s="9"/>
      <c r="AV52" s="9"/>
      <c r="AW52" s="9"/>
    </row>
    <row r="53" spans="2:51" s="8" customFormat="1" ht="14.15" customHeight="1">
      <c r="B53" s="509"/>
      <c r="C53" s="510"/>
      <c r="D53" s="511"/>
      <c r="E53" s="15" t="s">
        <v>4</v>
      </c>
      <c r="F53" s="15"/>
      <c r="G53" s="277">
        <f t="shared" si="249"/>
        <v>0</v>
      </c>
      <c r="H53" s="501"/>
      <c r="I53" s="502"/>
      <c r="J53" s="501"/>
      <c r="K53" s="502"/>
      <c r="L53" s="501"/>
      <c r="M53" s="503"/>
      <c r="N53" s="12"/>
      <c r="O53" s="135">
        <v>3</v>
      </c>
      <c r="P53" s="504" t="s">
        <v>168</v>
      </c>
      <c r="Q53" s="504"/>
      <c r="R53" s="504"/>
      <c r="S53" s="504"/>
      <c r="T53" s="504"/>
      <c r="U53" s="504"/>
      <c r="V53" s="504"/>
      <c r="W53" s="504"/>
      <c r="X53" s="504"/>
      <c r="Y53" s="504"/>
      <c r="Z53" s="504"/>
      <c r="AA53" s="504"/>
      <c r="AB53" s="504"/>
      <c r="AC53" s="504"/>
      <c r="AD53" s="504"/>
      <c r="AE53" s="504"/>
      <c r="AF53" s="504"/>
      <c r="AG53" s="504"/>
      <c r="AH53" s="504"/>
      <c r="AI53" s="504"/>
      <c r="AJ53" s="504"/>
      <c r="AK53" s="504"/>
      <c r="AL53" s="16"/>
      <c r="AM53" s="11"/>
      <c r="AN53" s="11"/>
      <c r="AO53" s="11"/>
      <c r="AP53" s="10"/>
      <c r="AQ53" s="10"/>
      <c r="AR53" s="9"/>
      <c r="AS53" s="9"/>
      <c r="AT53" s="9"/>
      <c r="AU53" s="9"/>
      <c r="AV53" s="9"/>
      <c r="AW53" s="9"/>
    </row>
    <row r="54" spans="2:51" s="8" customFormat="1" ht="14.15" customHeight="1">
      <c r="B54" s="509"/>
      <c r="C54" s="510"/>
      <c r="D54" s="511"/>
      <c r="E54" s="15" t="s">
        <v>3</v>
      </c>
      <c r="F54" s="15"/>
      <c r="G54" s="277">
        <f t="shared" si="249"/>
        <v>0</v>
      </c>
      <c r="H54" s="501"/>
      <c r="I54" s="502"/>
      <c r="J54" s="501"/>
      <c r="K54" s="502"/>
      <c r="L54" s="501"/>
      <c r="M54" s="503"/>
      <c r="N54" s="12"/>
      <c r="O54" s="229">
        <v>4</v>
      </c>
      <c r="P54" s="505" t="s">
        <v>169</v>
      </c>
      <c r="Q54" s="505"/>
      <c r="R54" s="505"/>
      <c r="S54" s="505"/>
      <c r="T54" s="505"/>
      <c r="U54" s="505"/>
      <c r="V54" s="505"/>
      <c r="W54" s="505"/>
      <c r="X54" s="505"/>
      <c r="Y54" s="505"/>
      <c r="Z54" s="505"/>
      <c r="AA54" s="505"/>
      <c r="AB54" s="505"/>
      <c r="AC54" s="505"/>
      <c r="AD54" s="505"/>
      <c r="AE54" s="505"/>
      <c r="AF54" s="505"/>
      <c r="AG54" s="505"/>
      <c r="AH54" s="505"/>
      <c r="AI54" s="505"/>
      <c r="AJ54" s="505"/>
      <c r="AK54" s="505"/>
      <c r="AL54" s="136"/>
      <c r="AM54" s="11"/>
      <c r="AN54" s="11"/>
      <c r="AO54" s="11"/>
      <c r="AP54" s="10"/>
      <c r="AQ54" s="10"/>
      <c r="AR54" s="9"/>
      <c r="AS54" s="9"/>
      <c r="AT54" s="9"/>
      <c r="AU54" s="9"/>
      <c r="AV54" s="9"/>
      <c r="AW54" s="9"/>
    </row>
    <row r="55" spans="2:51" s="8" customFormat="1" ht="14.15" customHeight="1">
      <c r="B55" s="509"/>
      <c r="C55" s="510"/>
      <c r="D55" s="511"/>
      <c r="E55" s="15" t="s">
        <v>2</v>
      </c>
      <c r="F55" s="15"/>
      <c r="G55" s="277">
        <f t="shared" si="249"/>
        <v>0</v>
      </c>
      <c r="H55" s="501"/>
      <c r="I55" s="502"/>
      <c r="J55" s="501"/>
      <c r="K55" s="502"/>
      <c r="L55" s="501"/>
      <c r="M55" s="503"/>
      <c r="N55" s="12"/>
      <c r="O55" s="227">
        <v>5</v>
      </c>
      <c r="P55" s="686" t="s">
        <v>184</v>
      </c>
      <c r="Q55" s="686"/>
      <c r="R55" s="686"/>
      <c r="S55" s="686"/>
      <c r="T55" s="686"/>
      <c r="U55" s="686"/>
      <c r="V55" s="686"/>
      <c r="W55" s="686"/>
      <c r="X55" s="686"/>
      <c r="Y55" s="686"/>
      <c r="Z55" s="686"/>
      <c r="AA55" s="686"/>
      <c r="AB55" s="686"/>
      <c r="AC55" s="686"/>
      <c r="AD55" s="686"/>
      <c r="AE55" s="686"/>
      <c r="AF55" s="686"/>
      <c r="AG55" s="686"/>
      <c r="AH55" s="686"/>
      <c r="AI55" s="686"/>
      <c r="AJ55" s="686"/>
      <c r="AK55" s="686"/>
      <c r="AL55" s="225"/>
      <c r="AM55" s="11"/>
      <c r="AN55" s="11"/>
      <c r="AO55" s="11"/>
      <c r="AP55" s="10"/>
      <c r="AQ55" s="10"/>
      <c r="AR55" s="9"/>
      <c r="AS55" s="9"/>
      <c r="AT55" s="9"/>
      <c r="AU55" s="9"/>
      <c r="AV55" s="9"/>
      <c r="AW55" s="9"/>
    </row>
    <row r="56" spans="2:51" s="8" customFormat="1" ht="14.15" customHeight="1" thickBot="1">
      <c r="B56" s="512"/>
      <c r="C56" s="513"/>
      <c r="D56" s="514"/>
      <c r="E56" s="14" t="s">
        <v>1</v>
      </c>
      <c r="F56" s="14"/>
      <c r="G56" s="278">
        <f t="shared" si="249"/>
        <v>0</v>
      </c>
      <c r="H56" s="499"/>
      <c r="I56" s="528"/>
      <c r="J56" s="499"/>
      <c r="K56" s="528"/>
      <c r="L56" s="499"/>
      <c r="M56" s="500"/>
      <c r="N56" s="12"/>
      <c r="O56" s="226"/>
      <c r="P56" s="686"/>
      <c r="Q56" s="686"/>
      <c r="R56" s="686"/>
      <c r="S56" s="686"/>
      <c r="T56" s="686"/>
      <c r="U56" s="686"/>
      <c r="V56" s="686"/>
      <c r="W56" s="686"/>
      <c r="X56" s="686"/>
      <c r="Y56" s="686"/>
      <c r="Z56" s="686"/>
      <c r="AA56" s="686"/>
      <c r="AB56" s="686"/>
      <c r="AC56" s="686"/>
      <c r="AD56" s="686"/>
      <c r="AE56" s="686"/>
      <c r="AF56" s="686"/>
      <c r="AG56" s="686"/>
      <c r="AH56" s="686"/>
      <c r="AI56" s="686"/>
      <c r="AJ56" s="686"/>
      <c r="AK56" s="686"/>
      <c r="AL56" s="226"/>
      <c r="AM56" s="11"/>
      <c r="AN56" s="11"/>
      <c r="AO56" s="11"/>
      <c r="AP56" s="10"/>
      <c r="AQ56" s="10"/>
      <c r="AR56" s="9"/>
      <c r="AS56" s="9"/>
      <c r="AT56" s="9"/>
      <c r="AU56" s="9"/>
      <c r="AV56" s="9"/>
      <c r="AW56" s="9"/>
    </row>
    <row r="57" spans="2:51" s="6" customFormat="1" ht="13.5" customHeight="1">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11"/>
      <c r="AP57" s="10"/>
      <c r="AQ57" s="10"/>
      <c r="AR57" s="9"/>
      <c r="AS57" s="9"/>
      <c r="AT57" s="9"/>
      <c r="AU57" s="9"/>
      <c r="AV57" s="9"/>
      <c r="AW57" s="9"/>
      <c r="AX57" s="8"/>
      <c r="AY57" s="8"/>
    </row>
    <row r="58" spans="2:51" ht="21" customHeight="1">
      <c r="B58" s="3"/>
      <c r="C58" s="4"/>
      <c r="D58" s="4"/>
      <c r="E58" s="4"/>
      <c r="F58" s="4"/>
      <c r="G58" s="5" t="s">
        <v>0</v>
      </c>
      <c r="H58" s="4"/>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7"/>
      <c r="AP58" s="7"/>
      <c r="AQ58" s="7"/>
      <c r="AR58" s="7"/>
      <c r="AS58" s="7"/>
      <c r="AT58" s="7"/>
      <c r="AU58" s="7"/>
      <c r="AV58" s="7"/>
      <c r="AW58" s="7"/>
      <c r="AX58" s="6"/>
      <c r="AY58" s="6"/>
    </row>
    <row r="59" spans="2:51" ht="21" customHeight="1">
      <c r="B59" s="3"/>
      <c r="C59" s="4"/>
      <c r="D59" s="4"/>
      <c r="E59" s="4"/>
      <c r="F59" s="4"/>
      <c r="G59" s="4"/>
      <c r="H59" s="4"/>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row r="60" spans="2:51" ht="21" customHeight="1">
      <c r="B60" s="3"/>
      <c r="C60" s="4"/>
      <c r="D60" s="4"/>
      <c r="E60" s="4"/>
      <c r="F60" s="4"/>
      <c r="G60" s="4"/>
      <c r="H60" s="4"/>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row>
    <row r="61" spans="2:51" ht="21" customHeight="1">
      <c r="B61" s="3"/>
      <c r="C61" s="4"/>
      <c r="D61" s="4"/>
      <c r="E61" s="4"/>
      <c r="F61" s="4"/>
      <c r="G61" s="4"/>
      <c r="H61" s="4"/>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row>
    <row r="62" spans="2:51" ht="21" customHeight="1">
      <c r="AO62" s="3"/>
      <c r="AP62" s="3"/>
      <c r="AQ62" s="3"/>
      <c r="AR62" s="3"/>
      <c r="AS62" s="3"/>
      <c r="AT62" s="3"/>
      <c r="AU62" s="3"/>
      <c r="AV62" s="3"/>
      <c r="AW62" s="3"/>
    </row>
  </sheetData>
  <mergeCells count="181">
    <mergeCell ref="M2:W2"/>
    <mergeCell ref="X2:AK2"/>
    <mergeCell ref="H49:I49"/>
    <mergeCell ref="J49:K49"/>
    <mergeCell ref="L49:M49"/>
    <mergeCell ref="P55:AK56"/>
    <mergeCell ref="B1:C1"/>
    <mergeCell ref="A3:D3"/>
    <mergeCell ref="E3:K3"/>
    <mergeCell ref="L3:N3"/>
    <mergeCell ref="O3:V3"/>
    <mergeCell ref="W3:Z3"/>
    <mergeCell ref="AA3:AL3"/>
    <mergeCell ref="A6:B9"/>
    <mergeCell ref="C6:C7"/>
    <mergeCell ref="D6:E7"/>
    <mergeCell ref="G6:H9"/>
    <mergeCell ref="I6:J7"/>
    <mergeCell ref="K6:K7"/>
    <mergeCell ref="L6:O7"/>
    <mergeCell ref="P6:Y6"/>
    <mergeCell ref="A4:B4"/>
    <mergeCell ref="D4:H4"/>
    <mergeCell ref="I4:K4"/>
    <mergeCell ref="L4:P4"/>
    <mergeCell ref="Q4:S4"/>
    <mergeCell ref="T4:X4"/>
    <mergeCell ref="Z6:AH6"/>
    <mergeCell ref="AI6:AL6"/>
    <mergeCell ref="C8:C9"/>
    <mergeCell ref="D8:E9"/>
    <mergeCell ref="I8:J9"/>
    <mergeCell ref="K8:K9"/>
    <mergeCell ref="L8:O9"/>
    <mergeCell ref="Y4:AA4"/>
    <mergeCell ref="AB4:AK4"/>
    <mergeCell ref="O11:U11"/>
    <mergeCell ref="V11:AB11"/>
    <mergeCell ref="AC11:AI11"/>
    <mergeCell ref="AJ11:AL11"/>
    <mergeCell ref="AJ12:AJ13"/>
    <mergeCell ref="AK12:AK13"/>
    <mergeCell ref="AL12:AL13"/>
    <mergeCell ref="A11:B13"/>
    <mergeCell ref="C11:C13"/>
    <mergeCell ref="D11:D13"/>
    <mergeCell ref="E11:F13"/>
    <mergeCell ref="G11:G13"/>
    <mergeCell ref="H11:N11"/>
    <mergeCell ref="A14:G14"/>
    <mergeCell ref="A15:A35"/>
    <mergeCell ref="B15:B25"/>
    <mergeCell ref="C15:C16"/>
    <mergeCell ref="D15:D16"/>
    <mergeCell ref="E15:F16"/>
    <mergeCell ref="G15:G16"/>
    <mergeCell ref="C19:C20"/>
    <mergeCell ref="D19:D20"/>
    <mergeCell ref="E19:F20"/>
    <mergeCell ref="C25:D25"/>
    <mergeCell ref="E25:G25"/>
    <mergeCell ref="B26:B35"/>
    <mergeCell ref="C26:C27"/>
    <mergeCell ref="D26:D27"/>
    <mergeCell ref="E26:F27"/>
    <mergeCell ref="G26:G27"/>
    <mergeCell ref="C30:C31"/>
    <mergeCell ref="D30:D31"/>
    <mergeCell ref="E30:F31"/>
    <mergeCell ref="AJ15:AJ16"/>
    <mergeCell ref="AK15:AK16"/>
    <mergeCell ref="AL15:AL16"/>
    <mergeCell ref="C17:C18"/>
    <mergeCell ref="D17:D18"/>
    <mergeCell ref="E17:F18"/>
    <mergeCell ref="G17:G18"/>
    <mergeCell ref="AJ17:AJ18"/>
    <mergeCell ref="AK17:AK18"/>
    <mergeCell ref="AL17:AL18"/>
    <mergeCell ref="AL21:AL22"/>
    <mergeCell ref="C23:C24"/>
    <mergeCell ref="D23:D24"/>
    <mergeCell ref="E23:F24"/>
    <mergeCell ref="G23:G24"/>
    <mergeCell ref="AJ23:AJ24"/>
    <mergeCell ref="AK23:AK24"/>
    <mergeCell ref="AL23:AL24"/>
    <mergeCell ref="G19:G20"/>
    <mergeCell ref="AJ19:AJ20"/>
    <mergeCell ref="AK19:AK20"/>
    <mergeCell ref="AL19:AL20"/>
    <mergeCell ref="C21:C22"/>
    <mergeCell ref="D21:D22"/>
    <mergeCell ref="E21:F22"/>
    <mergeCell ref="G21:G22"/>
    <mergeCell ref="AJ21:AJ22"/>
    <mergeCell ref="AK21:AK22"/>
    <mergeCell ref="AJ26:AJ27"/>
    <mergeCell ref="AK26:AK27"/>
    <mergeCell ref="AL26:AL27"/>
    <mergeCell ref="C28:C29"/>
    <mergeCell ref="D28:D29"/>
    <mergeCell ref="E28:F29"/>
    <mergeCell ref="G28:G29"/>
    <mergeCell ref="AJ28:AJ29"/>
    <mergeCell ref="AK28:AK29"/>
    <mergeCell ref="AL28:AL29"/>
    <mergeCell ref="AL32:AL33"/>
    <mergeCell ref="C34:C35"/>
    <mergeCell ref="D34:D35"/>
    <mergeCell ref="E34:F35"/>
    <mergeCell ref="G34:G35"/>
    <mergeCell ref="AJ34:AJ35"/>
    <mergeCell ref="AK34:AK35"/>
    <mergeCell ref="AL34:AL35"/>
    <mergeCell ref="G30:G31"/>
    <mergeCell ref="AJ30:AJ31"/>
    <mergeCell ref="AK30:AK31"/>
    <mergeCell ref="AL30:AL31"/>
    <mergeCell ref="C32:C33"/>
    <mergeCell ref="D32:D33"/>
    <mergeCell ref="E32:F33"/>
    <mergeCell ref="G32:G33"/>
    <mergeCell ref="AJ32:AJ33"/>
    <mergeCell ref="AK32:AK33"/>
    <mergeCell ref="AJ39:AJ40"/>
    <mergeCell ref="AK39:AK40"/>
    <mergeCell ref="AL39:AL40"/>
    <mergeCell ref="A36:G36"/>
    <mergeCell ref="A38:B45"/>
    <mergeCell ref="C38:D40"/>
    <mergeCell ref="E38:F40"/>
    <mergeCell ref="G38:G40"/>
    <mergeCell ref="H38:N38"/>
    <mergeCell ref="C41:D41"/>
    <mergeCell ref="E41:F41"/>
    <mergeCell ref="C42:D42"/>
    <mergeCell ref="E42:F42"/>
    <mergeCell ref="C43:D43"/>
    <mergeCell ref="E43:F43"/>
    <mergeCell ref="C44:D44"/>
    <mergeCell ref="E44:F44"/>
    <mergeCell ref="C45:D45"/>
    <mergeCell ref="E45:F45"/>
    <mergeCell ref="O38:U38"/>
    <mergeCell ref="V38:AB38"/>
    <mergeCell ref="AC38:AI38"/>
    <mergeCell ref="L51:M51"/>
    <mergeCell ref="P51:AK52"/>
    <mergeCell ref="H52:I52"/>
    <mergeCell ref="J52:K52"/>
    <mergeCell ref="L52:M52"/>
    <mergeCell ref="H55:I55"/>
    <mergeCell ref="J55:K55"/>
    <mergeCell ref="L55:M55"/>
    <mergeCell ref="H56:I56"/>
    <mergeCell ref="J56:K56"/>
    <mergeCell ref="D1:E1"/>
    <mergeCell ref="L56:M56"/>
    <mergeCell ref="H53:I53"/>
    <mergeCell ref="J53:K53"/>
    <mergeCell ref="L53:M53"/>
    <mergeCell ref="P53:AK53"/>
    <mergeCell ref="H54:I54"/>
    <mergeCell ref="J54:K54"/>
    <mergeCell ref="L54:M54"/>
    <mergeCell ref="P54:AK54"/>
    <mergeCell ref="B47:D56"/>
    <mergeCell ref="H47:I47"/>
    <mergeCell ref="J47:K47"/>
    <mergeCell ref="L47:M47"/>
    <mergeCell ref="O47:V47"/>
    <mergeCell ref="H48:I48"/>
    <mergeCell ref="J48:K48"/>
    <mergeCell ref="L48:M48"/>
    <mergeCell ref="P48:AK50"/>
    <mergeCell ref="H50:I50"/>
    <mergeCell ref="J50:K50"/>
    <mergeCell ref="L50:M50"/>
    <mergeCell ref="H51:I51"/>
    <mergeCell ref="J51:K51"/>
  </mergeCells>
  <phoneticPr fontId="4"/>
  <conditionalFormatting sqref="B2">
    <cfRule type="containsText" dxfId="13" priority="3" operator="containsText" text="エラー">
      <formula>NOT(ISERROR(SEARCH("エラー",B2)))</formula>
    </cfRule>
  </conditionalFormatting>
  <conditionalFormatting sqref="X2">
    <cfRule type="containsText" dxfId="12" priority="2" operator="containsText" text="エラー">
      <formula>NOT(ISERROR(SEARCH("エラー",X2)))</formula>
    </cfRule>
  </conditionalFormatting>
  <conditionalFormatting sqref="A2">
    <cfRule type="containsText" dxfId="11" priority="1" operator="containsText" text="エラー">
      <formula>NOT(ISERROR(SEARCH("エラー",A2)))</formula>
    </cfRule>
  </conditionalFormatting>
  <dataValidations count="8">
    <dataValidation type="list" allowBlank="1" showInputMessage="1" showErrorMessage="1" sqref="H14:AI14">
      <formula1>"a,b,a・b,休"</formula1>
    </dataValidation>
    <dataValidation type="list" allowBlank="1" showInputMessage="1" showErrorMessage="1" sqref="H34:AI34 H28:AI28 H19:AI19 H26:AI26 H21:AI21 H15:AI15 H23:AI23 H30:AI30 H32:AI32 H17:AI17 H41:AI45">
      <formula1>$E$48:$E$56</formula1>
    </dataValidation>
    <dataValidation type="list" allowBlank="1" showInputMessage="1" showErrorMessage="1" sqref="Q4:S5 Y4:AA5">
      <formula1>"あり,なし"</formula1>
    </dataValidation>
    <dataValidation type="list" allowBlank="1" showInputMessage="1" showErrorMessage="1" sqref="E23 E34 E19 E15 E17 E21 E32 E26 E28 E30 E41:E45">
      <formula1>$AO$3:$AR$3</formula1>
    </dataValidation>
    <dataValidation type="list" allowBlank="1" showInputMessage="1" showErrorMessage="1" sqref="E3:K3">
      <formula1>"児童発達支援,放課後等デイサービス,児童発達支援及び放課後等デイサービス,保育所等訪問支援,居宅訪問型児童発達支援"</formula1>
    </dataValidation>
    <dataValidation type="list" allowBlank="1" showInputMessage="1" showErrorMessage="1" sqref="C23:C24">
      <formula1>$AO$1:$AX$1</formula1>
    </dataValidation>
    <dataValidation type="list" allowBlank="1" showInputMessage="1" showErrorMessage="1" sqref="C26:C35">
      <formula1>$AO$2:$AX$2</formula1>
    </dataValidation>
    <dataValidation type="list" allowBlank="1" showInputMessage="1" showErrorMessage="1" sqref="C15:C22">
      <formula1>$AO$1:$AX$1</formula1>
    </dataValidation>
  </dataValidations>
  <pageMargins left="0.19685039370078741" right="0" top="0.39370078740157483" bottom="0.19685039370078741" header="0.51181102362204722" footer="0.51181102362204722"/>
  <pageSetup paperSize="9" scale="7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61"/>
  <sheetViews>
    <sheetView view="pageBreakPreview" zoomScaleNormal="100" zoomScaleSheetLayoutView="100" workbookViewId="0">
      <selection activeCell="AN4" sqref="AN4"/>
    </sheetView>
  </sheetViews>
  <sheetFormatPr defaultColWidth="9" defaultRowHeight="21" customHeight="1"/>
  <cols>
    <col min="1" max="1" width="3.90625" style="1" customWidth="1"/>
    <col min="2" max="2" width="6.6328125" style="1" customWidth="1"/>
    <col min="3" max="3" width="10.08984375" style="2" customWidth="1"/>
    <col min="4" max="4" width="6" style="2" customWidth="1"/>
    <col min="5" max="5" width="8.6328125" style="2" customWidth="1"/>
    <col min="6" max="6" width="0.453125" style="2" customWidth="1"/>
    <col min="7" max="7" width="12.6328125" style="2" customWidth="1"/>
    <col min="8" max="8" width="4.36328125" style="2" customWidth="1"/>
    <col min="9" max="35" width="4.36328125" style="1" customWidth="1"/>
    <col min="36" max="37" width="7.08984375" style="1" customWidth="1"/>
    <col min="38" max="38" width="9.08984375" style="1" customWidth="1"/>
    <col min="39" max="40" width="2.90625" style="1" customWidth="1"/>
    <col min="41" max="47" width="9.90625" style="1" customWidth="1"/>
    <col min="48" max="48" width="11.81640625" style="1" customWidth="1"/>
    <col min="49" max="52" width="9.90625" style="1" customWidth="1"/>
    <col min="53" max="64" width="2.6328125" style="1" customWidth="1"/>
    <col min="65" max="16384" width="9" style="1"/>
  </cols>
  <sheetData>
    <row r="1" spans="1:52" s="8" customFormat="1" ht="15" customHeight="1" thickTop="1">
      <c r="B1" s="687" t="s">
        <v>312</v>
      </c>
      <c r="C1" s="498"/>
      <c r="D1" s="498" t="str">
        <f>IF(DAY(調書1!D2)&lt;15,"(3か月前)","(前々月)")</f>
        <v>(3か月前)</v>
      </c>
      <c r="E1" s="49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30"/>
      <c r="AN1" s="30"/>
      <c r="AO1" s="66" t="s">
        <v>47</v>
      </c>
      <c r="AP1" s="66" t="s">
        <v>46</v>
      </c>
      <c r="AQ1" s="61" t="s">
        <v>106</v>
      </c>
      <c r="AR1" s="61" t="s">
        <v>105</v>
      </c>
      <c r="AS1" s="64" t="s">
        <v>329</v>
      </c>
      <c r="AT1" s="64" t="s">
        <v>328</v>
      </c>
      <c r="AU1" s="64" t="s">
        <v>107</v>
      </c>
      <c r="AV1" s="412" t="s">
        <v>330</v>
      </c>
      <c r="AW1" s="64" t="s">
        <v>331</v>
      </c>
      <c r="AX1" s="65" t="s">
        <v>45</v>
      </c>
      <c r="AY1" s="69"/>
      <c r="AZ1" s="68"/>
    </row>
    <row r="2" spans="1:52" s="8" customFormat="1" ht="21" customHeight="1" thickBot="1">
      <c r="B2" s="353"/>
      <c r="C2" s="353"/>
      <c r="D2" s="353"/>
      <c r="E2" s="353"/>
      <c r="F2" s="353"/>
      <c r="G2" s="353"/>
      <c r="H2" s="353"/>
      <c r="I2" s="353"/>
      <c r="J2" s="353"/>
      <c r="K2" s="353"/>
      <c r="L2" s="353"/>
      <c r="M2" s="683" t="s">
        <v>200</v>
      </c>
      <c r="N2" s="683"/>
      <c r="O2" s="683"/>
      <c r="P2" s="683"/>
      <c r="Q2" s="683"/>
      <c r="R2" s="683"/>
      <c r="S2" s="683"/>
      <c r="T2" s="683"/>
      <c r="U2" s="683"/>
      <c r="V2" s="683"/>
      <c r="W2" s="683"/>
      <c r="X2" s="735" t="str">
        <f>IFERROR("（"&amp;TEXT(DATE(TEXT(調書1!$AU$2,"yyyy"),TEXT(調書1!$AU$2,"mm")-2,1),"gggee年mm月")&amp;"分）","（エラー！事前調書１のセル「D2」(運営指導日)入力！）")</f>
        <v>（エラー！事前調書１のセル「D2」(運営指導日)入力！）</v>
      </c>
      <c r="Y2" s="735"/>
      <c r="Z2" s="735"/>
      <c r="AA2" s="735"/>
      <c r="AB2" s="735"/>
      <c r="AC2" s="735"/>
      <c r="AD2" s="735"/>
      <c r="AE2" s="735"/>
      <c r="AF2" s="735"/>
      <c r="AG2" s="735"/>
      <c r="AH2" s="735"/>
      <c r="AI2" s="735"/>
      <c r="AJ2" s="735"/>
      <c r="AK2" s="735"/>
      <c r="AL2" s="353"/>
      <c r="AM2" s="29"/>
      <c r="AN2" s="29"/>
      <c r="AO2" s="66" t="s">
        <v>47</v>
      </c>
      <c r="AP2" s="66" t="s">
        <v>46</v>
      </c>
      <c r="AQ2" s="61" t="s">
        <v>106</v>
      </c>
      <c r="AR2" s="61" t="s">
        <v>105</v>
      </c>
      <c r="AS2" s="64" t="s">
        <v>329</v>
      </c>
      <c r="AT2" s="64" t="s">
        <v>328</v>
      </c>
      <c r="AU2" s="64" t="s">
        <v>107</v>
      </c>
      <c r="AV2" s="412" t="s">
        <v>330</v>
      </c>
      <c r="AW2" s="64" t="s">
        <v>331</v>
      </c>
      <c r="AX2" s="65" t="s">
        <v>45</v>
      </c>
      <c r="AY2" s="64"/>
      <c r="AZ2" s="61"/>
    </row>
    <row r="3" spans="1:52" s="8" customFormat="1" ht="18.75" customHeight="1" thickBot="1">
      <c r="A3" s="688" t="s">
        <v>148</v>
      </c>
      <c r="B3" s="689"/>
      <c r="C3" s="689"/>
      <c r="D3" s="689"/>
      <c r="E3" s="690"/>
      <c r="F3" s="691"/>
      <c r="G3" s="691"/>
      <c r="H3" s="691"/>
      <c r="I3" s="691"/>
      <c r="J3" s="691"/>
      <c r="K3" s="692"/>
      <c r="L3" s="688" t="s">
        <v>83</v>
      </c>
      <c r="M3" s="689"/>
      <c r="N3" s="693"/>
      <c r="O3" s="694">
        <f>調書1!$AJ$1</f>
        <v>0</v>
      </c>
      <c r="P3" s="695"/>
      <c r="Q3" s="695"/>
      <c r="R3" s="695"/>
      <c r="S3" s="695"/>
      <c r="T3" s="695"/>
      <c r="U3" s="695"/>
      <c r="V3" s="696"/>
      <c r="W3" s="697" t="s">
        <v>40</v>
      </c>
      <c r="X3" s="698"/>
      <c r="Y3" s="698"/>
      <c r="Z3" s="699"/>
      <c r="AA3" s="700">
        <f>調書1!$AQ$1</f>
        <v>0</v>
      </c>
      <c r="AB3" s="701"/>
      <c r="AC3" s="701"/>
      <c r="AD3" s="701"/>
      <c r="AE3" s="701"/>
      <c r="AF3" s="701"/>
      <c r="AG3" s="701"/>
      <c r="AH3" s="701"/>
      <c r="AI3" s="701"/>
      <c r="AJ3" s="701"/>
      <c r="AK3" s="701"/>
      <c r="AL3" s="702"/>
      <c r="AM3" s="21"/>
      <c r="AO3" s="61" t="s">
        <v>44</v>
      </c>
      <c r="AP3" s="61" t="s">
        <v>43</v>
      </c>
      <c r="AQ3" s="61" t="s">
        <v>42</v>
      </c>
      <c r="AR3" s="61" t="s">
        <v>41</v>
      </c>
      <c r="AS3" s="61"/>
      <c r="AT3" s="61"/>
      <c r="AU3" s="61"/>
      <c r="AV3" s="63"/>
      <c r="AW3" s="63"/>
      <c r="AX3" s="60"/>
      <c r="AY3" s="60"/>
      <c r="AZ3" s="60"/>
    </row>
    <row r="4" spans="1:52" s="117" customFormat="1" ht="29.25" customHeight="1" thickBot="1">
      <c r="A4" s="715" t="s">
        <v>33</v>
      </c>
      <c r="B4" s="716"/>
      <c r="C4" s="193"/>
      <c r="D4" s="717" t="s">
        <v>149</v>
      </c>
      <c r="E4" s="718"/>
      <c r="F4" s="718"/>
      <c r="G4" s="718"/>
      <c r="H4" s="718"/>
      <c r="I4" s="719"/>
      <c r="J4" s="720"/>
      <c r="K4" s="721"/>
      <c r="L4" s="660" t="s">
        <v>98</v>
      </c>
      <c r="M4" s="661"/>
      <c r="N4" s="661"/>
      <c r="O4" s="661"/>
      <c r="P4" s="661"/>
      <c r="Q4" s="662"/>
      <c r="R4" s="663"/>
      <c r="S4" s="664"/>
      <c r="T4" s="660" t="s">
        <v>97</v>
      </c>
      <c r="U4" s="661"/>
      <c r="V4" s="661"/>
      <c r="W4" s="661"/>
      <c r="X4" s="661"/>
      <c r="Y4" s="662"/>
      <c r="Z4" s="663"/>
      <c r="AA4" s="664"/>
      <c r="AB4" s="681" t="s">
        <v>150</v>
      </c>
      <c r="AC4" s="682"/>
      <c r="AD4" s="682"/>
      <c r="AE4" s="682"/>
      <c r="AF4" s="682"/>
      <c r="AG4" s="682"/>
      <c r="AH4" s="682"/>
      <c r="AI4" s="682"/>
      <c r="AJ4" s="682"/>
      <c r="AK4" s="682"/>
      <c r="AL4" s="194"/>
      <c r="AO4" s="61" t="s">
        <v>39</v>
      </c>
      <c r="AP4" s="61" t="s">
        <v>38</v>
      </c>
      <c r="AQ4" s="61" t="s">
        <v>37</v>
      </c>
      <c r="AR4" s="61" t="s">
        <v>36</v>
      </c>
      <c r="AS4" s="61" t="s">
        <v>35</v>
      </c>
      <c r="AT4" s="61" t="s">
        <v>16</v>
      </c>
      <c r="AU4" s="61" t="s">
        <v>34</v>
      </c>
      <c r="AV4" s="61" t="s">
        <v>96</v>
      </c>
      <c r="AW4" s="60"/>
      <c r="AX4" s="60"/>
      <c r="AY4" s="60"/>
      <c r="AZ4" s="60"/>
    </row>
    <row r="5" spans="1:52" s="117" customFormat="1" ht="4.5" customHeight="1" thickBot="1">
      <c r="A5" s="21"/>
      <c r="B5" s="118"/>
      <c r="C5" s="119"/>
      <c r="D5" s="120"/>
      <c r="E5" s="121"/>
      <c r="F5" s="121"/>
      <c r="G5" s="121"/>
      <c r="H5" s="121"/>
      <c r="I5" s="119"/>
      <c r="J5" s="119"/>
      <c r="K5" s="119"/>
      <c r="L5" s="122"/>
      <c r="M5" s="123"/>
      <c r="N5" s="123"/>
      <c r="O5" s="123"/>
      <c r="P5" s="123"/>
      <c r="Q5" s="123"/>
      <c r="R5" s="124"/>
      <c r="S5" s="124"/>
      <c r="T5" s="122"/>
      <c r="U5" s="123"/>
      <c r="V5" s="123"/>
      <c r="W5" s="123"/>
      <c r="X5" s="123"/>
      <c r="Y5" s="123"/>
      <c r="Z5" s="124"/>
      <c r="AA5" s="124"/>
      <c r="AB5" s="125"/>
      <c r="AC5" s="126"/>
      <c r="AD5" s="126"/>
      <c r="AE5" s="126"/>
      <c r="AF5" s="126"/>
      <c r="AG5" s="126"/>
      <c r="AH5" s="126"/>
      <c r="AI5" s="126"/>
      <c r="AJ5" s="126"/>
      <c r="AK5" s="126"/>
      <c r="AL5" s="127"/>
      <c r="AO5" s="61"/>
      <c r="AP5" s="61"/>
      <c r="AQ5" s="61"/>
      <c r="AR5" s="61"/>
      <c r="AS5" s="61"/>
      <c r="AT5" s="61"/>
      <c r="AU5" s="61"/>
      <c r="AV5" s="61"/>
      <c r="AW5" s="60"/>
      <c r="AX5" s="60"/>
      <c r="AY5" s="60"/>
      <c r="AZ5" s="60"/>
    </row>
    <row r="6" spans="1:52" s="8" customFormat="1" ht="7.5" customHeight="1" thickBot="1">
      <c r="A6" s="703" t="s">
        <v>151</v>
      </c>
      <c r="B6" s="704"/>
      <c r="C6" s="667" t="s">
        <v>152</v>
      </c>
      <c r="D6" s="669" t="s">
        <v>153</v>
      </c>
      <c r="E6" s="670"/>
      <c r="F6" s="115"/>
      <c r="G6" s="709" t="s">
        <v>154</v>
      </c>
      <c r="H6" s="710"/>
      <c r="I6" s="667" t="s">
        <v>152</v>
      </c>
      <c r="J6" s="673"/>
      <c r="K6" s="667" t="s">
        <v>155</v>
      </c>
      <c r="L6" s="675" t="s">
        <v>153</v>
      </c>
      <c r="M6" s="676"/>
      <c r="N6" s="676"/>
      <c r="O6" s="677"/>
      <c r="P6" s="665" t="s">
        <v>30</v>
      </c>
      <c r="Q6" s="665"/>
      <c r="R6" s="665"/>
      <c r="S6" s="665"/>
      <c r="T6" s="665"/>
      <c r="U6" s="665"/>
      <c r="V6" s="665"/>
      <c r="W6" s="665"/>
      <c r="X6" s="665"/>
      <c r="Y6" s="665"/>
      <c r="Z6" s="665"/>
      <c r="AA6" s="665"/>
      <c r="AB6" s="665"/>
      <c r="AC6" s="665"/>
      <c r="AD6" s="665"/>
      <c r="AE6" s="665"/>
      <c r="AF6" s="665"/>
      <c r="AG6" s="665"/>
      <c r="AH6" s="665"/>
      <c r="AI6" s="666" t="s">
        <v>30</v>
      </c>
      <c r="AJ6" s="666"/>
      <c r="AK6" s="666"/>
      <c r="AL6" s="666"/>
      <c r="AN6" s="117"/>
      <c r="AO6" s="61" t="s">
        <v>32</v>
      </c>
      <c r="AP6" s="61" t="s">
        <v>31</v>
      </c>
      <c r="AQ6" s="60"/>
      <c r="AR6" s="60"/>
      <c r="AS6" s="60"/>
      <c r="AT6" s="60"/>
      <c r="AU6" s="60"/>
      <c r="AV6" s="60"/>
      <c r="AW6" s="60"/>
      <c r="AX6" s="60"/>
      <c r="AY6" s="60"/>
      <c r="AZ6" s="60"/>
    </row>
    <row r="7" spans="1:52" s="117" customFormat="1" ht="7.5" customHeight="1" thickBot="1">
      <c r="A7" s="705"/>
      <c r="B7" s="706"/>
      <c r="C7" s="668"/>
      <c r="D7" s="671"/>
      <c r="E7" s="672"/>
      <c r="F7" s="115"/>
      <c r="G7" s="711"/>
      <c r="H7" s="712"/>
      <c r="I7" s="668"/>
      <c r="J7" s="674"/>
      <c r="K7" s="668"/>
      <c r="L7" s="678"/>
      <c r="M7" s="679"/>
      <c r="N7" s="679"/>
      <c r="O7" s="680"/>
      <c r="P7" s="13"/>
      <c r="Q7" s="13"/>
      <c r="R7" s="13"/>
      <c r="S7" s="13"/>
      <c r="T7" s="13"/>
      <c r="U7" s="13"/>
      <c r="V7" s="13"/>
      <c r="W7" s="13"/>
      <c r="X7" s="13"/>
      <c r="Y7" s="128"/>
      <c r="Z7" s="13"/>
      <c r="AA7" s="13"/>
      <c r="AB7" s="13"/>
      <c r="AC7" s="13"/>
      <c r="AD7" s="13"/>
      <c r="AE7" s="13"/>
      <c r="AF7" s="13"/>
      <c r="AG7" s="13"/>
      <c r="AH7" s="13"/>
      <c r="AI7" s="129"/>
      <c r="AJ7" s="129"/>
      <c r="AK7" s="129"/>
      <c r="AL7" s="129"/>
      <c r="AO7" s="61"/>
      <c r="AP7" s="61"/>
      <c r="AQ7" s="60"/>
      <c r="AR7" s="60"/>
      <c r="AS7" s="60"/>
      <c r="AT7" s="60"/>
      <c r="AU7" s="60"/>
      <c r="AV7" s="60"/>
      <c r="AW7" s="60"/>
      <c r="AX7" s="60"/>
      <c r="AY7" s="60"/>
      <c r="AZ7" s="60"/>
    </row>
    <row r="8" spans="1:52" s="117" customFormat="1" ht="7.5" customHeight="1">
      <c r="A8" s="705"/>
      <c r="B8" s="706"/>
      <c r="C8" s="667" t="s">
        <v>156</v>
      </c>
      <c r="D8" s="669" t="s">
        <v>153</v>
      </c>
      <c r="E8" s="670"/>
      <c r="F8" s="115"/>
      <c r="G8" s="711"/>
      <c r="H8" s="712"/>
      <c r="I8" s="667" t="s">
        <v>156</v>
      </c>
      <c r="J8" s="673"/>
      <c r="K8" s="667" t="s">
        <v>157</v>
      </c>
      <c r="L8" s="675" t="s">
        <v>153</v>
      </c>
      <c r="M8" s="676"/>
      <c r="N8" s="676"/>
      <c r="O8" s="677"/>
      <c r="P8" s="13"/>
      <c r="Q8" s="13"/>
      <c r="R8" s="13"/>
      <c r="S8" s="13"/>
      <c r="T8" s="13"/>
      <c r="U8" s="13"/>
      <c r="V8" s="13"/>
      <c r="W8" s="13"/>
      <c r="X8" s="13"/>
      <c r="Y8" s="13"/>
      <c r="Z8" s="13"/>
      <c r="AA8" s="13"/>
      <c r="AB8" s="13"/>
      <c r="AC8" s="13"/>
      <c r="AD8" s="13"/>
      <c r="AE8" s="13"/>
      <c r="AF8" s="13"/>
      <c r="AG8" s="13"/>
      <c r="AH8" s="13"/>
      <c r="AI8" s="129"/>
      <c r="AJ8" s="129"/>
      <c r="AK8" s="129"/>
      <c r="AL8" s="129"/>
      <c r="AO8" s="61"/>
      <c r="AP8" s="61"/>
      <c r="AQ8" s="60"/>
      <c r="AR8" s="60"/>
      <c r="AS8" s="60"/>
      <c r="AT8" s="60"/>
      <c r="AU8" s="60"/>
      <c r="AV8" s="60"/>
      <c r="AW8" s="60"/>
      <c r="AX8" s="60"/>
      <c r="AY8" s="60"/>
      <c r="AZ8" s="60"/>
    </row>
    <row r="9" spans="1:52" s="117" customFormat="1" ht="7.5" customHeight="1" thickBot="1">
      <c r="A9" s="707"/>
      <c r="B9" s="708"/>
      <c r="C9" s="668"/>
      <c r="D9" s="671"/>
      <c r="E9" s="672"/>
      <c r="F9" s="130"/>
      <c r="G9" s="713"/>
      <c r="H9" s="714"/>
      <c r="I9" s="668"/>
      <c r="J9" s="674"/>
      <c r="K9" s="668"/>
      <c r="L9" s="678"/>
      <c r="M9" s="679"/>
      <c r="N9" s="679"/>
      <c r="O9" s="680"/>
      <c r="P9" s="13"/>
      <c r="Q9" s="13"/>
      <c r="R9" s="13"/>
      <c r="S9" s="13"/>
      <c r="T9" s="13"/>
      <c r="U9" s="13"/>
      <c r="V9" s="13"/>
      <c r="W9" s="13"/>
      <c r="X9" s="13"/>
      <c r="Y9" s="13"/>
      <c r="Z9" s="13"/>
      <c r="AA9" s="13"/>
      <c r="AB9" s="13"/>
      <c r="AC9" s="13"/>
      <c r="AD9" s="13"/>
      <c r="AE9" s="13"/>
      <c r="AF9" s="13"/>
      <c r="AG9" s="13"/>
      <c r="AH9" s="13"/>
      <c r="AI9" s="129"/>
      <c r="AJ9" s="129"/>
      <c r="AK9" s="129"/>
      <c r="AL9" s="129"/>
      <c r="AO9" s="61"/>
      <c r="AP9" s="61"/>
      <c r="AQ9" s="60"/>
      <c r="AR9" s="60"/>
      <c r="AS9" s="60"/>
      <c r="AT9" s="60"/>
      <c r="AU9" s="60"/>
      <c r="AV9" s="60"/>
      <c r="AW9" s="60"/>
      <c r="AX9" s="60"/>
      <c r="AY9" s="60"/>
      <c r="AZ9" s="60"/>
    </row>
    <row r="10" spans="1:52" s="8" customFormat="1" ht="7.5" customHeight="1" thickBot="1">
      <c r="B10" s="21"/>
      <c r="C10" s="21"/>
      <c r="D10" s="21"/>
      <c r="E10" s="21"/>
      <c r="F10" s="21"/>
      <c r="G10" s="21"/>
      <c r="H10" s="21"/>
      <c r="I10" s="21"/>
      <c r="J10" s="21"/>
      <c r="K10" s="21"/>
      <c r="L10" s="21"/>
      <c r="M10" s="21"/>
      <c r="N10" s="21"/>
      <c r="O10" s="21"/>
      <c r="P10" s="13"/>
      <c r="Q10" s="13"/>
      <c r="R10" s="13"/>
      <c r="S10" s="13"/>
      <c r="T10" s="13"/>
      <c r="U10" s="13"/>
      <c r="V10" s="13"/>
      <c r="W10" s="13"/>
      <c r="X10" s="13"/>
      <c r="Y10" s="13"/>
      <c r="Z10" s="13"/>
      <c r="AA10" s="13"/>
      <c r="AB10" s="13"/>
      <c r="AC10" s="13"/>
      <c r="AD10" s="13"/>
      <c r="AE10" s="13"/>
      <c r="AF10" s="13"/>
      <c r="AG10" s="13"/>
      <c r="AH10" s="13"/>
      <c r="AI10" s="129"/>
      <c r="AJ10" s="129"/>
      <c r="AK10" s="129"/>
      <c r="AL10" s="131"/>
      <c r="AO10" s="61"/>
      <c r="AP10" s="61"/>
      <c r="AQ10" s="60"/>
      <c r="AR10" s="60"/>
      <c r="AS10" s="60"/>
      <c r="AT10" s="60"/>
      <c r="AU10" s="60"/>
      <c r="AV10" s="60"/>
      <c r="AW10" s="60"/>
      <c r="AX10" s="60"/>
      <c r="AY10" s="60"/>
      <c r="AZ10" s="60"/>
    </row>
    <row r="11" spans="1:52" s="8" customFormat="1" ht="14.15" customHeight="1">
      <c r="A11" s="648" t="s">
        <v>29</v>
      </c>
      <c r="B11" s="649"/>
      <c r="C11" s="652" t="s">
        <v>158</v>
      </c>
      <c r="D11" s="654" t="s">
        <v>159</v>
      </c>
      <c r="E11" s="551" t="s">
        <v>22</v>
      </c>
      <c r="F11" s="552"/>
      <c r="G11" s="576" t="s">
        <v>21</v>
      </c>
      <c r="H11" s="638" t="s">
        <v>20</v>
      </c>
      <c r="I11" s="557"/>
      <c r="J11" s="557"/>
      <c r="K11" s="557"/>
      <c r="L11" s="557"/>
      <c r="M11" s="557"/>
      <c r="N11" s="576"/>
      <c r="O11" s="638" t="s">
        <v>19</v>
      </c>
      <c r="P11" s="557"/>
      <c r="Q11" s="557"/>
      <c r="R11" s="557"/>
      <c r="S11" s="557"/>
      <c r="T11" s="557"/>
      <c r="U11" s="576"/>
      <c r="V11" s="638" t="s">
        <v>18</v>
      </c>
      <c r="W11" s="557"/>
      <c r="X11" s="557"/>
      <c r="Y11" s="557"/>
      <c r="Z11" s="557"/>
      <c r="AA11" s="557"/>
      <c r="AB11" s="576"/>
      <c r="AC11" s="638" t="s">
        <v>17</v>
      </c>
      <c r="AD11" s="557"/>
      <c r="AE11" s="557"/>
      <c r="AF11" s="557"/>
      <c r="AG11" s="557"/>
      <c r="AH11" s="557"/>
      <c r="AI11" s="560"/>
      <c r="AJ11" s="732" t="s">
        <v>28</v>
      </c>
      <c r="AK11" s="640"/>
      <c r="AL11" s="641"/>
    </row>
    <row r="12" spans="1:52" s="8" customFormat="1" ht="14.15" customHeight="1">
      <c r="A12" s="650"/>
      <c r="B12" s="651"/>
      <c r="C12" s="653"/>
      <c r="D12" s="655"/>
      <c r="E12" s="553"/>
      <c r="F12" s="554"/>
      <c r="G12" s="558"/>
      <c r="H12" s="139">
        <v>1</v>
      </c>
      <c r="I12" s="109">
        <v>2</v>
      </c>
      <c r="J12" s="109">
        <v>3</v>
      </c>
      <c r="K12" s="28">
        <v>4</v>
      </c>
      <c r="L12" s="109">
        <v>5</v>
      </c>
      <c r="M12" s="109">
        <v>6</v>
      </c>
      <c r="N12" s="138">
        <v>7</v>
      </c>
      <c r="O12" s="139">
        <v>8</v>
      </c>
      <c r="P12" s="109">
        <v>9</v>
      </c>
      <c r="Q12" s="109">
        <v>10</v>
      </c>
      <c r="R12" s="109">
        <v>11</v>
      </c>
      <c r="S12" s="109">
        <v>12</v>
      </c>
      <c r="T12" s="109">
        <v>13</v>
      </c>
      <c r="U12" s="138">
        <v>14</v>
      </c>
      <c r="V12" s="139">
        <v>15</v>
      </c>
      <c r="W12" s="109">
        <v>16</v>
      </c>
      <c r="X12" s="109">
        <v>17</v>
      </c>
      <c r="Y12" s="109">
        <v>18</v>
      </c>
      <c r="Z12" s="109">
        <v>19</v>
      </c>
      <c r="AA12" s="109">
        <v>20</v>
      </c>
      <c r="AB12" s="138">
        <v>21</v>
      </c>
      <c r="AC12" s="139">
        <v>22</v>
      </c>
      <c r="AD12" s="109">
        <v>23</v>
      </c>
      <c r="AE12" s="109">
        <v>24</v>
      </c>
      <c r="AF12" s="109">
        <v>25</v>
      </c>
      <c r="AG12" s="109">
        <v>26</v>
      </c>
      <c r="AH12" s="109">
        <v>27</v>
      </c>
      <c r="AI12" s="138">
        <v>28</v>
      </c>
      <c r="AJ12" s="733" t="s">
        <v>27</v>
      </c>
      <c r="AK12" s="644" t="s">
        <v>160</v>
      </c>
      <c r="AL12" s="646" t="s">
        <v>161</v>
      </c>
    </row>
    <row r="13" spans="1:52" s="8" customFormat="1" ht="14.15" customHeight="1">
      <c r="A13" s="650"/>
      <c r="B13" s="651"/>
      <c r="C13" s="653"/>
      <c r="D13" s="655"/>
      <c r="E13" s="656"/>
      <c r="F13" s="657"/>
      <c r="G13" s="658"/>
      <c r="H13" s="339" t="e">
        <f>DATE(TEXT(調書1!$AU$2,"yyyy"),TEXT(調書1!$AU$2,"mm")-2,H$12)</f>
        <v>#NUM!</v>
      </c>
      <c r="I13" s="340" t="e">
        <f>DATE(TEXT(調書1!$AU$2,"yyyy"),TEXT(調書1!$AU$2,"mm")-2,I$12)</f>
        <v>#NUM!</v>
      </c>
      <c r="J13" s="340" t="e">
        <f>DATE(TEXT(調書1!$AU$2,"yyyy"),TEXT(調書1!$AU$2,"mm")-2,J$12)</f>
        <v>#NUM!</v>
      </c>
      <c r="K13" s="340" t="e">
        <f>DATE(TEXT(調書1!$AU$2,"yyyy"),TEXT(調書1!$AU$2,"mm")-2,K$12)</f>
        <v>#NUM!</v>
      </c>
      <c r="L13" s="340" t="e">
        <f>DATE(TEXT(調書1!$AU$2,"yyyy"),TEXT(調書1!$AU$2,"mm")-2,L$12)</f>
        <v>#NUM!</v>
      </c>
      <c r="M13" s="340" t="e">
        <f>DATE(TEXT(調書1!$AU$2,"yyyy"),TEXT(調書1!$AU$2,"mm")-2,M$12)</f>
        <v>#NUM!</v>
      </c>
      <c r="N13" s="342" t="e">
        <f>DATE(TEXT(調書1!$AU$2,"yyyy"),TEXT(調書1!$AU$2,"mm")-2,N$12)</f>
        <v>#NUM!</v>
      </c>
      <c r="O13" s="339" t="e">
        <f>DATE(TEXT(調書1!$AU$2,"yyyy"),TEXT(調書1!$AU$2,"mm")-2,O$12)</f>
        <v>#NUM!</v>
      </c>
      <c r="P13" s="340" t="e">
        <f>DATE(TEXT(調書1!$AU$2,"yyyy"),TEXT(調書1!$AU$2,"mm")-2,P$12)</f>
        <v>#NUM!</v>
      </c>
      <c r="Q13" s="340" t="e">
        <f>DATE(TEXT(調書1!$AU$2,"yyyy"),TEXT(調書1!$AU$2,"mm")-2,Q$12)</f>
        <v>#NUM!</v>
      </c>
      <c r="R13" s="340" t="e">
        <f>DATE(TEXT(調書1!$AU$2,"yyyy"),TEXT(調書1!$AU$2,"mm")-2,R$12)</f>
        <v>#NUM!</v>
      </c>
      <c r="S13" s="340" t="e">
        <f>DATE(TEXT(調書1!$AU$2,"yyyy"),TEXT(調書1!$AU$2,"mm")-2,S$12)</f>
        <v>#NUM!</v>
      </c>
      <c r="T13" s="340" t="e">
        <f>DATE(TEXT(調書1!$AU$2,"yyyy"),TEXT(調書1!$AU$2,"mm")-2,T$12)</f>
        <v>#NUM!</v>
      </c>
      <c r="U13" s="342" t="e">
        <f>DATE(TEXT(調書1!$AU$2,"yyyy"),TEXT(調書1!$AU$2,"mm")-2,U$12)</f>
        <v>#NUM!</v>
      </c>
      <c r="V13" s="339" t="e">
        <f>DATE(TEXT(調書1!$AU$2,"yyyy"),TEXT(調書1!$AU$2,"mm")-2,V$12)</f>
        <v>#NUM!</v>
      </c>
      <c r="W13" s="340" t="e">
        <f>DATE(TEXT(調書1!$AU$2,"yyyy"),TEXT(調書1!$AU$2,"mm")-2,W$12)</f>
        <v>#NUM!</v>
      </c>
      <c r="X13" s="340" t="e">
        <f>DATE(TEXT(調書1!$AU$2,"yyyy"),TEXT(調書1!$AU$2,"mm")-2,X$12)</f>
        <v>#NUM!</v>
      </c>
      <c r="Y13" s="340" t="e">
        <f>DATE(TEXT(調書1!$AU$2,"yyyy"),TEXT(調書1!$AU$2,"mm")-2,Y$12)</f>
        <v>#NUM!</v>
      </c>
      <c r="Z13" s="340" t="e">
        <f>DATE(TEXT(調書1!$AU$2,"yyyy"),TEXT(調書1!$AU$2,"mm")-2,Z$12)</f>
        <v>#NUM!</v>
      </c>
      <c r="AA13" s="340" t="e">
        <f>DATE(TEXT(調書1!$AU$2,"yyyy"),TEXT(調書1!$AU$2,"mm")-2,AA$12)</f>
        <v>#NUM!</v>
      </c>
      <c r="AB13" s="342" t="e">
        <f>DATE(TEXT(調書1!$AU$2,"yyyy"),TEXT(調書1!$AU$2,"mm")-2,AB$12)</f>
        <v>#NUM!</v>
      </c>
      <c r="AC13" s="339" t="e">
        <f>DATE(TEXT(調書1!$AU$2,"yyyy"),TEXT(調書1!$AU$2,"mm")-2,AC$12)</f>
        <v>#NUM!</v>
      </c>
      <c r="AD13" s="340" t="e">
        <f>DATE(TEXT(調書1!$AU$2,"yyyy"),TEXT(調書1!$AU$2,"mm")-2,AD$12)</f>
        <v>#NUM!</v>
      </c>
      <c r="AE13" s="340" t="e">
        <f>DATE(TEXT(調書1!$AU$2,"yyyy"),TEXT(調書1!$AU$2,"mm")-2,AE$12)</f>
        <v>#NUM!</v>
      </c>
      <c r="AF13" s="340" t="e">
        <f>DATE(TEXT(調書1!$AU$2,"yyyy"),TEXT(調書1!$AU$2,"mm")-2,AF$12)</f>
        <v>#NUM!</v>
      </c>
      <c r="AG13" s="340" t="e">
        <f>DATE(TEXT(調書1!$AU$2,"yyyy"),TEXT(調書1!$AU$2,"mm")-2,AG$12)</f>
        <v>#NUM!</v>
      </c>
      <c r="AH13" s="340" t="e">
        <f>DATE(TEXT(調書1!$AU$2,"yyyy"),TEXT(調書1!$AU$2,"mm")-2,AH$12)</f>
        <v>#NUM!</v>
      </c>
      <c r="AI13" s="342" t="e">
        <f>DATE(TEXT(調書1!$AU$2,"yyyy"),TEXT(調書1!$AU$2,"mm")-2,AI$12)</f>
        <v>#NUM!</v>
      </c>
      <c r="AJ13" s="734"/>
      <c r="AK13" s="645"/>
      <c r="AL13" s="647"/>
    </row>
    <row r="14" spans="1:52" ht="14.15" customHeight="1">
      <c r="A14" s="618" t="s">
        <v>162</v>
      </c>
      <c r="B14" s="619"/>
      <c r="C14" s="619"/>
      <c r="D14" s="619"/>
      <c r="E14" s="619"/>
      <c r="F14" s="619"/>
      <c r="G14" s="619"/>
      <c r="H14" s="179"/>
      <c r="I14" s="180"/>
      <c r="J14" s="180"/>
      <c r="K14" s="180"/>
      <c r="L14" s="180"/>
      <c r="M14" s="180"/>
      <c r="N14" s="182"/>
      <c r="O14" s="179"/>
      <c r="P14" s="180"/>
      <c r="Q14" s="180"/>
      <c r="R14" s="180"/>
      <c r="S14" s="180"/>
      <c r="T14" s="180"/>
      <c r="U14" s="182"/>
      <c r="V14" s="179"/>
      <c r="W14" s="180"/>
      <c r="X14" s="180"/>
      <c r="Y14" s="180"/>
      <c r="Z14" s="180"/>
      <c r="AA14" s="180"/>
      <c r="AB14" s="182"/>
      <c r="AC14" s="179"/>
      <c r="AD14" s="180"/>
      <c r="AE14" s="180"/>
      <c r="AF14" s="180"/>
      <c r="AG14" s="180"/>
      <c r="AH14" s="180"/>
      <c r="AI14" s="182"/>
      <c r="AJ14" s="132"/>
      <c r="AK14" s="59"/>
      <c r="AL14" s="59"/>
      <c r="AM14" s="3"/>
      <c r="AN14" s="3"/>
      <c r="AO14" s="8"/>
      <c r="AP14" s="8"/>
      <c r="AQ14" s="8"/>
      <c r="AR14" s="8"/>
      <c r="AS14" s="8"/>
      <c r="AT14" s="8"/>
      <c r="AU14" s="8"/>
      <c r="AV14" s="8"/>
      <c r="AW14" s="8"/>
      <c r="AX14" s="8"/>
      <c r="AY14" s="8"/>
      <c r="AZ14" s="8"/>
    </row>
    <row r="15" spans="1:52" s="8" customFormat="1" ht="14.15" customHeight="1">
      <c r="A15" s="620" t="s">
        <v>95</v>
      </c>
      <c r="B15" s="620" t="s">
        <v>163</v>
      </c>
      <c r="C15" s="606"/>
      <c r="D15" s="625" t="s">
        <v>26</v>
      </c>
      <c r="E15" s="583"/>
      <c r="F15" s="584"/>
      <c r="G15" s="595"/>
      <c r="H15" s="281"/>
      <c r="I15" s="184"/>
      <c r="J15" s="184"/>
      <c r="K15" s="184"/>
      <c r="L15" s="184"/>
      <c r="M15" s="184"/>
      <c r="N15" s="185"/>
      <c r="O15" s="183"/>
      <c r="P15" s="184"/>
      <c r="Q15" s="184"/>
      <c r="R15" s="184"/>
      <c r="S15" s="184"/>
      <c r="T15" s="184"/>
      <c r="U15" s="186"/>
      <c r="V15" s="183"/>
      <c r="W15" s="184"/>
      <c r="X15" s="184"/>
      <c r="Y15" s="184"/>
      <c r="Z15" s="184"/>
      <c r="AA15" s="184"/>
      <c r="AB15" s="186"/>
      <c r="AC15" s="183"/>
      <c r="AD15" s="184"/>
      <c r="AE15" s="184"/>
      <c r="AF15" s="184"/>
      <c r="AG15" s="184"/>
      <c r="AH15" s="184"/>
      <c r="AI15" s="186"/>
      <c r="AJ15" s="729">
        <f>SUMIF(H16:AI16,"&gt;0")</f>
        <v>0</v>
      </c>
      <c r="AK15" s="599">
        <f>AJ15/4</f>
        <v>0</v>
      </c>
      <c r="AL15" s="577" t="e">
        <f>ROUNDDOWN(AK15/$AL$4,1)</f>
        <v>#DIV/0!</v>
      </c>
      <c r="AO15" s="3"/>
      <c r="AP15" s="3"/>
      <c r="AQ15" s="3"/>
      <c r="AR15" s="3"/>
      <c r="AS15" s="3"/>
      <c r="AT15" s="3"/>
      <c r="AU15" s="3"/>
      <c r="AV15" s="3"/>
      <c r="AW15" s="3"/>
      <c r="AX15" s="1"/>
      <c r="AY15" s="1"/>
      <c r="AZ15" s="1"/>
    </row>
    <row r="16" spans="1:52" s="8" customFormat="1" ht="14.15" customHeight="1">
      <c r="A16" s="621"/>
      <c r="B16" s="623"/>
      <c r="C16" s="607"/>
      <c r="D16" s="601"/>
      <c r="E16" s="602"/>
      <c r="F16" s="603"/>
      <c r="G16" s="596"/>
      <c r="H16" s="280" t="e">
        <f>VLOOKUP(H15,$E$48:$G$56,3,FALSE)</f>
        <v>#N/A</v>
      </c>
      <c r="I16" s="279" t="e">
        <f t="shared" ref="I16:AI16" si="0">VLOOKUP(I15,$E$48:$G$56,3,FALSE)</f>
        <v>#N/A</v>
      </c>
      <c r="J16" s="279" t="e">
        <f t="shared" si="0"/>
        <v>#N/A</v>
      </c>
      <c r="K16" s="279" t="e">
        <f t="shared" si="0"/>
        <v>#N/A</v>
      </c>
      <c r="L16" s="279" t="e">
        <f t="shared" si="0"/>
        <v>#N/A</v>
      </c>
      <c r="M16" s="279" t="e">
        <f t="shared" si="0"/>
        <v>#N/A</v>
      </c>
      <c r="N16" s="282" t="e">
        <f t="shared" si="0"/>
        <v>#N/A</v>
      </c>
      <c r="O16" s="280" t="e">
        <f t="shared" si="0"/>
        <v>#N/A</v>
      </c>
      <c r="P16" s="279" t="e">
        <f t="shared" si="0"/>
        <v>#N/A</v>
      </c>
      <c r="Q16" s="279" t="e">
        <f t="shared" si="0"/>
        <v>#N/A</v>
      </c>
      <c r="R16" s="279" t="e">
        <f t="shared" si="0"/>
        <v>#N/A</v>
      </c>
      <c r="S16" s="279" t="e">
        <f t="shared" si="0"/>
        <v>#N/A</v>
      </c>
      <c r="T16" s="279" t="e">
        <f t="shared" si="0"/>
        <v>#N/A</v>
      </c>
      <c r="U16" s="282" t="e">
        <f t="shared" si="0"/>
        <v>#N/A</v>
      </c>
      <c r="V16" s="280" t="e">
        <f t="shared" si="0"/>
        <v>#N/A</v>
      </c>
      <c r="W16" s="279" t="e">
        <f t="shared" si="0"/>
        <v>#N/A</v>
      </c>
      <c r="X16" s="279" t="e">
        <f t="shared" si="0"/>
        <v>#N/A</v>
      </c>
      <c r="Y16" s="279" t="e">
        <f t="shared" si="0"/>
        <v>#N/A</v>
      </c>
      <c r="Z16" s="279" t="e">
        <f t="shared" si="0"/>
        <v>#N/A</v>
      </c>
      <c r="AA16" s="279" t="e">
        <f t="shared" si="0"/>
        <v>#N/A</v>
      </c>
      <c r="AB16" s="282" t="e">
        <f t="shared" si="0"/>
        <v>#N/A</v>
      </c>
      <c r="AC16" s="280" t="e">
        <f t="shared" si="0"/>
        <v>#N/A</v>
      </c>
      <c r="AD16" s="279" t="e">
        <f t="shared" si="0"/>
        <v>#N/A</v>
      </c>
      <c r="AE16" s="279" t="e">
        <f t="shared" si="0"/>
        <v>#N/A</v>
      </c>
      <c r="AF16" s="279" t="e">
        <f t="shared" si="0"/>
        <v>#N/A</v>
      </c>
      <c r="AG16" s="279" t="e">
        <f t="shared" si="0"/>
        <v>#N/A</v>
      </c>
      <c r="AH16" s="279" t="e">
        <f t="shared" si="0"/>
        <v>#N/A</v>
      </c>
      <c r="AI16" s="282" t="e">
        <f t="shared" si="0"/>
        <v>#N/A</v>
      </c>
      <c r="AJ16" s="730"/>
      <c r="AK16" s="600" t="e">
        <f>IF(#REF!/4&gt;=1,"1",#REF!)</f>
        <v>#REF!</v>
      </c>
      <c r="AL16" s="578"/>
    </row>
    <row r="17" spans="1:52" s="8" customFormat="1" ht="14.15" customHeight="1">
      <c r="A17" s="621"/>
      <c r="B17" s="623"/>
      <c r="C17" s="606"/>
      <c r="D17" s="581" t="s">
        <v>26</v>
      </c>
      <c r="E17" s="583"/>
      <c r="F17" s="584"/>
      <c r="G17" s="587"/>
      <c r="H17" s="187"/>
      <c r="I17" s="188"/>
      <c r="J17" s="188"/>
      <c r="K17" s="188"/>
      <c r="L17" s="188"/>
      <c r="M17" s="188"/>
      <c r="N17" s="189"/>
      <c r="O17" s="187"/>
      <c r="P17" s="188"/>
      <c r="Q17" s="188"/>
      <c r="R17" s="188"/>
      <c r="S17" s="188"/>
      <c r="T17" s="188"/>
      <c r="U17" s="189"/>
      <c r="V17" s="187"/>
      <c r="W17" s="188"/>
      <c r="X17" s="188"/>
      <c r="Y17" s="188"/>
      <c r="Z17" s="188"/>
      <c r="AA17" s="188"/>
      <c r="AB17" s="189"/>
      <c r="AC17" s="187"/>
      <c r="AD17" s="188"/>
      <c r="AE17" s="188"/>
      <c r="AF17" s="188"/>
      <c r="AG17" s="188"/>
      <c r="AH17" s="188"/>
      <c r="AI17" s="189"/>
      <c r="AJ17" s="589">
        <f>SUMIF(H18:AI18,"&gt;0")</f>
        <v>0</v>
      </c>
      <c r="AK17" s="591">
        <f>AJ17/4</f>
        <v>0</v>
      </c>
      <c r="AL17" s="593" t="e">
        <f>ROUNDDOWN(AK17/$AL$4,1)</f>
        <v>#DIV/0!</v>
      </c>
    </row>
    <row r="18" spans="1:52" s="8" customFormat="1" ht="14.15" customHeight="1">
      <c r="A18" s="621"/>
      <c r="B18" s="623"/>
      <c r="C18" s="607"/>
      <c r="D18" s="601"/>
      <c r="E18" s="602"/>
      <c r="F18" s="603"/>
      <c r="G18" s="596"/>
      <c r="H18" s="243" t="e">
        <f>VLOOKUP(H17,$E$48:$G$56,3,FALSE)</f>
        <v>#N/A</v>
      </c>
      <c r="I18" s="244" t="e">
        <f t="shared" ref="I18:AI18" si="1">VLOOKUP(I17,$E$48:$G$56,3,FALSE)</f>
        <v>#N/A</v>
      </c>
      <c r="J18" s="244" t="e">
        <f t="shared" si="1"/>
        <v>#N/A</v>
      </c>
      <c r="K18" s="244" t="e">
        <f t="shared" si="1"/>
        <v>#N/A</v>
      </c>
      <c r="L18" s="244" t="e">
        <f t="shared" si="1"/>
        <v>#N/A</v>
      </c>
      <c r="M18" s="244" t="e">
        <f t="shared" si="1"/>
        <v>#N/A</v>
      </c>
      <c r="N18" s="245" t="e">
        <f t="shared" si="1"/>
        <v>#N/A</v>
      </c>
      <c r="O18" s="243" t="e">
        <f t="shared" si="1"/>
        <v>#N/A</v>
      </c>
      <c r="P18" s="244" t="e">
        <f t="shared" si="1"/>
        <v>#N/A</v>
      </c>
      <c r="Q18" s="244" t="e">
        <f t="shared" si="1"/>
        <v>#N/A</v>
      </c>
      <c r="R18" s="244" t="e">
        <f t="shared" si="1"/>
        <v>#N/A</v>
      </c>
      <c r="S18" s="244" t="e">
        <f t="shared" si="1"/>
        <v>#N/A</v>
      </c>
      <c r="T18" s="244" t="e">
        <f t="shared" si="1"/>
        <v>#N/A</v>
      </c>
      <c r="U18" s="245" t="e">
        <f t="shared" si="1"/>
        <v>#N/A</v>
      </c>
      <c r="V18" s="243" t="e">
        <f t="shared" si="1"/>
        <v>#N/A</v>
      </c>
      <c r="W18" s="244" t="e">
        <f t="shared" si="1"/>
        <v>#N/A</v>
      </c>
      <c r="X18" s="244" t="e">
        <f t="shared" si="1"/>
        <v>#N/A</v>
      </c>
      <c r="Y18" s="244" t="e">
        <f t="shared" si="1"/>
        <v>#N/A</v>
      </c>
      <c r="Z18" s="244" t="e">
        <f t="shared" si="1"/>
        <v>#N/A</v>
      </c>
      <c r="AA18" s="244" t="e">
        <f t="shared" si="1"/>
        <v>#N/A</v>
      </c>
      <c r="AB18" s="245" t="e">
        <f t="shared" si="1"/>
        <v>#N/A</v>
      </c>
      <c r="AC18" s="243" t="e">
        <f t="shared" si="1"/>
        <v>#N/A</v>
      </c>
      <c r="AD18" s="244" t="e">
        <f t="shared" si="1"/>
        <v>#N/A</v>
      </c>
      <c r="AE18" s="244" t="e">
        <f t="shared" si="1"/>
        <v>#N/A</v>
      </c>
      <c r="AF18" s="244" t="e">
        <f t="shared" si="1"/>
        <v>#N/A</v>
      </c>
      <c r="AG18" s="244" t="e">
        <f t="shared" si="1"/>
        <v>#N/A</v>
      </c>
      <c r="AH18" s="244" t="e">
        <f t="shared" si="1"/>
        <v>#N/A</v>
      </c>
      <c r="AI18" s="245" t="e">
        <f t="shared" si="1"/>
        <v>#N/A</v>
      </c>
      <c r="AJ18" s="605"/>
      <c r="AK18" s="600" t="e">
        <f>IF(#REF!/4&gt;=1,"1",#REF!)</f>
        <v>#REF!</v>
      </c>
      <c r="AL18" s="578"/>
    </row>
    <row r="19" spans="1:52" s="8" customFormat="1" ht="14.15" customHeight="1">
      <c r="A19" s="621"/>
      <c r="B19" s="623"/>
      <c r="C19" s="606"/>
      <c r="D19" s="581" t="s">
        <v>26</v>
      </c>
      <c r="E19" s="583"/>
      <c r="F19" s="584"/>
      <c r="G19" s="587"/>
      <c r="H19" s="190"/>
      <c r="I19" s="191"/>
      <c r="J19" s="191"/>
      <c r="K19" s="191"/>
      <c r="L19" s="191"/>
      <c r="M19" s="191"/>
      <c r="N19" s="192"/>
      <c r="O19" s="190"/>
      <c r="P19" s="191"/>
      <c r="Q19" s="191"/>
      <c r="R19" s="191"/>
      <c r="S19" s="191"/>
      <c r="T19" s="191"/>
      <c r="U19" s="192"/>
      <c r="V19" s="190"/>
      <c r="W19" s="191"/>
      <c r="X19" s="191"/>
      <c r="Y19" s="191"/>
      <c r="Z19" s="191"/>
      <c r="AA19" s="191"/>
      <c r="AB19" s="192"/>
      <c r="AC19" s="190"/>
      <c r="AD19" s="191"/>
      <c r="AE19" s="191"/>
      <c r="AF19" s="191"/>
      <c r="AG19" s="191"/>
      <c r="AH19" s="191"/>
      <c r="AI19" s="192"/>
      <c r="AJ19" s="589">
        <f>SUMIF(H20:AI20,"&gt;0")</f>
        <v>0</v>
      </c>
      <c r="AK19" s="591">
        <f>AJ19/4</f>
        <v>0</v>
      </c>
      <c r="AL19" s="593" t="e">
        <f>ROUNDDOWN(AK19/$AL$4,1)</f>
        <v>#DIV/0!</v>
      </c>
    </row>
    <row r="20" spans="1:52" s="8" customFormat="1" ht="14.15" customHeight="1">
      <c r="A20" s="621"/>
      <c r="B20" s="623"/>
      <c r="C20" s="607"/>
      <c r="D20" s="601"/>
      <c r="E20" s="602"/>
      <c r="F20" s="603"/>
      <c r="G20" s="596"/>
      <c r="H20" s="243" t="e">
        <f>VLOOKUP(H19,$E$48:$G$56,3,FALSE)</f>
        <v>#N/A</v>
      </c>
      <c r="I20" s="244" t="e">
        <f t="shared" ref="I20:AI20" si="2">VLOOKUP(I19,$E$48:$G$56,3,FALSE)</f>
        <v>#N/A</v>
      </c>
      <c r="J20" s="244" t="e">
        <f t="shared" si="2"/>
        <v>#N/A</v>
      </c>
      <c r="K20" s="244" t="e">
        <f t="shared" si="2"/>
        <v>#N/A</v>
      </c>
      <c r="L20" s="244" t="e">
        <f t="shared" si="2"/>
        <v>#N/A</v>
      </c>
      <c r="M20" s="244" t="e">
        <f t="shared" si="2"/>
        <v>#N/A</v>
      </c>
      <c r="N20" s="245" t="e">
        <f t="shared" si="2"/>
        <v>#N/A</v>
      </c>
      <c r="O20" s="243" t="e">
        <f t="shared" si="2"/>
        <v>#N/A</v>
      </c>
      <c r="P20" s="244" t="e">
        <f t="shared" si="2"/>
        <v>#N/A</v>
      </c>
      <c r="Q20" s="244" t="e">
        <f t="shared" si="2"/>
        <v>#N/A</v>
      </c>
      <c r="R20" s="244" t="e">
        <f t="shared" si="2"/>
        <v>#N/A</v>
      </c>
      <c r="S20" s="244" t="e">
        <f t="shared" si="2"/>
        <v>#N/A</v>
      </c>
      <c r="T20" s="244" t="e">
        <f t="shared" si="2"/>
        <v>#N/A</v>
      </c>
      <c r="U20" s="245" t="e">
        <f t="shared" si="2"/>
        <v>#N/A</v>
      </c>
      <c r="V20" s="243" t="e">
        <f t="shared" si="2"/>
        <v>#N/A</v>
      </c>
      <c r="W20" s="244" t="e">
        <f t="shared" si="2"/>
        <v>#N/A</v>
      </c>
      <c r="X20" s="244" t="e">
        <f t="shared" si="2"/>
        <v>#N/A</v>
      </c>
      <c r="Y20" s="244" t="e">
        <f t="shared" si="2"/>
        <v>#N/A</v>
      </c>
      <c r="Z20" s="244" t="e">
        <f t="shared" si="2"/>
        <v>#N/A</v>
      </c>
      <c r="AA20" s="244" t="e">
        <f t="shared" si="2"/>
        <v>#N/A</v>
      </c>
      <c r="AB20" s="245" t="e">
        <f t="shared" si="2"/>
        <v>#N/A</v>
      </c>
      <c r="AC20" s="243" t="e">
        <f t="shared" si="2"/>
        <v>#N/A</v>
      </c>
      <c r="AD20" s="244" t="e">
        <f t="shared" si="2"/>
        <v>#N/A</v>
      </c>
      <c r="AE20" s="244" t="e">
        <f t="shared" si="2"/>
        <v>#N/A</v>
      </c>
      <c r="AF20" s="244" t="e">
        <f t="shared" si="2"/>
        <v>#N/A</v>
      </c>
      <c r="AG20" s="244" t="e">
        <f t="shared" si="2"/>
        <v>#N/A</v>
      </c>
      <c r="AH20" s="244" t="e">
        <f t="shared" si="2"/>
        <v>#N/A</v>
      </c>
      <c r="AI20" s="245" t="e">
        <f t="shared" si="2"/>
        <v>#N/A</v>
      </c>
      <c r="AJ20" s="605"/>
      <c r="AK20" s="600" t="e">
        <f>IF(#REF!/4&gt;=1,"1",#REF!)</f>
        <v>#REF!</v>
      </c>
      <c r="AL20" s="578"/>
    </row>
    <row r="21" spans="1:52" s="8" customFormat="1" ht="14.15" customHeight="1">
      <c r="A21" s="621"/>
      <c r="B21" s="623"/>
      <c r="C21" s="606"/>
      <c r="D21" s="581" t="s">
        <v>26</v>
      </c>
      <c r="E21" s="583"/>
      <c r="F21" s="584"/>
      <c r="G21" s="587"/>
      <c r="H21" s="190"/>
      <c r="I21" s="191"/>
      <c r="J21" s="191"/>
      <c r="K21" s="191"/>
      <c r="L21" s="191"/>
      <c r="M21" s="191"/>
      <c r="N21" s="192"/>
      <c r="O21" s="190"/>
      <c r="P21" s="191"/>
      <c r="Q21" s="191"/>
      <c r="R21" s="191"/>
      <c r="S21" s="191"/>
      <c r="T21" s="191"/>
      <c r="U21" s="192"/>
      <c r="V21" s="190"/>
      <c r="W21" s="191"/>
      <c r="X21" s="191"/>
      <c r="Y21" s="191"/>
      <c r="Z21" s="191"/>
      <c r="AA21" s="191"/>
      <c r="AB21" s="192"/>
      <c r="AC21" s="190"/>
      <c r="AD21" s="191"/>
      <c r="AE21" s="191"/>
      <c r="AF21" s="191"/>
      <c r="AG21" s="191"/>
      <c r="AH21" s="191"/>
      <c r="AI21" s="192"/>
      <c r="AJ21" s="589">
        <f>SUMIF(H22:AI22,"&gt;0")</f>
        <v>0</v>
      </c>
      <c r="AK21" s="591">
        <f>AJ21/4</f>
        <v>0</v>
      </c>
      <c r="AL21" s="593" t="e">
        <f>ROUNDDOWN(AK21/$AL$4,1)</f>
        <v>#DIV/0!</v>
      </c>
    </row>
    <row r="22" spans="1:52" s="8" customFormat="1" ht="14.15" customHeight="1">
      <c r="A22" s="621"/>
      <c r="B22" s="623"/>
      <c r="C22" s="607"/>
      <c r="D22" s="601"/>
      <c r="E22" s="602"/>
      <c r="F22" s="603"/>
      <c r="G22" s="596"/>
      <c r="H22" s="243" t="e">
        <f>VLOOKUP(H21,$E$48:$G$56,3,FALSE)</f>
        <v>#N/A</v>
      </c>
      <c r="I22" s="244" t="e">
        <f t="shared" ref="I22" si="3">VLOOKUP(I21,$E$48:$G$56,3,FALSE)</f>
        <v>#N/A</v>
      </c>
      <c r="J22" s="244" t="e">
        <f t="shared" ref="J22" si="4">VLOOKUP(J21,$E$48:$G$56,3,FALSE)</f>
        <v>#N/A</v>
      </c>
      <c r="K22" s="244" t="e">
        <f t="shared" ref="K22" si="5">VLOOKUP(K21,$E$48:$G$56,3,FALSE)</f>
        <v>#N/A</v>
      </c>
      <c r="L22" s="244" t="e">
        <f t="shared" ref="L22" si="6">VLOOKUP(L21,$E$48:$G$56,3,FALSE)</f>
        <v>#N/A</v>
      </c>
      <c r="M22" s="244" t="e">
        <f t="shared" ref="M22" si="7">VLOOKUP(M21,$E$48:$G$56,3,FALSE)</f>
        <v>#N/A</v>
      </c>
      <c r="N22" s="245" t="e">
        <f t="shared" ref="N22" si="8">VLOOKUP(N21,$E$48:$G$56,3,FALSE)</f>
        <v>#N/A</v>
      </c>
      <c r="O22" s="243" t="e">
        <f t="shared" ref="O22" si="9">VLOOKUP(O21,$E$48:$G$56,3,FALSE)</f>
        <v>#N/A</v>
      </c>
      <c r="P22" s="244" t="e">
        <f t="shared" ref="P22" si="10">VLOOKUP(P21,$E$48:$G$56,3,FALSE)</f>
        <v>#N/A</v>
      </c>
      <c r="Q22" s="244" t="e">
        <f t="shared" ref="Q22" si="11">VLOOKUP(Q21,$E$48:$G$56,3,FALSE)</f>
        <v>#N/A</v>
      </c>
      <c r="R22" s="244" t="e">
        <f t="shared" ref="R22" si="12">VLOOKUP(R21,$E$48:$G$56,3,FALSE)</f>
        <v>#N/A</v>
      </c>
      <c r="S22" s="244" t="e">
        <f t="shared" ref="S22" si="13">VLOOKUP(S21,$E$48:$G$56,3,FALSE)</f>
        <v>#N/A</v>
      </c>
      <c r="T22" s="244" t="e">
        <f t="shared" ref="T22" si="14">VLOOKUP(T21,$E$48:$G$56,3,FALSE)</f>
        <v>#N/A</v>
      </c>
      <c r="U22" s="245" t="e">
        <f t="shared" ref="U22" si="15">VLOOKUP(U21,$E$48:$G$56,3,FALSE)</f>
        <v>#N/A</v>
      </c>
      <c r="V22" s="243" t="e">
        <f t="shared" ref="V22" si="16">VLOOKUP(V21,$E$48:$G$56,3,FALSE)</f>
        <v>#N/A</v>
      </c>
      <c r="W22" s="244" t="e">
        <f t="shared" ref="W22" si="17">VLOOKUP(W21,$E$48:$G$56,3,FALSE)</f>
        <v>#N/A</v>
      </c>
      <c r="X22" s="244" t="e">
        <f t="shared" ref="X22" si="18">VLOOKUP(X21,$E$48:$G$56,3,FALSE)</f>
        <v>#N/A</v>
      </c>
      <c r="Y22" s="244" t="e">
        <f t="shared" ref="Y22" si="19">VLOOKUP(Y21,$E$48:$G$56,3,FALSE)</f>
        <v>#N/A</v>
      </c>
      <c r="Z22" s="244" t="e">
        <f t="shared" ref="Z22" si="20">VLOOKUP(Z21,$E$48:$G$56,3,FALSE)</f>
        <v>#N/A</v>
      </c>
      <c r="AA22" s="244" t="e">
        <f t="shared" ref="AA22" si="21">VLOOKUP(AA21,$E$48:$G$56,3,FALSE)</f>
        <v>#N/A</v>
      </c>
      <c r="AB22" s="245" t="e">
        <f t="shared" ref="AB22" si="22">VLOOKUP(AB21,$E$48:$G$56,3,FALSE)</f>
        <v>#N/A</v>
      </c>
      <c r="AC22" s="243" t="e">
        <f t="shared" ref="AC22" si="23">VLOOKUP(AC21,$E$48:$G$56,3,FALSE)</f>
        <v>#N/A</v>
      </c>
      <c r="AD22" s="244" t="e">
        <f t="shared" ref="AD22" si="24">VLOOKUP(AD21,$E$48:$G$56,3,FALSE)</f>
        <v>#N/A</v>
      </c>
      <c r="AE22" s="244" t="e">
        <f t="shared" ref="AE22" si="25">VLOOKUP(AE21,$E$48:$G$56,3,FALSE)</f>
        <v>#N/A</v>
      </c>
      <c r="AF22" s="244" t="e">
        <f t="shared" ref="AF22" si="26">VLOOKUP(AF21,$E$48:$G$56,3,FALSE)</f>
        <v>#N/A</v>
      </c>
      <c r="AG22" s="244" t="e">
        <f t="shared" ref="AG22" si="27">VLOOKUP(AG21,$E$48:$G$56,3,FALSE)</f>
        <v>#N/A</v>
      </c>
      <c r="AH22" s="244" t="e">
        <f t="shared" ref="AH22" si="28">VLOOKUP(AH21,$E$48:$G$56,3,FALSE)</f>
        <v>#N/A</v>
      </c>
      <c r="AI22" s="245" t="e">
        <f t="shared" ref="AI22" si="29">VLOOKUP(AI21,$E$48:$G$56,3,FALSE)</f>
        <v>#N/A</v>
      </c>
      <c r="AJ22" s="605"/>
      <c r="AK22" s="600" t="e">
        <f>IF(#REF!/4&gt;=1,"1",#REF!)</f>
        <v>#REF!</v>
      </c>
      <c r="AL22" s="578"/>
    </row>
    <row r="23" spans="1:52" s="8" customFormat="1" ht="14.15" customHeight="1">
      <c r="A23" s="621"/>
      <c r="B23" s="623"/>
      <c r="C23" s="606"/>
      <c r="D23" s="581" t="s">
        <v>25</v>
      </c>
      <c r="E23" s="583"/>
      <c r="F23" s="584"/>
      <c r="G23" s="587"/>
      <c r="H23" s="190"/>
      <c r="I23" s="191"/>
      <c r="J23" s="191"/>
      <c r="K23" s="191"/>
      <c r="L23" s="191"/>
      <c r="M23" s="191"/>
      <c r="N23" s="192"/>
      <c r="O23" s="190"/>
      <c r="P23" s="191"/>
      <c r="Q23" s="191"/>
      <c r="R23" s="191"/>
      <c r="S23" s="191"/>
      <c r="T23" s="191"/>
      <c r="U23" s="192"/>
      <c r="V23" s="190"/>
      <c r="W23" s="191"/>
      <c r="X23" s="191"/>
      <c r="Y23" s="191"/>
      <c r="Z23" s="191"/>
      <c r="AA23" s="191"/>
      <c r="AB23" s="192"/>
      <c r="AC23" s="190"/>
      <c r="AD23" s="191"/>
      <c r="AE23" s="191"/>
      <c r="AF23" s="191"/>
      <c r="AG23" s="191"/>
      <c r="AH23" s="191"/>
      <c r="AI23" s="192"/>
      <c r="AJ23" s="589">
        <f>SUMIF(H24:AI24,"&gt;0")</f>
        <v>0</v>
      </c>
      <c r="AK23" s="591">
        <f>AJ23/4</f>
        <v>0</v>
      </c>
      <c r="AL23" s="593" t="e">
        <f>ROUNDDOWN(AK23/$AL$4,1)</f>
        <v>#DIV/0!</v>
      </c>
    </row>
    <row r="24" spans="1:52" s="8" customFormat="1" ht="14.15" customHeight="1" thickBot="1">
      <c r="A24" s="621"/>
      <c r="B24" s="623"/>
      <c r="C24" s="607"/>
      <c r="D24" s="608"/>
      <c r="E24" s="609"/>
      <c r="F24" s="610"/>
      <c r="G24" s="611"/>
      <c r="H24" s="250" t="e">
        <f>VLOOKUP(H23,$E$48:G63,3,FALSE)</f>
        <v>#N/A</v>
      </c>
      <c r="I24" s="251" t="e">
        <f>VLOOKUP(I23,$E$48:H63,3,FALSE)</f>
        <v>#N/A</v>
      </c>
      <c r="J24" s="251" t="e">
        <f>VLOOKUP(J23,$E$48:I63,3,FALSE)</f>
        <v>#N/A</v>
      </c>
      <c r="K24" s="251" t="e">
        <f>VLOOKUP(K23,$E$48:J63,3,FALSE)</f>
        <v>#N/A</v>
      </c>
      <c r="L24" s="251" t="e">
        <f>VLOOKUP(L23,$E$48:K63,3,FALSE)</f>
        <v>#N/A</v>
      </c>
      <c r="M24" s="251" t="e">
        <f>VLOOKUP(M23,$E$48:L63,3,FALSE)</f>
        <v>#N/A</v>
      </c>
      <c r="N24" s="252" t="e">
        <f>VLOOKUP(N23,$E$48:M63,3,FALSE)</f>
        <v>#N/A</v>
      </c>
      <c r="O24" s="253" t="e">
        <f>VLOOKUP(O23,$E$48:N63,3,FALSE)</f>
        <v>#N/A</v>
      </c>
      <c r="P24" s="251" t="e">
        <f>VLOOKUP(P23,$E$48:O63,3,FALSE)</f>
        <v>#N/A</v>
      </c>
      <c r="Q24" s="251" t="e">
        <f>VLOOKUP(Q23,$E$48:P63,3,FALSE)</f>
        <v>#N/A</v>
      </c>
      <c r="R24" s="251" t="e">
        <f>VLOOKUP(R23,$E$48:Q63,3,FALSE)</f>
        <v>#N/A</v>
      </c>
      <c r="S24" s="251" t="e">
        <f>VLOOKUP(S23,$E$48:R63,3,FALSE)</f>
        <v>#N/A</v>
      </c>
      <c r="T24" s="251" t="e">
        <f>VLOOKUP(T23,$E$48:S63,3,FALSE)</f>
        <v>#N/A</v>
      </c>
      <c r="U24" s="252" t="e">
        <f>VLOOKUP(U23,$E$48:T63,3,FALSE)</f>
        <v>#N/A</v>
      </c>
      <c r="V24" s="253" t="e">
        <f>VLOOKUP(V23,$E$48:U63,3,FALSE)</f>
        <v>#N/A</v>
      </c>
      <c r="W24" s="251" t="e">
        <f>VLOOKUP(W23,$E$48:V63,3,FALSE)</f>
        <v>#N/A</v>
      </c>
      <c r="X24" s="251" t="e">
        <f>VLOOKUP(X23,$E$48:W63,3,FALSE)</f>
        <v>#N/A</v>
      </c>
      <c r="Y24" s="251" t="e">
        <f>VLOOKUP(Y23,$E$48:X63,3,FALSE)</f>
        <v>#N/A</v>
      </c>
      <c r="Z24" s="251" t="e">
        <f>VLOOKUP(Z23,$E$48:Y63,3,FALSE)</f>
        <v>#N/A</v>
      </c>
      <c r="AA24" s="251" t="e">
        <f>VLOOKUP(AA23,$E$48:Z63,3,FALSE)</f>
        <v>#N/A</v>
      </c>
      <c r="AB24" s="252" t="e">
        <f>VLOOKUP(AB23,$E$48:AA63,3,FALSE)</f>
        <v>#N/A</v>
      </c>
      <c r="AC24" s="253" t="e">
        <f>VLOOKUP(AC23,$E$48:AB63,3,FALSE)</f>
        <v>#N/A</v>
      </c>
      <c r="AD24" s="251" t="e">
        <f>VLOOKUP(AD23,$E$48:AC63,3,FALSE)</f>
        <v>#N/A</v>
      </c>
      <c r="AE24" s="251" t="e">
        <f>VLOOKUP(AE23,$E$48:AD63,3,FALSE)</f>
        <v>#N/A</v>
      </c>
      <c r="AF24" s="251" t="e">
        <f>VLOOKUP(AF23,$E$48:AE63,3,FALSE)</f>
        <v>#N/A</v>
      </c>
      <c r="AG24" s="251" t="e">
        <f>VLOOKUP(AG23,$E$48:AF63,3,FALSE)</f>
        <v>#N/A</v>
      </c>
      <c r="AH24" s="251" t="e">
        <f>VLOOKUP(AH23,$E$48:AG63,3,FALSE)</f>
        <v>#N/A</v>
      </c>
      <c r="AI24" s="254" t="e">
        <f>VLOOKUP(AI23,$E$48:AH63,3,FALSE)</f>
        <v>#N/A</v>
      </c>
      <c r="AJ24" s="728"/>
      <c r="AK24" s="614" t="e">
        <f>IF(#REF!/4&gt;=1,"1",#REF!)</f>
        <v>#REF!</v>
      </c>
      <c r="AL24" s="615"/>
    </row>
    <row r="25" spans="1:52" s="27" customFormat="1" ht="24.75" customHeight="1" thickBot="1">
      <c r="A25" s="621"/>
      <c r="B25" s="624"/>
      <c r="C25" s="628"/>
      <c r="D25" s="629"/>
      <c r="E25" s="630"/>
      <c r="F25" s="631"/>
      <c r="G25" s="632"/>
      <c r="H25" s="255">
        <f t="shared" ref="H25:AI25" si="30">COUNTIF(H15:H24,"①")+COUNTIF(H15:H24,"②")+COUNTIF(H15:H24,"③")+COUNTIF(H15:H24,"④")+COUNTIF(H15:H24,"⑤")+COUNTIF(H15:H24,"⑥")+COUNTIF(H15:H24,"⑦")</f>
        <v>0</v>
      </c>
      <c r="I25" s="256">
        <f t="shared" si="30"/>
        <v>0</v>
      </c>
      <c r="J25" s="256">
        <f t="shared" si="30"/>
        <v>0</v>
      </c>
      <c r="K25" s="256">
        <f t="shared" si="30"/>
        <v>0</v>
      </c>
      <c r="L25" s="256">
        <f t="shared" si="30"/>
        <v>0</v>
      </c>
      <c r="M25" s="256">
        <f t="shared" si="30"/>
        <v>0</v>
      </c>
      <c r="N25" s="257">
        <f t="shared" si="30"/>
        <v>0</v>
      </c>
      <c r="O25" s="258">
        <f t="shared" si="30"/>
        <v>0</v>
      </c>
      <c r="P25" s="256">
        <f t="shared" si="30"/>
        <v>0</v>
      </c>
      <c r="Q25" s="256">
        <f t="shared" si="30"/>
        <v>0</v>
      </c>
      <c r="R25" s="256">
        <f t="shared" si="30"/>
        <v>0</v>
      </c>
      <c r="S25" s="256">
        <f t="shared" si="30"/>
        <v>0</v>
      </c>
      <c r="T25" s="256">
        <f t="shared" si="30"/>
        <v>0</v>
      </c>
      <c r="U25" s="257">
        <f t="shared" si="30"/>
        <v>0</v>
      </c>
      <c r="V25" s="258">
        <f t="shared" si="30"/>
        <v>0</v>
      </c>
      <c r="W25" s="256">
        <f t="shared" si="30"/>
        <v>0</v>
      </c>
      <c r="X25" s="256">
        <f t="shared" si="30"/>
        <v>0</v>
      </c>
      <c r="Y25" s="256">
        <f t="shared" si="30"/>
        <v>0</v>
      </c>
      <c r="Z25" s="256">
        <f t="shared" si="30"/>
        <v>0</v>
      </c>
      <c r="AA25" s="256">
        <f t="shared" si="30"/>
        <v>0</v>
      </c>
      <c r="AB25" s="257">
        <f t="shared" si="30"/>
        <v>0</v>
      </c>
      <c r="AC25" s="258">
        <f t="shared" si="30"/>
        <v>0</v>
      </c>
      <c r="AD25" s="256">
        <f t="shared" si="30"/>
        <v>0</v>
      </c>
      <c r="AE25" s="256">
        <f t="shared" si="30"/>
        <v>0</v>
      </c>
      <c r="AF25" s="256">
        <f t="shared" si="30"/>
        <v>0</v>
      </c>
      <c r="AG25" s="256">
        <f t="shared" si="30"/>
        <v>0</v>
      </c>
      <c r="AH25" s="256">
        <f t="shared" si="30"/>
        <v>0</v>
      </c>
      <c r="AI25" s="257">
        <f t="shared" si="30"/>
        <v>0</v>
      </c>
      <c r="AJ25" s="361">
        <f>SUM(AJ15:AJ24)</f>
        <v>0</v>
      </c>
      <c r="AK25" s="233">
        <f>AJ25/4</f>
        <v>0</v>
      </c>
      <c r="AL25" s="234" t="e">
        <f>AK25/$AL$4</f>
        <v>#DIV/0!</v>
      </c>
      <c r="AO25" s="8"/>
      <c r="AP25" s="8"/>
      <c r="AQ25" s="8"/>
      <c r="AR25" s="8"/>
      <c r="AS25" s="8"/>
      <c r="AT25" s="8"/>
      <c r="AU25" s="8"/>
      <c r="AV25" s="8"/>
      <c r="AW25" s="8"/>
      <c r="AX25" s="8"/>
      <c r="AY25" s="8"/>
      <c r="AZ25" s="8"/>
    </row>
    <row r="26" spans="1:52" s="8" customFormat="1" ht="14.15" customHeight="1">
      <c r="A26" s="621"/>
      <c r="B26" s="633" t="s">
        <v>164</v>
      </c>
      <c r="C26" s="731"/>
      <c r="D26" s="581" t="s">
        <v>26</v>
      </c>
      <c r="E26" s="636"/>
      <c r="F26" s="637"/>
      <c r="G26" s="595"/>
      <c r="H26" s="187"/>
      <c r="I26" s="188"/>
      <c r="J26" s="188"/>
      <c r="K26" s="188"/>
      <c r="L26" s="188"/>
      <c r="M26" s="188"/>
      <c r="N26" s="189"/>
      <c r="O26" s="187"/>
      <c r="P26" s="188"/>
      <c r="Q26" s="188"/>
      <c r="R26" s="188"/>
      <c r="S26" s="188"/>
      <c r="T26" s="188"/>
      <c r="U26" s="189"/>
      <c r="V26" s="187"/>
      <c r="W26" s="188"/>
      <c r="X26" s="188"/>
      <c r="Y26" s="188"/>
      <c r="Z26" s="188"/>
      <c r="AA26" s="188"/>
      <c r="AB26" s="189"/>
      <c r="AC26" s="187"/>
      <c r="AD26" s="188"/>
      <c r="AE26" s="188"/>
      <c r="AF26" s="188"/>
      <c r="AG26" s="188"/>
      <c r="AH26" s="188"/>
      <c r="AI26" s="189"/>
      <c r="AJ26" s="604">
        <f>SUMIF(H27:AI27,"&gt;0")</f>
        <v>0</v>
      </c>
      <c r="AK26" s="599">
        <f>AJ26/4</f>
        <v>0</v>
      </c>
      <c r="AL26" s="577" t="e">
        <f>ROUNDDOWN(AK26/$AL$4,1)</f>
        <v>#DIV/0!</v>
      </c>
      <c r="AO26" s="27"/>
      <c r="AP26" s="27"/>
      <c r="AQ26" s="27"/>
      <c r="AR26" s="27"/>
      <c r="AS26" s="27"/>
      <c r="AT26" s="27"/>
      <c r="AU26" s="27"/>
      <c r="AV26" s="27"/>
      <c r="AW26" s="27"/>
      <c r="AX26" s="27"/>
      <c r="AY26" s="27"/>
      <c r="AZ26" s="27"/>
    </row>
    <row r="27" spans="1:52" s="8" customFormat="1" ht="14.15" customHeight="1">
      <c r="A27" s="621"/>
      <c r="B27" s="634"/>
      <c r="C27" s="606"/>
      <c r="D27" s="601"/>
      <c r="E27" s="602"/>
      <c r="F27" s="603"/>
      <c r="G27" s="596"/>
      <c r="H27" s="243" t="e">
        <f>VLOOKUP(H26,$E$48:$G$56,3,FALSE)</f>
        <v>#N/A</v>
      </c>
      <c r="I27" s="260" t="e">
        <f t="shared" ref="I27" si="31">VLOOKUP(I26,$E$48:$G$56,3,FALSE)</f>
        <v>#N/A</v>
      </c>
      <c r="J27" s="260" t="e">
        <f t="shared" ref="J27" si="32">VLOOKUP(J26,$E$48:$G$56,3,FALSE)</f>
        <v>#N/A</v>
      </c>
      <c r="K27" s="260" t="e">
        <f t="shared" ref="K27" si="33">VLOOKUP(K26,$E$48:$G$56,3,FALSE)</f>
        <v>#N/A</v>
      </c>
      <c r="L27" s="260" t="e">
        <f t="shared" ref="L27" si="34">VLOOKUP(L26,$E$48:$G$56,3,FALSE)</f>
        <v>#N/A</v>
      </c>
      <c r="M27" s="260" t="e">
        <f t="shared" ref="M27" si="35">VLOOKUP(M26,$E$48:$G$56,3,FALSE)</f>
        <v>#N/A</v>
      </c>
      <c r="N27" s="261" t="e">
        <f t="shared" ref="N27" si="36">VLOOKUP(N26,$E$48:$G$56,3,FALSE)</f>
        <v>#N/A</v>
      </c>
      <c r="O27" s="259" t="e">
        <f t="shared" ref="O27" si="37">VLOOKUP(O26,$E$48:$G$56,3,FALSE)</f>
        <v>#N/A</v>
      </c>
      <c r="P27" s="260" t="e">
        <f t="shared" ref="P27" si="38">VLOOKUP(P26,$E$48:$G$56,3,FALSE)</f>
        <v>#N/A</v>
      </c>
      <c r="Q27" s="260" t="e">
        <f t="shared" ref="Q27" si="39">VLOOKUP(Q26,$E$48:$G$56,3,FALSE)</f>
        <v>#N/A</v>
      </c>
      <c r="R27" s="260" t="e">
        <f t="shared" ref="R27" si="40">VLOOKUP(R26,$E$48:$G$56,3,FALSE)</f>
        <v>#N/A</v>
      </c>
      <c r="S27" s="260" t="e">
        <f t="shared" ref="S27" si="41">VLOOKUP(S26,$E$48:$G$56,3,FALSE)</f>
        <v>#N/A</v>
      </c>
      <c r="T27" s="260" t="e">
        <f t="shared" ref="T27" si="42">VLOOKUP(T26,$E$48:$G$56,3,FALSE)</f>
        <v>#N/A</v>
      </c>
      <c r="U27" s="261" t="e">
        <f t="shared" ref="U27" si="43">VLOOKUP(U26,$E$48:$G$56,3,FALSE)</f>
        <v>#N/A</v>
      </c>
      <c r="V27" s="259" t="e">
        <f t="shared" ref="V27" si="44">VLOOKUP(V26,$E$48:$G$56,3,FALSE)</f>
        <v>#N/A</v>
      </c>
      <c r="W27" s="260" t="e">
        <f t="shared" ref="W27" si="45">VLOOKUP(W26,$E$48:$G$56,3,FALSE)</f>
        <v>#N/A</v>
      </c>
      <c r="X27" s="260" t="e">
        <f t="shared" ref="X27" si="46">VLOOKUP(X26,$E$48:$G$56,3,FALSE)</f>
        <v>#N/A</v>
      </c>
      <c r="Y27" s="260" t="e">
        <f t="shared" ref="Y27" si="47">VLOOKUP(Y26,$E$48:$G$56,3,FALSE)</f>
        <v>#N/A</v>
      </c>
      <c r="Z27" s="260" t="e">
        <f t="shared" ref="Z27" si="48">VLOOKUP(Z26,$E$48:$G$56,3,FALSE)</f>
        <v>#N/A</v>
      </c>
      <c r="AA27" s="260" t="e">
        <f t="shared" ref="AA27" si="49">VLOOKUP(AA26,$E$48:$G$56,3,FALSE)</f>
        <v>#N/A</v>
      </c>
      <c r="AB27" s="261" t="e">
        <f t="shared" ref="AB27" si="50">VLOOKUP(AB26,$E$48:$G$56,3,FALSE)</f>
        <v>#N/A</v>
      </c>
      <c r="AC27" s="259" t="e">
        <f t="shared" ref="AC27" si="51">VLOOKUP(AC26,$E$48:$G$56,3,FALSE)</f>
        <v>#N/A</v>
      </c>
      <c r="AD27" s="260" t="e">
        <f t="shared" ref="AD27" si="52">VLOOKUP(AD26,$E$48:$G$56,3,FALSE)</f>
        <v>#N/A</v>
      </c>
      <c r="AE27" s="260" t="e">
        <f t="shared" ref="AE27" si="53">VLOOKUP(AE26,$E$48:$G$56,3,FALSE)</f>
        <v>#N/A</v>
      </c>
      <c r="AF27" s="260" t="e">
        <f t="shared" ref="AF27" si="54">VLOOKUP(AF26,$E$48:$G$56,3,FALSE)</f>
        <v>#N/A</v>
      </c>
      <c r="AG27" s="260" t="e">
        <f t="shared" ref="AG27" si="55">VLOOKUP(AG26,$E$48:$G$56,3,FALSE)</f>
        <v>#N/A</v>
      </c>
      <c r="AH27" s="260" t="e">
        <f t="shared" ref="AH27" si="56">VLOOKUP(AH26,$E$48:$G$56,3,FALSE)</f>
        <v>#N/A</v>
      </c>
      <c r="AI27" s="261" t="e">
        <f t="shared" ref="AI27" si="57">VLOOKUP(AI26,$E$48:$G$56,3,FALSE)</f>
        <v>#N/A</v>
      </c>
      <c r="AJ27" s="605"/>
      <c r="AK27" s="600" t="e">
        <f>IF(#REF!/4&gt;=1,"1",#REF!)</f>
        <v>#REF!</v>
      </c>
      <c r="AL27" s="578"/>
    </row>
    <row r="28" spans="1:52" s="8" customFormat="1" ht="14.15" customHeight="1">
      <c r="A28" s="621"/>
      <c r="B28" s="634"/>
      <c r="C28" s="579"/>
      <c r="D28" s="581" t="s">
        <v>26</v>
      </c>
      <c r="E28" s="583"/>
      <c r="F28" s="584"/>
      <c r="G28" s="595"/>
      <c r="H28" s="187"/>
      <c r="I28" s="188"/>
      <c r="J28" s="188"/>
      <c r="K28" s="188"/>
      <c r="L28" s="188"/>
      <c r="M28" s="188"/>
      <c r="N28" s="189"/>
      <c r="O28" s="187"/>
      <c r="P28" s="188"/>
      <c r="Q28" s="188"/>
      <c r="R28" s="188"/>
      <c r="S28" s="188"/>
      <c r="T28" s="188"/>
      <c r="U28" s="189"/>
      <c r="V28" s="187"/>
      <c r="W28" s="188"/>
      <c r="X28" s="188"/>
      <c r="Y28" s="188"/>
      <c r="Z28" s="188"/>
      <c r="AA28" s="188"/>
      <c r="AB28" s="189"/>
      <c r="AC28" s="187"/>
      <c r="AD28" s="188"/>
      <c r="AE28" s="188"/>
      <c r="AF28" s="188"/>
      <c r="AG28" s="188"/>
      <c r="AH28" s="188"/>
      <c r="AI28" s="189"/>
      <c r="AJ28" s="604">
        <f>SUMIF(H29:AI29,"&gt;0")</f>
        <v>0</v>
      </c>
      <c r="AK28" s="599">
        <f>AJ28/4</f>
        <v>0</v>
      </c>
      <c r="AL28" s="577" t="e">
        <f>ROUNDDOWN(AK28/$AL$4,1)</f>
        <v>#DIV/0!</v>
      </c>
    </row>
    <row r="29" spans="1:52" s="8" customFormat="1" ht="14.15" customHeight="1">
      <c r="A29" s="621"/>
      <c r="B29" s="634"/>
      <c r="C29" s="579"/>
      <c r="D29" s="601"/>
      <c r="E29" s="602"/>
      <c r="F29" s="603"/>
      <c r="G29" s="596"/>
      <c r="H29" s="259" t="e">
        <f>VLOOKUP(H28,$E$48:$G$56,3,FALSE)</f>
        <v>#N/A</v>
      </c>
      <c r="I29" s="260" t="e">
        <f t="shared" ref="I29" si="58">VLOOKUP(I28,$E$48:$G$56,3,FALSE)</f>
        <v>#N/A</v>
      </c>
      <c r="J29" s="260" t="e">
        <f t="shared" ref="J29" si="59">VLOOKUP(J28,$E$48:$G$56,3,FALSE)</f>
        <v>#N/A</v>
      </c>
      <c r="K29" s="260" t="e">
        <f t="shared" ref="K29" si="60">VLOOKUP(K28,$E$48:$G$56,3,FALSE)</f>
        <v>#N/A</v>
      </c>
      <c r="L29" s="260" t="e">
        <f t="shared" ref="L29" si="61">VLOOKUP(L28,$E$48:$G$56,3,FALSE)</f>
        <v>#N/A</v>
      </c>
      <c r="M29" s="260" t="e">
        <f t="shared" ref="M29" si="62">VLOOKUP(M28,$E$48:$G$56,3,FALSE)</f>
        <v>#N/A</v>
      </c>
      <c r="N29" s="261" t="e">
        <f t="shared" ref="N29" si="63">VLOOKUP(N28,$E$48:$G$56,3,FALSE)</f>
        <v>#N/A</v>
      </c>
      <c r="O29" s="259" t="e">
        <f t="shared" ref="O29" si="64">VLOOKUP(O28,$E$48:$G$56,3,FALSE)</f>
        <v>#N/A</v>
      </c>
      <c r="P29" s="260" t="e">
        <f t="shared" ref="P29" si="65">VLOOKUP(P28,$E$48:$G$56,3,FALSE)</f>
        <v>#N/A</v>
      </c>
      <c r="Q29" s="260" t="e">
        <f t="shared" ref="Q29" si="66">VLOOKUP(Q28,$E$48:$G$56,3,FALSE)</f>
        <v>#N/A</v>
      </c>
      <c r="R29" s="260" t="e">
        <f t="shared" ref="R29" si="67">VLOOKUP(R28,$E$48:$G$56,3,FALSE)</f>
        <v>#N/A</v>
      </c>
      <c r="S29" s="260" t="e">
        <f t="shared" ref="S29" si="68">VLOOKUP(S28,$E$48:$G$56,3,FALSE)</f>
        <v>#N/A</v>
      </c>
      <c r="T29" s="260" t="e">
        <f t="shared" ref="T29" si="69">VLOOKUP(T28,$E$48:$G$56,3,FALSE)</f>
        <v>#N/A</v>
      </c>
      <c r="U29" s="261" t="e">
        <f t="shared" ref="U29" si="70">VLOOKUP(U28,$E$48:$G$56,3,FALSE)</f>
        <v>#N/A</v>
      </c>
      <c r="V29" s="259" t="e">
        <f t="shared" ref="V29" si="71">VLOOKUP(V28,$E$48:$G$56,3,FALSE)</f>
        <v>#N/A</v>
      </c>
      <c r="W29" s="260" t="e">
        <f t="shared" ref="W29" si="72">VLOOKUP(W28,$E$48:$G$56,3,FALSE)</f>
        <v>#N/A</v>
      </c>
      <c r="X29" s="260" t="e">
        <f t="shared" ref="X29" si="73">VLOOKUP(X28,$E$48:$G$56,3,FALSE)</f>
        <v>#N/A</v>
      </c>
      <c r="Y29" s="260" t="e">
        <f t="shared" ref="Y29" si="74">VLOOKUP(Y28,$E$48:$G$56,3,FALSE)</f>
        <v>#N/A</v>
      </c>
      <c r="Z29" s="260" t="e">
        <f t="shared" ref="Z29" si="75">VLOOKUP(Z28,$E$48:$G$56,3,FALSE)</f>
        <v>#N/A</v>
      </c>
      <c r="AA29" s="260" t="e">
        <f t="shared" ref="AA29" si="76">VLOOKUP(AA28,$E$48:$G$56,3,FALSE)</f>
        <v>#N/A</v>
      </c>
      <c r="AB29" s="261" t="e">
        <f t="shared" ref="AB29" si="77">VLOOKUP(AB28,$E$48:$G$56,3,FALSE)</f>
        <v>#N/A</v>
      </c>
      <c r="AC29" s="259" t="e">
        <f t="shared" ref="AC29" si="78">VLOOKUP(AC28,$E$48:$G$56,3,FALSE)</f>
        <v>#N/A</v>
      </c>
      <c r="AD29" s="260" t="e">
        <f t="shared" ref="AD29" si="79">VLOOKUP(AD28,$E$48:$G$56,3,FALSE)</f>
        <v>#N/A</v>
      </c>
      <c r="AE29" s="260" t="e">
        <f t="shared" ref="AE29" si="80">VLOOKUP(AE28,$E$48:$G$56,3,FALSE)</f>
        <v>#N/A</v>
      </c>
      <c r="AF29" s="260" t="e">
        <f t="shared" ref="AF29" si="81">VLOOKUP(AF28,$E$48:$G$56,3,FALSE)</f>
        <v>#N/A</v>
      </c>
      <c r="AG29" s="260" t="e">
        <f t="shared" ref="AG29" si="82">VLOOKUP(AG28,$E$48:$G$56,3,FALSE)</f>
        <v>#N/A</v>
      </c>
      <c r="AH29" s="260" t="e">
        <f t="shared" ref="AH29" si="83">VLOOKUP(AH28,$E$48:$G$56,3,FALSE)</f>
        <v>#N/A</v>
      </c>
      <c r="AI29" s="261" t="e">
        <f t="shared" ref="AI29" si="84">VLOOKUP(AI28,$E$48:$G$56,3,FALSE)</f>
        <v>#N/A</v>
      </c>
      <c r="AJ29" s="605"/>
      <c r="AK29" s="600" t="e">
        <f>IF(#REF!/4&gt;=1,"1",#REF!)</f>
        <v>#REF!</v>
      </c>
      <c r="AL29" s="578"/>
    </row>
    <row r="30" spans="1:52" s="8" customFormat="1" ht="14.15" customHeight="1">
      <c r="A30" s="621"/>
      <c r="B30" s="634"/>
      <c r="C30" s="579"/>
      <c r="D30" s="581" t="s">
        <v>26</v>
      </c>
      <c r="E30" s="583"/>
      <c r="F30" s="584"/>
      <c r="G30" s="595"/>
      <c r="H30" s="187"/>
      <c r="I30" s="188"/>
      <c r="J30" s="188"/>
      <c r="K30" s="188"/>
      <c r="L30" s="188"/>
      <c r="M30" s="188"/>
      <c r="N30" s="189"/>
      <c r="O30" s="187"/>
      <c r="P30" s="188"/>
      <c r="Q30" s="188"/>
      <c r="R30" s="188"/>
      <c r="S30" s="188"/>
      <c r="T30" s="188"/>
      <c r="U30" s="189"/>
      <c r="V30" s="187"/>
      <c r="W30" s="188"/>
      <c r="X30" s="188"/>
      <c r="Y30" s="188"/>
      <c r="Z30" s="188"/>
      <c r="AA30" s="188"/>
      <c r="AB30" s="189"/>
      <c r="AC30" s="187"/>
      <c r="AD30" s="188"/>
      <c r="AE30" s="188"/>
      <c r="AF30" s="188"/>
      <c r="AG30" s="188"/>
      <c r="AH30" s="188"/>
      <c r="AI30" s="189"/>
      <c r="AJ30" s="604">
        <f>SUMIF(H31:AI31,"&gt;0")</f>
        <v>0</v>
      </c>
      <c r="AK30" s="599">
        <f>AJ30/4</f>
        <v>0</v>
      </c>
      <c r="AL30" s="577" t="e">
        <f>ROUNDDOWN(AK30/$AL$4,1)</f>
        <v>#DIV/0!</v>
      </c>
    </row>
    <row r="31" spans="1:52" s="8" customFormat="1" ht="14.15" customHeight="1">
      <c r="A31" s="621"/>
      <c r="B31" s="634"/>
      <c r="C31" s="579"/>
      <c r="D31" s="601"/>
      <c r="E31" s="602"/>
      <c r="F31" s="603"/>
      <c r="G31" s="596"/>
      <c r="H31" s="259" t="e">
        <f>VLOOKUP(H30,$E$48:$G$56,3,FALSE)</f>
        <v>#N/A</v>
      </c>
      <c r="I31" s="260" t="e">
        <f t="shared" ref="I31" si="85">VLOOKUP(I30,$E$48:$G$56,3,FALSE)</f>
        <v>#N/A</v>
      </c>
      <c r="J31" s="260" t="e">
        <f t="shared" ref="J31" si="86">VLOOKUP(J30,$E$48:$G$56,3,FALSE)</f>
        <v>#N/A</v>
      </c>
      <c r="K31" s="260" t="e">
        <f t="shared" ref="K31" si="87">VLOOKUP(K30,$E$48:$G$56,3,FALSE)</f>
        <v>#N/A</v>
      </c>
      <c r="L31" s="260" t="e">
        <f t="shared" ref="L31" si="88">VLOOKUP(L30,$E$48:$G$56,3,FALSE)</f>
        <v>#N/A</v>
      </c>
      <c r="M31" s="260" t="e">
        <f t="shared" ref="M31" si="89">VLOOKUP(M30,$E$48:$G$56,3,FALSE)</f>
        <v>#N/A</v>
      </c>
      <c r="N31" s="261" t="e">
        <f t="shared" ref="N31" si="90">VLOOKUP(N30,$E$48:$G$56,3,FALSE)</f>
        <v>#N/A</v>
      </c>
      <c r="O31" s="259" t="e">
        <f t="shared" ref="O31" si="91">VLOOKUP(O30,$E$48:$G$56,3,FALSE)</f>
        <v>#N/A</v>
      </c>
      <c r="P31" s="260" t="e">
        <f t="shared" ref="P31" si="92">VLOOKUP(P30,$E$48:$G$56,3,FALSE)</f>
        <v>#N/A</v>
      </c>
      <c r="Q31" s="260" t="e">
        <f t="shared" ref="Q31" si="93">VLOOKUP(Q30,$E$48:$G$56,3,FALSE)</f>
        <v>#N/A</v>
      </c>
      <c r="R31" s="260" t="e">
        <f t="shared" ref="R31" si="94">VLOOKUP(R30,$E$48:$G$56,3,FALSE)</f>
        <v>#N/A</v>
      </c>
      <c r="S31" s="260" t="e">
        <f t="shared" ref="S31" si="95">VLOOKUP(S30,$E$48:$G$56,3,FALSE)</f>
        <v>#N/A</v>
      </c>
      <c r="T31" s="260" t="e">
        <f t="shared" ref="T31" si="96">VLOOKUP(T30,$E$48:$G$56,3,FALSE)</f>
        <v>#N/A</v>
      </c>
      <c r="U31" s="261" t="e">
        <f t="shared" ref="U31" si="97">VLOOKUP(U30,$E$48:$G$56,3,FALSE)</f>
        <v>#N/A</v>
      </c>
      <c r="V31" s="259" t="e">
        <f t="shared" ref="V31" si="98">VLOOKUP(V30,$E$48:$G$56,3,FALSE)</f>
        <v>#N/A</v>
      </c>
      <c r="W31" s="260" t="e">
        <f t="shared" ref="W31" si="99">VLOOKUP(W30,$E$48:$G$56,3,FALSE)</f>
        <v>#N/A</v>
      </c>
      <c r="X31" s="260" t="e">
        <f t="shared" ref="X31" si="100">VLOOKUP(X30,$E$48:$G$56,3,FALSE)</f>
        <v>#N/A</v>
      </c>
      <c r="Y31" s="260" t="e">
        <f t="shared" ref="Y31" si="101">VLOOKUP(Y30,$E$48:$G$56,3,FALSE)</f>
        <v>#N/A</v>
      </c>
      <c r="Z31" s="260" t="e">
        <f t="shared" ref="Z31" si="102">VLOOKUP(Z30,$E$48:$G$56,3,FALSE)</f>
        <v>#N/A</v>
      </c>
      <c r="AA31" s="260" t="e">
        <f t="shared" ref="AA31" si="103">VLOOKUP(AA30,$E$48:$G$56,3,FALSE)</f>
        <v>#N/A</v>
      </c>
      <c r="AB31" s="261" t="e">
        <f t="shared" ref="AB31" si="104">VLOOKUP(AB30,$E$48:$G$56,3,FALSE)</f>
        <v>#N/A</v>
      </c>
      <c r="AC31" s="259" t="e">
        <f t="shared" ref="AC31" si="105">VLOOKUP(AC30,$E$48:$G$56,3,FALSE)</f>
        <v>#N/A</v>
      </c>
      <c r="AD31" s="260" t="e">
        <f t="shared" ref="AD31" si="106">VLOOKUP(AD30,$E$48:$G$56,3,FALSE)</f>
        <v>#N/A</v>
      </c>
      <c r="AE31" s="260" t="e">
        <f t="shared" ref="AE31" si="107">VLOOKUP(AE30,$E$48:$G$56,3,FALSE)</f>
        <v>#N/A</v>
      </c>
      <c r="AF31" s="260" t="e">
        <f t="shared" ref="AF31" si="108">VLOOKUP(AF30,$E$48:$G$56,3,FALSE)</f>
        <v>#N/A</v>
      </c>
      <c r="AG31" s="260" t="e">
        <f t="shared" ref="AG31" si="109">VLOOKUP(AG30,$E$48:$G$56,3,FALSE)</f>
        <v>#N/A</v>
      </c>
      <c r="AH31" s="260" t="e">
        <f t="shared" ref="AH31" si="110">VLOOKUP(AH30,$E$48:$G$56,3,FALSE)</f>
        <v>#N/A</v>
      </c>
      <c r="AI31" s="261" t="e">
        <f t="shared" ref="AI31" si="111">VLOOKUP(AI30,$E$48:$G$56,3,FALSE)</f>
        <v>#N/A</v>
      </c>
      <c r="AJ31" s="605"/>
      <c r="AK31" s="600" t="e">
        <f>IF(#REF!/4&gt;=1,"1",#REF!)</f>
        <v>#REF!</v>
      </c>
      <c r="AL31" s="578"/>
    </row>
    <row r="32" spans="1:52" s="8" customFormat="1" ht="14.15" customHeight="1">
      <c r="A32" s="621"/>
      <c r="B32" s="634"/>
      <c r="C32" s="579"/>
      <c r="D32" s="581" t="s">
        <v>26</v>
      </c>
      <c r="E32" s="583"/>
      <c r="F32" s="584"/>
      <c r="G32" s="595"/>
      <c r="H32" s="187"/>
      <c r="I32" s="188"/>
      <c r="J32" s="188"/>
      <c r="K32" s="188"/>
      <c r="L32" s="188"/>
      <c r="M32" s="188"/>
      <c r="N32" s="189"/>
      <c r="O32" s="187"/>
      <c r="P32" s="188"/>
      <c r="Q32" s="188"/>
      <c r="R32" s="188"/>
      <c r="S32" s="188"/>
      <c r="T32" s="188"/>
      <c r="U32" s="189"/>
      <c r="V32" s="187"/>
      <c r="W32" s="188"/>
      <c r="X32" s="188"/>
      <c r="Y32" s="188"/>
      <c r="Z32" s="188"/>
      <c r="AA32" s="188"/>
      <c r="AB32" s="189"/>
      <c r="AC32" s="187"/>
      <c r="AD32" s="188"/>
      <c r="AE32" s="188"/>
      <c r="AF32" s="188"/>
      <c r="AG32" s="188"/>
      <c r="AH32" s="188"/>
      <c r="AI32" s="189"/>
      <c r="AJ32" s="604">
        <f>SUMIF(H33:AI33,"&gt;0")</f>
        <v>0</v>
      </c>
      <c r="AK32" s="599">
        <f>AJ32/4</f>
        <v>0</v>
      </c>
      <c r="AL32" s="577" t="e">
        <f>ROUNDDOWN(AK32/$AL$4,1)</f>
        <v>#DIV/0!</v>
      </c>
    </row>
    <row r="33" spans="1:49" s="8" customFormat="1" ht="14.15" customHeight="1">
      <c r="A33" s="621"/>
      <c r="B33" s="634"/>
      <c r="C33" s="579"/>
      <c r="D33" s="601"/>
      <c r="E33" s="602"/>
      <c r="F33" s="603"/>
      <c r="G33" s="596"/>
      <c r="H33" s="243" t="e">
        <f>VLOOKUP(H32,$E$48:$G$56,3,FALSE)</f>
        <v>#N/A</v>
      </c>
      <c r="I33" s="244" t="e">
        <f t="shared" ref="I33" si="112">VLOOKUP(I32,$E$48:$G$56,3,FALSE)</f>
        <v>#N/A</v>
      </c>
      <c r="J33" s="244" t="e">
        <f t="shared" ref="J33" si="113">VLOOKUP(J32,$E$48:$G$56,3,FALSE)</f>
        <v>#N/A</v>
      </c>
      <c r="K33" s="244" t="e">
        <f t="shared" ref="K33" si="114">VLOOKUP(K32,$E$48:$G$56,3,FALSE)</f>
        <v>#N/A</v>
      </c>
      <c r="L33" s="244" t="e">
        <f t="shared" ref="L33" si="115">VLOOKUP(L32,$E$48:$G$56,3,FALSE)</f>
        <v>#N/A</v>
      </c>
      <c r="M33" s="244" t="e">
        <f t="shared" ref="M33" si="116">VLOOKUP(M32,$E$48:$G$56,3,FALSE)</f>
        <v>#N/A</v>
      </c>
      <c r="N33" s="245" t="e">
        <f t="shared" ref="N33" si="117">VLOOKUP(N32,$E$48:$G$56,3,FALSE)</f>
        <v>#N/A</v>
      </c>
      <c r="O33" s="243" t="e">
        <f t="shared" ref="O33" si="118">VLOOKUP(O32,$E$48:$G$56,3,FALSE)</f>
        <v>#N/A</v>
      </c>
      <c r="P33" s="244" t="e">
        <f t="shared" ref="P33" si="119">VLOOKUP(P32,$E$48:$G$56,3,FALSE)</f>
        <v>#N/A</v>
      </c>
      <c r="Q33" s="244" t="e">
        <f t="shared" ref="Q33" si="120">VLOOKUP(Q32,$E$48:$G$56,3,FALSE)</f>
        <v>#N/A</v>
      </c>
      <c r="R33" s="244" t="e">
        <f t="shared" ref="R33" si="121">VLOOKUP(R32,$E$48:$G$56,3,FALSE)</f>
        <v>#N/A</v>
      </c>
      <c r="S33" s="244" t="e">
        <f t="shared" ref="S33" si="122">VLOOKUP(S32,$E$48:$G$56,3,FALSE)</f>
        <v>#N/A</v>
      </c>
      <c r="T33" s="244" t="e">
        <f t="shared" ref="T33" si="123">VLOOKUP(T32,$E$48:$G$56,3,FALSE)</f>
        <v>#N/A</v>
      </c>
      <c r="U33" s="245" t="e">
        <f t="shared" ref="U33" si="124">VLOOKUP(U32,$E$48:$G$56,3,FALSE)</f>
        <v>#N/A</v>
      </c>
      <c r="V33" s="243" t="e">
        <f t="shared" ref="V33" si="125">VLOOKUP(V32,$E$48:$G$56,3,FALSE)</f>
        <v>#N/A</v>
      </c>
      <c r="W33" s="244" t="e">
        <f t="shared" ref="W33" si="126">VLOOKUP(W32,$E$48:$G$56,3,FALSE)</f>
        <v>#N/A</v>
      </c>
      <c r="X33" s="244" t="e">
        <f t="shared" ref="X33" si="127">VLOOKUP(X32,$E$48:$G$56,3,FALSE)</f>
        <v>#N/A</v>
      </c>
      <c r="Y33" s="244" t="e">
        <f t="shared" ref="Y33" si="128">VLOOKUP(Y32,$E$48:$G$56,3,FALSE)</f>
        <v>#N/A</v>
      </c>
      <c r="Z33" s="244" t="e">
        <f t="shared" ref="Z33" si="129">VLOOKUP(Z32,$E$48:$G$56,3,FALSE)</f>
        <v>#N/A</v>
      </c>
      <c r="AA33" s="244" t="e">
        <f t="shared" ref="AA33" si="130">VLOOKUP(AA32,$E$48:$G$56,3,FALSE)</f>
        <v>#N/A</v>
      </c>
      <c r="AB33" s="245" t="e">
        <f t="shared" ref="AB33" si="131">VLOOKUP(AB32,$E$48:$G$56,3,FALSE)</f>
        <v>#N/A</v>
      </c>
      <c r="AC33" s="243" t="e">
        <f t="shared" ref="AC33" si="132">VLOOKUP(AC32,$E$48:$G$56,3,FALSE)</f>
        <v>#N/A</v>
      </c>
      <c r="AD33" s="244" t="e">
        <f t="shared" ref="AD33" si="133">VLOOKUP(AD32,$E$48:$G$56,3,FALSE)</f>
        <v>#N/A</v>
      </c>
      <c r="AE33" s="244" t="e">
        <f t="shared" ref="AE33" si="134">VLOOKUP(AE32,$E$48:$G$56,3,FALSE)</f>
        <v>#N/A</v>
      </c>
      <c r="AF33" s="244" t="e">
        <f t="shared" ref="AF33" si="135">VLOOKUP(AF32,$E$48:$G$56,3,FALSE)</f>
        <v>#N/A</v>
      </c>
      <c r="AG33" s="244" t="e">
        <f t="shared" ref="AG33" si="136">VLOOKUP(AG32,$E$48:$G$56,3,FALSE)</f>
        <v>#N/A</v>
      </c>
      <c r="AH33" s="244" t="e">
        <f t="shared" ref="AH33" si="137">VLOOKUP(AH32,$E$48:$G$56,3,FALSE)</f>
        <v>#N/A</v>
      </c>
      <c r="AI33" s="245" t="e">
        <f t="shared" ref="AI33" si="138">VLOOKUP(AI32,$E$48:$G$56,3,FALSE)</f>
        <v>#N/A</v>
      </c>
      <c r="AJ33" s="605"/>
      <c r="AK33" s="600" t="e">
        <f>IF(#REF!/4&gt;=1,"1",#REF!)</f>
        <v>#REF!</v>
      </c>
      <c r="AL33" s="578"/>
    </row>
    <row r="34" spans="1:49" s="8" customFormat="1" ht="14.15" customHeight="1">
      <c r="A34" s="621"/>
      <c r="B34" s="634"/>
      <c r="C34" s="579"/>
      <c r="D34" s="581" t="s">
        <v>25</v>
      </c>
      <c r="E34" s="583"/>
      <c r="F34" s="584"/>
      <c r="G34" s="587"/>
      <c r="H34" s="190"/>
      <c r="I34" s="191"/>
      <c r="J34" s="191"/>
      <c r="K34" s="191"/>
      <c r="L34" s="191"/>
      <c r="M34" s="191"/>
      <c r="N34" s="192"/>
      <c r="O34" s="190"/>
      <c r="P34" s="191"/>
      <c r="Q34" s="191"/>
      <c r="R34" s="191"/>
      <c r="S34" s="191"/>
      <c r="T34" s="191"/>
      <c r="U34" s="192"/>
      <c r="V34" s="190"/>
      <c r="W34" s="191"/>
      <c r="X34" s="191"/>
      <c r="Y34" s="191"/>
      <c r="Z34" s="191"/>
      <c r="AA34" s="191"/>
      <c r="AB34" s="192"/>
      <c r="AC34" s="190"/>
      <c r="AD34" s="191"/>
      <c r="AE34" s="191"/>
      <c r="AF34" s="191"/>
      <c r="AG34" s="191"/>
      <c r="AH34" s="191"/>
      <c r="AI34" s="192"/>
      <c r="AJ34" s="589">
        <f>SUMIF(H35:AI35,"&gt;0")</f>
        <v>0</v>
      </c>
      <c r="AK34" s="591">
        <f>AJ34/4</f>
        <v>0</v>
      </c>
      <c r="AL34" s="593" t="e">
        <f>ROUNDDOWN(AK34/$AL$4,1)</f>
        <v>#DIV/0!</v>
      </c>
    </row>
    <row r="35" spans="1:49" s="8" customFormat="1" ht="14.15" customHeight="1" thickBot="1">
      <c r="A35" s="622"/>
      <c r="B35" s="634"/>
      <c r="C35" s="580"/>
      <c r="D35" s="582"/>
      <c r="E35" s="585"/>
      <c r="F35" s="586"/>
      <c r="G35" s="588"/>
      <c r="H35" s="243" t="e">
        <f>VLOOKUP(H34,$E$48:$G$56,3,FALSE)</f>
        <v>#N/A</v>
      </c>
      <c r="I35" s="244" t="e">
        <f t="shared" ref="I35" si="139">VLOOKUP(I34,$E$48:$G$56,3,FALSE)</f>
        <v>#N/A</v>
      </c>
      <c r="J35" s="244" t="e">
        <f t="shared" ref="J35" si="140">VLOOKUP(J34,$E$48:$G$56,3,FALSE)</f>
        <v>#N/A</v>
      </c>
      <c r="K35" s="244" t="e">
        <f t="shared" ref="K35" si="141">VLOOKUP(K34,$E$48:$G$56,3,FALSE)</f>
        <v>#N/A</v>
      </c>
      <c r="L35" s="244" t="e">
        <f t="shared" ref="L35" si="142">VLOOKUP(L34,$E$48:$G$56,3,FALSE)</f>
        <v>#N/A</v>
      </c>
      <c r="M35" s="244" t="e">
        <f t="shared" ref="M35" si="143">VLOOKUP(M34,$E$48:$G$56,3,FALSE)</f>
        <v>#N/A</v>
      </c>
      <c r="N35" s="245" t="e">
        <f t="shared" ref="N35" si="144">VLOOKUP(N34,$E$48:$G$56,3,FALSE)</f>
        <v>#N/A</v>
      </c>
      <c r="O35" s="243" t="e">
        <f t="shared" ref="O35" si="145">VLOOKUP(O34,$E$48:$G$56,3,FALSE)</f>
        <v>#N/A</v>
      </c>
      <c r="P35" s="244" t="e">
        <f t="shared" ref="P35" si="146">VLOOKUP(P34,$E$48:$G$56,3,FALSE)</f>
        <v>#N/A</v>
      </c>
      <c r="Q35" s="244" t="e">
        <f t="shared" ref="Q35" si="147">VLOOKUP(Q34,$E$48:$G$56,3,FALSE)</f>
        <v>#N/A</v>
      </c>
      <c r="R35" s="244" t="e">
        <f t="shared" ref="R35" si="148">VLOOKUP(R34,$E$48:$G$56,3,FALSE)</f>
        <v>#N/A</v>
      </c>
      <c r="S35" s="244" t="e">
        <f t="shared" ref="S35" si="149">VLOOKUP(S34,$E$48:$G$56,3,FALSE)</f>
        <v>#N/A</v>
      </c>
      <c r="T35" s="244" t="e">
        <f t="shared" ref="T35" si="150">VLOOKUP(T34,$E$48:$G$56,3,FALSE)</f>
        <v>#N/A</v>
      </c>
      <c r="U35" s="245" t="e">
        <f t="shared" ref="U35" si="151">VLOOKUP(U34,$E$48:$G$56,3,FALSE)</f>
        <v>#N/A</v>
      </c>
      <c r="V35" s="243" t="e">
        <f t="shared" ref="V35" si="152">VLOOKUP(V34,$E$48:$G$56,3,FALSE)</f>
        <v>#N/A</v>
      </c>
      <c r="W35" s="244" t="e">
        <f t="shared" ref="W35" si="153">VLOOKUP(W34,$E$48:$G$56,3,FALSE)</f>
        <v>#N/A</v>
      </c>
      <c r="X35" s="244" t="e">
        <f t="shared" ref="X35" si="154">VLOOKUP(X34,$E$48:$G$56,3,FALSE)</f>
        <v>#N/A</v>
      </c>
      <c r="Y35" s="244" t="e">
        <f t="shared" ref="Y35" si="155">VLOOKUP(Y34,$E$48:$G$56,3,FALSE)</f>
        <v>#N/A</v>
      </c>
      <c r="Z35" s="244" t="e">
        <f t="shared" ref="Z35" si="156">VLOOKUP(Z34,$E$48:$G$56,3,FALSE)</f>
        <v>#N/A</v>
      </c>
      <c r="AA35" s="244" t="e">
        <f t="shared" ref="AA35" si="157">VLOOKUP(AA34,$E$48:$G$56,3,FALSE)</f>
        <v>#N/A</v>
      </c>
      <c r="AB35" s="245" t="e">
        <f t="shared" ref="AB35" si="158">VLOOKUP(AB34,$E$48:$G$56,3,FALSE)</f>
        <v>#N/A</v>
      </c>
      <c r="AC35" s="243" t="e">
        <f t="shared" ref="AC35" si="159">VLOOKUP(AC34,$E$48:$G$56,3,FALSE)</f>
        <v>#N/A</v>
      </c>
      <c r="AD35" s="244" t="e">
        <f t="shared" ref="AD35" si="160">VLOOKUP(AD34,$E$48:$G$56,3,FALSE)</f>
        <v>#N/A</v>
      </c>
      <c r="AE35" s="244" t="e">
        <f t="shared" ref="AE35" si="161">VLOOKUP(AE34,$E$48:$G$56,3,FALSE)</f>
        <v>#N/A</v>
      </c>
      <c r="AF35" s="244" t="e">
        <f t="shared" ref="AF35" si="162">VLOOKUP(AF34,$E$48:$G$56,3,FALSE)</f>
        <v>#N/A</v>
      </c>
      <c r="AG35" s="244" t="e">
        <f t="shared" ref="AG35" si="163">VLOOKUP(AG34,$E$48:$G$56,3,FALSE)</f>
        <v>#N/A</v>
      </c>
      <c r="AH35" s="244" t="e">
        <f t="shared" ref="AH35" si="164">VLOOKUP(AH34,$E$48:$G$56,3,FALSE)</f>
        <v>#N/A</v>
      </c>
      <c r="AI35" s="245" t="e">
        <f t="shared" ref="AI35" si="165">VLOOKUP(AI34,$E$48:$G$56,3,FALSE)</f>
        <v>#N/A</v>
      </c>
      <c r="AJ35" s="590"/>
      <c r="AK35" s="592" t="e">
        <f>IF(#REF!/4&gt;=1,"1",#REF!)</f>
        <v>#REF!</v>
      </c>
      <c r="AL35" s="594"/>
    </row>
    <row r="36" spans="1:49" s="8" customFormat="1" ht="20.5" customHeight="1" thickTop="1" thickBot="1">
      <c r="A36" s="535" t="s">
        <v>24</v>
      </c>
      <c r="B36" s="536"/>
      <c r="C36" s="537"/>
      <c r="D36" s="536"/>
      <c r="E36" s="536"/>
      <c r="F36" s="536"/>
      <c r="G36" s="538"/>
      <c r="H36" s="238">
        <f t="shared" ref="H36:AI36" si="166">SUMIF(H15:H24,"&gt;0")+SUMIF(H26:H35,"&gt;0")</f>
        <v>0</v>
      </c>
      <c r="I36" s="239">
        <f t="shared" si="166"/>
        <v>0</v>
      </c>
      <c r="J36" s="239">
        <f t="shared" si="166"/>
        <v>0</v>
      </c>
      <c r="K36" s="239">
        <f t="shared" si="166"/>
        <v>0</v>
      </c>
      <c r="L36" s="239">
        <f t="shared" si="166"/>
        <v>0</v>
      </c>
      <c r="M36" s="239">
        <f t="shared" si="166"/>
        <v>0</v>
      </c>
      <c r="N36" s="240">
        <f t="shared" si="166"/>
        <v>0</v>
      </c>
      <c r="O36" s="241">
        <f t="shared" si="166"/>
        <v>0</v>
      </c>
      <c r="P36" s="239">
        <f t="shared" si="166"/>
        <v>0</v>
      </c>
      <c r="Q36" s="239">
        <f t="shared" si="166"/>
        <v>0</v>
      </c>
      <c r="R36" s="239">
        <f t="shared" si="166"/>
        <v>0</v>
      </c>
      <c r="S36" s="239">
        <f t="shared" si="166"/>
        <v>0</v>
      </c>
      <c r="T36" s="239">
        <f t="shared" si="166"/>
        <v>0</v>
      </c>
      <c r="U36" s="242">
        <f t="shared" si="166"/>
        <v>0</v>
      </c>
      <c r="V36" s="238">
        <f t="shared" si="166"/>
        <v>0</v>
      </c>
      <c r="W36" s="239">
        <f t="shared" si="166"/>
        <v>0</v>
      </c>
      <c r="X36" s="239">
        <f t="shared" si="166"/>
        <v>0</v>
      </c>
      <c r="Y36" s="239">
        <f t="shared" si="166"/>
        <v>0</v>
      </c>
      <c r="Z36" s="239">
        <f t="shared" si="166"/>
        <v>0</v>
      </c>
      <c r="AA36" s="239">
        <f t="shared" si="166"/>
        <v>0</v>
      </c>
      <c r="AB36" s="240">
        <f t="shared" si="166"/>
        <v>0</v>
      </c>
      <c r="AC36" s="241">
        <f t="shared" si="166"/>
        <v>0</v>
      </c>
      <c r="AD36" s="239">
        <f t="shared" si="166"/>
        <v>0</v>
      </c>
      <c r="AE36" s="239">
        <f t="shared" si="166"/>
        <v>0</v>
      </c>
      <c r="AF36" s="239">
        <f t="shared" si="166"/>
        <v>0</v>
      </c>
      <c r="AG36" s="239">
        <f t="shared" si="166"/>
        <v>0</v>
      </c>
      <c r="AH36" s="239">
        <f t="shared" si="166"/>
        <v>0</v>
      </c>
      <c r="AI36" s="240">
        <f t="shared" si="166"/>
        <v>0</v>
      </c>
      <c r="AJ36" s="235">
        <f>SUM(AJ15:AJ24)+SUM(AJ26:AJ35)</f>
        <v>0</v>
      </c>
      <c r="AK36" s="236">
        <f>AJ36/4</f>
        <v>0</v>
      </c>
      <c r="AL36" s="237" t="e">
        <f>AK36/$AL$4</f>
        <v>#DIV/0!</v>
      </c>
    </row>
    <row r="37" spans="1:49" s="8" customFormat="1" ht="14.15" customHeight="1" thickBot="1">
      <c r="B37" s="26"/>
      <c r="C37" s="13"/>
      <c r="D37" s="13"/>
      <c r="E37" s="13"/>
      <c r="F37" s="13"/>
      <c r="G37" s="13"/>
      <c r="H37" s="25"/>
      <c r="I37" s="25"/>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335"/>
      <c r="AK37" s="335"/>
      <c r="AL37" s="21"/>
    </row>
    <row r="38" spans="1:49" s="8" customFormat="1" ht="14.15" customHeight="1">
      <c r="A38" s="539" t="s">
        <v>165</v>
      </c>
      <c r="B38" s="540"/>
      <c r="C38" s="545" t="s">
        <v>23</v>
      </c>
      <c r="D38" s="546"/>
      <c r="E38" s="551" t="s">
        <v>22</v>
      </c>
      <c r="F38" s="552"/>
      <c r="G38" s="557" t="s">
        <v>21</v>
      </c>
      <c r="H38" s="559" t="s">
        <v>20</v>
      </c>
      <c r="I38" s="557"/>
      <c r="J38" s="557"/>
      <c r="K38" s="557"/>
      <c r="L38" s="557"/>
      <c r="M38" s="557"/>
      <c r="N38" s="560"/>
      <c r="O38" s="559" t="s">
        <v>19</v>
      </c>
      <c r="P38" s="557"/>
      <c r="Q38" s="557"/>
      <c r="R38" s="557"/>
      <c r="S38" s="557"/>
      <c r="T38" s="557"/>
      <c r="U38" s="560"/>
      <c r="V38" s="559" t="s">
        <v>18</v>
      </c>
      <c r="W38" s="557"/>
      <c r="X38" s="557"/>
      <c r="Y38" s="557"/>
      <c r="Z38" s="557"/>
      <c r="AA38" s="557"/>
      <c r="AB38" s="560"/>
      <c r="AC38" s="575" t="s">
        <v>17</v>
      </c>
      <c r="AD38" s="557"/>
      <c r="AE38" s="557"/>
      <c r="AF38" s="557"/>
      <c r="AG38" s="557"/>
      <c r="AH38" s="557"/>
      <c r="AI38" s="560"/>
      <c r="AJ38" s="355"/>
      <c r="AK38" s="356"/>
      <c r="AL38" s="315"/>
    </row>
    <row r="39" spans="1:49" s="8" customFormat="1" ht="14.15" customHeight="1">
      <c r="A39" s="541"/>
      <c r="B39" s="542"/>
      <c r="C39" s="547"/>
      <c r="D39" s="548"/>
      <c r="E39" s="553"/>
      <c r="F39" s="554"/>
      <c r="G39" s="558"/>
      <c r="H39" s="58">
        <v>1</v>
      </c>
      <c r="I39" s="15">
        <v>2</v>
      </c>
      <c r="J39" s="15">
        <v>3</v>
      </c>
      <c r="K39" s="56">
        <v>4</v>
      </c>
      <c r="L39" s="15">
        <v>5</v>
      </c>
      <c r="M39" s="15">
        <v>6</v>
      </c>
      <c r="N39" s="57">
        <v>7</v>
      </c>
      <c r="O39" s="58">
        <v>8</v>
      </c>
      <c r="P39" s="15">
        <v>9</v>
      </c>
      <c r="Q39" s="15">
        <v>10</v>
      </c>
      <c r="R39" s="15">
        <v>11</v>
      </c>
      <c r="S39" s="15">
        <v>12</v>
      </c>
      <c r="T39" s="15">
        <v>13</v>
      </c>
      <c r="U39" s="57">
        <v>14</v>
      </c>
      <c r="V39" s="58">
        <v>15</v>
      </c>
      <c r="W39" s="15">
        <v>16</v>
      </c>
      <c r="X39" s="15">
        <v>17</v>
      </c>
      <c r="Y39" s="15">
        <v>18</v>
      </c>
      <c r="Z39" s="15">
        <v>19</v>
      </c>
      <c r="AA39" s="15">
        <v>20</v>
      </c>
      <c r="AB39" s="57">
        <v>21</v>
      </c>
      <c r="AC39" s="56">
        <v>22</v>
      </c>
      <c r="AD39" s="15">
        <v>23</v>
      </c>
      <c r="AE39" s="15">
        <v>24</v>
      </c>
      <c r="AF39" s="15">
        <v>25</v>
      </c>
      <c r="AG39" s="15">
        <v>26</v>
      </c>
      <c r="AH39" s="15">
        <v>27</v>
      </c>
      <c r="AI39" s="57">
        <v>28</v>
      </c>
      <c r="AJ39" s="722" t="s">
        <v>27</v>
      </c>
      <c r="AK39" s="724" t="s">
        <v>160</v>
      </c>
      <c r="AL39" s="334"/>
    </row>
    <row r="40" spans="1:49" s="8" customFormat="1" ht="14.15" customHeight="1" thickBot="1">
      <c r="A40" s="541"/>
      <c r="B40" s="542"/>
      <c r="C40" s="549"/>
      <c r="D40" s="550"/>
      <c r="E40" s="555"/>
      <c r="F40" s="556"/>
      <c r="G40" s="558"/>
      <c r="H40" s="343" t="e">
        <f>H13</f>
        <v>#NUM!</v>
      </c>
      <c r="I40" s="344" t="e">
        <f t="shared" ref="I40:AI40" si="167">I13</f>
        <v>#NUM!</v>
      </c>
      <c r="J40" s="344" t="e">
        <f t="shared" si="167"/>
        <v>#NUM!</v>
      </c>
      <c r="K40" s="344" t="e">
        <f t="shared" si="167"/>
        <v>#NUM!</v>
      </c>
      <c r="L40" s="344" t="e">
        <f t="shared" si="167"/>
        <v>#NUM!</v>
      </c>
      <c r="M40" s="344" t="e">
        <f t="shared" si="167"/>
        <v>#NUM!</v>
      </c>
      <c r="N40" s="345" t="e">
        <f t="shared" si="167"/>
        <v>#NUM!</v>
      </c>
      <c r="O40" s="343" t="e">
        <f t="shared" si="167"/>
        <v>#NUM!</v>
      </c>
      <c r="P40" s="344" t="e">
        <f t="shared" si="167"/>
        <v>#NUM!</v>
      </c>
      <c r="Q40" s="344" t="e">
        <f t="shared" si="167"/>
        <v>#NUM!</v>
      </c>
      <c r="R40" s="344" t="e">
        <f t="shared" si="167"/>
        <v>#NUM!</v>
      </c>
      <c r="S40" s="344" t="e">
        <f t="shared" si="167"/>
        <v>#NUM!</v>
      </c>
      <c r="T40" s="344" t="e">
        <f t="shared" si="167"/>
        <v>#NUM!</v>
      </c>
      <c r="U40" s="345" t="e">
        <f t="shared" si="167"/>
        <v>#NUM!</v>
      </c>
      <c r="V40" s="343" t="e">
        <f t="shared" si="167"/>
        <v>#NUM!</v>
      </c>
      <c r="W40" s="344" t="e">
        <f t="shared" si="167"/>
        <v>#NUM!</v>
      </c>
      <c r="X40" s="344" t="e">
        <f t="shared" si="167"/>
        <v>#NUM!</v>
      </c>
      <c r="Y40" s="344" t="e">
        <f t="shared" si="167"/>
        <v>#NUM!</v>
      </c>
      <c r="Z40" s="344" t="e">
        <f t="shared" si="167"/>
        <v>#NUM!</v>
      </c>
      <c r="AA40" s="344" t="e">
        <f t="shared" si="167"/>
        <v>#NUM!</v>
      </c>
      <c r="AB40" s="346" t="e">
        <f t="shared" si="167"/>
        <v>#NUM!</v>
      </c>
      <c r="AC40" s="343" t="e">
        <f t="shared" si="167"/>
        <v>#NUM!</v>
      </c>
      <c r="AD40" s="344" t="e">
        <f t="shared" si="167"/>
        <v>#NUM!</v>
      </c>
      <c r="AE40" s="344" t="e">
        <f t="shared" si="167"/>
        <v>#NUM!</v>
      </c>
      <c r="AF40" s="344" t="e">
        <f t="shared" si="167"/>
        <v>#NUM!</v>
      </c>
      <c r="AG40" s="344" t="e">
        <f t="shared" si="167"/>
        <v>#NUM!</v>
      </c>
      <c r="AH40" s="344" t="e">
        <f t="shared" si="167"/>
        <v>#NUM!</v>
      </c>
      <c r="AI40" s="345" t="e">
        <f t="shared" si="167"/>
        <v>#NUM!</v>
      </c>
      <c r="AJ40" s="723"/>
      <c r="AK40" s="725"/>
      <c r="AL40" s="315"/>
    </row>
    <row r="41" spans="1:49" s="8" customFormat="1" ht="14.15" customHeight="1">
      <c r="A41" s="541"/>
      <c r="B41" s="542"/>
      <c r="C41" s="726" t="s">
        <v>199</v>
      </c>
      <c r="D41" s="727"/>
      <c r="E41" s="563"/>
      <c r="F41" s="564"/>
      <c r="G41" s="197"/>
      <c r="H41" s="198"/>
      <c r="I41" s="199"/>
      <c r="J41" s="200"/>
      <c r="K41" s="200"/>
      <c r="L41" s="200"/>
      <c r="M41" s="200"/>
      <c r="N41" s="201"/>
      <c r="O41" s="198"/>
      <c r="P41" s="199"/>
      <c r="Q41" s="200"/>
      <c r="R41" s="200"/>
      <c r="S41" s="200"/>
      <c r="T41" s="200"/>
      <c r="U41" s="201"/>
      <c r="V41" s="198"/>
      <c r="W41" s="199"/>
      <c r="X41" s="200"/>
      <c r="Y41" s="200"/>
      <c r="Z41" s="200"/>
      <c r="AA41" s="200"/>
      <c r="AB41" s="201"/>
      <c r="AC41" s="198"/>
      <c r="AD41" s="199"/>
      <c r="AE41" s="200"/>
      <c r="AF41" s="200"/>
      <c r="AG41" s="200"/>
      <c r="AH41" s="200"/>
      <c r="AI41" s="201"/>
      <c r="AJ41" s="357">
        <f>COUNTIF(H41:AI41,$E$49)*$G$49+COUNTIF(H41:AI41,$E$50)*$G$50+COUNTIF(H41:AI41,$E$51)*$G$51+COUNTIF(H41:AI41,$E$52)*$G$52+COUNTIF(H41:AI41,$E$53)*$G$53+COUNTIF(H41:AI41,$E$54)*$G$54+COUNTIF(H41:AI41,$E$55)*$G$55+COUNTIF(H41:AI41,$E$56)*$G$56</f>
        <v>0</v>
      </c>
      <c r="AK41" s="358">
        <f>AJ41/4</f>
        <v>0</v>
      </c>
      <c r="AL41" s="23"/>
    </row>
    <row r="42" spans="1:49" s="8" customFormat="1" ht="14.15" customHeight="1">
      <c r="A42" s="541"/>
      <c r="B42" s="542"/>
      <c r="C42" s="569" t="s">
        <v>15</v>
      </c>
      <c r="D42" s="570"/>
      <c r="E42" s="567"/>
      <c r="F42" s="568"/>
      <c r="G42" s="195"/>
      <c r="H42" s="202"/>
      <c r="I42" s="203"/>
      <c r="J42" s="204"/>
      <c r="K42" s="204"/>
      <c r="L42" s="204"/>
      <c r="M42" s="204"/>
      <c r="N42" s="205"/>
      <c r="O42" s="202"/>
      <c r="P42" s="203"/>
      <c r="Q42" s="204"/>
      <c r="R42" s="204"/>
      <c r="S42" s="204"/>
      <c r="T42" s="204"/>
      <c r="U42" s="205"/>
      <c r="V42" s="202"/>
      <c r="W42" s="203"/>
      <c r="X42" s="204"/>
      <c r="Y42" s="204"/>
      <c r="Z42" s="204"/>
      <c r="AA42" s="204"/>
      <c r="AB42" s="205"/>
      <c r="AC42" s="202"/>
      <c r="AD42" s="203"/>
      <c r="AE42" s="204"/>
      <c r="AF42" s="204"/>
      <c r="AG42" s="204"/>
      <c r="AH42" s="204"/>
      <c r="AI42" s="205"/>
      <c r="AJ42" s="357">
        <f t="shared" ref="AJ42:AJ45" si="168">COUNTIF(H42:AI42,$E$49)*$G$49+COUNTIF(H42:AI42,$E$50)*$G$50+COUNTIF(H42:AI42,$E$51)*$G$51+COUNTIF(H42:AI42,$E$52)*$G$52+COUNTIF(H42:AI42,$E$53)*$G$53+COUNTIF(H42:AI42,$E$54)*$G$54+COUNTIF(H42:AI42,$E$55)*$G$55+COUNTIF(H42:AI42,$E$56)*$G$56</f>
        <v>0</v>
      </c>
      <c r="AK42" s="358">
        <f t="shared" ref="AK42:AK45" si="169">AJ42/4</f>
        <v>0</v>
      </c>
      <c r="AL42" s="23"/>
    </row>
    <row r="43" spans="1:49" s="8" customFormat="1" ht="14.15" customHeight="1">
      <c r="A43" s="541"/>
      <c r="B43" s="542"/>
      <c r="C43" s="569"/>
      <c r="D43" s="570"/>
      <c r="E43" s="567"/>
      <c r="F43" s="568"/>
      <c r="G43" s="195"/>
      <c r="H43" s="202"/>
      <c r="I43" s="203"/>
      <c r="J43" s="204"/>
      <c r="K43" s="204"/>
      <c r="L43" s="204"/>
      <c r="M43" s="204"/>
      <c r="N43" s="205"/>
      <c r="O43" s="202"/>
      <c r="P43" s="203"/>
      <c r="Q43" s="204"/>
      <c r="R43" s="204"/>
      <c r="S43" s="204"/>
      <c r="T43" s="204"/>
      <c r="U43" s="205"/>
      <c r="V43" s="202"/>
      <c r="W43" s="203"/>
      <c r="X43" s="204"/>
      <c r="Y43" s="204"/>
      <c r="Z43" s="204"/>
      <c r="AA43" s="204"/>
      <c r="AB43" s="205"/>
      <c r="AC43" s="202"/>
      <c r="AD43" s="203"/>
      <c r="AE43" s="204"/>
      <c r="AF43" s="204"/>
      <c r="AG43" s="204"/>
      <c r="AH43" s="204"/>
      <c r="AI43" s="205"/>
      <c r="AJ43" s="357">
        <f t="shared" si="168"/>
        <v>0</v>
      </c>
      <c r="AK43" s="358">
        <f t="shared" si="169"/>
        <v>0</v>
      </c>
      <c r="AL43" s="23"/>
    </row>
    <row r="44" spans="1:49" s="8" customFormat="1" ht="14.15" customHeight="1">
      <c r="A44" s="541"/>
      <c r="B44" s="542"/>
      <c r="C44" s="569"/>
      <c r="D44" s="570"/>
      <c r="E44" s="567"/>
      <c r="F44" s="568"/>
      <c r="G44" s="195"/>
      <c r="H44" s="202"/>
      <c r="I44" s="203"/>
      <c r="J44" s="204"/>
      <c r="K44" s="204"/>
      <c r="L44" s="204"/>
      <c r="M44" s="204"/>
      <c r="N44" s="205"/>
      <c r="O44" s="202"/>
      <c r="P44" s="203"/>
      <c r="Q44" s="204"/>
      <c r="R44" s="204"/>
      <c r="S44" s="204"/>
      <c r="T44" s="204"/>
      <c r="U44" s="205"/>
      <c r="V44" s="202"/>
      <c r="W44" s="203"/>
      <c r="X44" s="204"/>
      <c r="Y44" s="204"/>
      <c r="Z44" s="204"/>
      <c r="AA44" s="204"/>
      <c r="AB44" s="205"/>
      <c r="AC44" s="202"/>
      <c r="AD44" s="203"/>
      <c r="AE44" s="204"/>
      <c r="AF44" s="204"/>
      <c r="AG44" s="204"/>
      <c r="AH44" s="204"/>
      <c r="AI44" s="205"/>
      <c r="AJ44" s="357">
        <f t="shared" si="168"/>
        <v>0</v>
      </c>
      <c r="AK44" s="358">
        <f t="shared" si="169"/>
        <v>0</v>
      </c>
      <c r="AL44" s="23"/>
    </row>
    <row r="45" spans="1:49" s="8" customFormat="1" ht="14.15" customHeight="1" thickBot="1">
      <c r="A45" s="543"/>
      <c r="B45" s="544"/>
      <c r="C45" s="571"/>
      <c r="D45" s="572"/>
      <c r="E45" s="573"/>
      <c r="F45" s="574"/>
      <c r="G45" s="196"/>
      <c r="H45" s="206"/>
      <c r="I45" s="207"/>
      <c r="J45" s="208"/>
      <c r="K45" s="208"/>
      <c r="L45" s="208"/>
      <c r="M45" s="208"/>
      <c r="N45" s="209"/>
      <c r="O45" s="206"/>
      <c r="P45" s="207"/>
      <c r="Q45" s="208"/>
      <c r="R45" s="208"/>
      <c r="S45" s="208"/>
      <c r="T45" s="208"/>
      <c r="U45" s="209"/>
      <c r="V45" s="206"/>
      <c r="W45" s="207"/>
      <c r="X45" s="208"/>
      <c r="Y45" s="208"/>
      <c r="Z45" s="208"/>
      <c r="AA45" s="208"/>
      <c r="AB45" s="209"/>
      <c r="AC45" s="206"/>
      <c r="AD45" s="207"/>
      <c r="AE45" s="208"/>
      <c r="AF45" s="208"/>
      <c r="AG45" s="208"/>
      <c r="AH45" s="208"/>
      <c r="AI45" s="209"/>
      <c r="AJ45" s="359">
        <f t="shared" si="168"/>
        <v>0</v>
      </c>
      <c r="AK45" s="360">
        <f t="shared" si="169"/>
        <v>0</v>
      </c>
      <c r="AL45" s="23"/>
    </row>
    <row r="46" spans="1:49" s="8" customFormat="1" ht="17.25" customHeight="1" thickBot="1">
      <c r="B46" s="22"/>
      <c r="C46" s="219"/>
      <c r="D46" s="219"/>
      <c r="E46" s="219"/>
      <c r="F46" s="219"/>
      <c r="G46" s="219"/>
      <c r="H46" s="219"/>
      <c r="I46" s="219"/>
      <c r="J46" s="219"/>
      <c r="K46" s="219"/>
      <c r="L46" s="219"/>
      <c r="M46" s="219"/>
      <c r="N46" s="219"/>
      <c r="O46" s="219"/>
      <c r="P46" s="21"/>
      <c r="Q46" s="21"/>
      <c r="R46" s="21"/>
      <c r="S46" s="21"/>
      <c r="T46" s="21"/>
      <c r="U46" s="21"/>
      <c r="V46" s="21"/>
      <c r="W46" s="20"/>
      <c r="X46" s="20"/>
      <c r="Y46" s="20"/>
      <c r="Z46" s="20"/>
      <c r="AA46" s="20"/>
      <c r="AB46" s="20"/>
      <c r="AC46" s="20"/>
      <c r="AD46" s="20"/>
      <c r="AE46" s="20"/>
      <c r="AF46" s="20"/>
      <c r="AG46" s="20"/>
      <c r="AH46" s="20"/>
      <c r="AI46" s="20"/>
      <c r="AJ46" s="20"/>
      <c r="AK46" s="20"/>
      <c r="AL46" s="20"/>
      <c r="AM46" s="11"/>
      <c r="AN46" s="11"/>
    </row>
    <row r="47" spans="1:49" s="8" customFormat="1" ht="14.15" customHeight="1">
      <c r="B47" s="506" t="s">
        <v>183</v>
      </c>
      <c r="C47" s="507"/>
      <c r="D47" s="508"/>
      <c r="E47" s="213" t="s">
        <v>14</v>
      </c>
      <c r="F47" s="213"/>
      <c r="G47" s="214" t="s">
        <v>13</v>
      </c>
      <c r="H47" s="515" t="s">
        <v>12</v>
      </c>
      <c r="I47" s="516"/>
      <c r="J47" s="517" t="s">
        <v>11</v>
      </c>
      <c r="K47" s="518"/>
      <c r="L47" s="517" t="s">
        <v>10</v>
      </c>
      <c r="M47" s="519"/>
      <c r="N47" s="19"/>
      <c r="O47" s="520" t="s">
        <v>9</v>
      </c>
      <c r="P47" s="521"/>
      <c r="Q47" s="521"/>
      <c r="R47" s="521"/>
      <c r="S47" s="521"/>
      <c r="T47" s="521"/>
      <c r="U47" s="521"/>
      <c r="V47" s="521"/>
      <c r="W47" s="18"/>
      <c r="X47" s="18"/>
      <c r="Y47" s="18"/>
      <c r="Z47" s="18"/>
      <c r="AA47" s="18"/>
      <c r="AB47" s="18"/>
      <c r="AC47" s="18"/>
      <c r="AD47" s="18"/>
      <c r="AE47" s="18"/>
      <c r="AF47" s="18"/>
      <c r="AG47" s="18"/>
      <c r="AH47" s="18"/>
      <c r="AI47" s="18"/>
      <c r="AJ47" s="18"/>
      <c r="AK47" s="18"/>
      <c r="AL47" s="18"/>
      <c r="AM47" s="11"/>
      <c r="AN47" s="11"/>
      <c r="AO47" s="11"/>
      <c r="AP47" s="10"/>
      <c r="AQ47" s="10"/>
      <c r="AR47" s="9"/>
      <c r="AS47" s="9"/>
      <c r="AT47" s="9"/>
      <c r="AU47" s="9"/>
      <c r="AV47" s="9"/>
      <c r="AW47" s="9"/>
    </row>
    <row r="48" spans="1:49" s="8" customFormat="1" ht="14.15" customHeight="1">
      <c r="B48" s="509"/>
      <c r="C48" s="510"/>
      <c r="D48" s="511"/>
      <c r="E48" s="221" t="s">
        <v>8</v>
      </c>
      <c r="F48" s="221"/>
      <c r="G48" s="17">
        <v>0</v>
      </c>
      <c r="H48" s="522"/>
      <c r="I48" s="523"/>
      <c r="J48" s="522"/>
      <c r="K48" s="523"/>
      <c r="L48" s="522"/>
      <c r="M48" s="524"/>
      <c r="N48" s="219"/>
      <c r="O48" s="217">
        <v>1</v>
      </c>
      <c r="P48" s="525" t="s">
        <v>166</v>
      </c>
      <c r="Q48" s="525"/>
      <c r="R48" s="525"/>
      <c r="S48" s="525"/>
      <c r="T48" s="525"/>
      <c r="U48" s="525"/>
      <c r="V48" s="525"/>
      <c r="W48" s="525"/>
      <c r="X48" s="525"/>
      <c r="Y48" s="525"/>
      <c r="Z48" s="525"/>
      <c r="AA48" s="525"/>
      <c r="AB48" s="525"/>
      <c r="AC48" s="525"/>
      <c r="AD48" s="525"/>
      <c r="AE48" s="525"/>
      <c r="AF48" s="525"/>
      <c r="AG48" s="525"/>
      <c r="AH48" s="525"/>
      <c r="AI48" s="525"/>
      <c r="AJ48" s="525"/>
      <c r="AK48" s="525"/>
      <c r="AL48" s="116"/>
      <c r="AM48" s="11"/>
      <c r="AN48" s="11"/>
      <c r="AO48" s="11"/>
      <c r="AP48" s="10"/>
      <c r="AQ48" s="10"/>
      <c r="AR48" s="9"/>
      <c r="AS48" s="9"/>
      <c r="AT48" s="9"/>
      <c r="AU48" s="9"/>
      <c r="AV48" s="9"/>
      <c r="AW48" s="9"/>
    </row>
    <row r="49" spans="2:52" s="8" customFormat="1" ht="14.15" customHeight="1">
      <c r="B49" s="509"/>
      <c r="C49" s="510"/>
      <c r="D49" s="511"/>
      <c r="E49" s="221" t="s">
        <v>182</v>
      </c>
      <c r="F49" s="221"/>
      <c r="G49" s="277">
        <f>J49-H49-L49</f>
        <v>0</v>
      </c>
      <c r="H49" s="526"/>
      <c r="I49" s="527"/>
      <c r="J49" s="526"/>
      <c r="K49" s="527"/>
      <c r="L49" s="526"/>
      <c r="M49" s="685"/>
      <c r="N49" s="219"/>
      <c r="O49" s="217"/>
      <c r="P49" s="525"/>
      <c r="Q49" s="525"/>
      <c r="R49" s="525"/>
      <c r="S49" s="525"/>
      <c r="T49" s="525"/>
      <c r="U49" s="525"/>
      <c r="V49" s="525"/>
      <c r="W49" s="525"/>
      <c r="X49" s="525"/>
      <c r="Y49" s="525"/>
      <c r="Z49" s="525"/>
      <c r="AA49" s="525"/>
      <c r="AB49" s="525"/>
      <c r="AC49" s="525"/>
      <c r="AD49" s="525"/>
      <c r="AE49" s="525"/>
      <c r="AF49" s="525"/>
      <c r="AG49" s="525"/>
      <c r="AH49" s="525"/>
      <c r="AI49" s="525"/>
      <c r="AJ49" s="525"/>
      <c r="AK49" s="525"/>
      <c r="AL49" s="116"/>
      <c r="AM49" s="11"/>
      <c r="AN49" s="11"/>
      <c r="AO49" s="11"/>
      <c r="AP49" s="10"/>
      <c r="AQ49" s="10"/>
      <c r="AR49" s="9"/>
      <c r="AS49" s="9"/>
      <c r="AT49" s="9"/>
      <c r="AU49" s="9"/>
      <c r="AV49" s="9"/>
      <c r="AW49" s="9"/>
    </row>
    <row r="50" spans="2:52" s="8" customFormat="1" ht="14.15" customHeight="1">
      <c r="B50" s="509"/>
      <c r="C50" s="510"/>
      <c r="D50" s="511"/>
      <c r="E50" s="15" t="s">
        <v>7</v>
      </c>
      <c r="F50" s="15"/>
      <c r="G50" s="277">
        <f t="shared" ref="G50:G56" si="170">J50-H50-L50</f>
        <v>0</v>
      </c>
      <c r="H50" s="501"/>
      <c r="I50" s="502"/>
      <c r="J50" s="501"/>
      <c r="K50" s="502"/>
      <c r="L50" s="501"/>
      <c r="M50" s="503"/>
      <c r="N50" s="12"/>
      <c r="O50" s="133"/>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116"/>
      <c r="AM50" s="11"/>
      <c r="AN50" s="11"/>
      <c r="AO50" s="11"/>
      <c r="AP50" s="10"/>
      <c r="AQ50" s="10"/>
      <c r="AR50" s="9"/>
      <c r="AS50" s="9"/>
      <c r="AT50" s="9"/>
      <c r="AU50" s="9"/>
      <c r="AV50" s="9"/>
      <c r="AW50" s="9"/>
    </row>
    <row r="51" spans="2:52" s="8" customFormat="1" ht="14.15" customHeight="1">
      <c r="B51" s="509"/>
      <c r="C51" s="510"/>
      <c r="D51" s="511"/>
      <c r="E51" s="15" t="s">
        <v>6</v>
      </c>
      <c r="F51" s="15"/>
      <c r="G51" s="277">
        <f t="shared" si="170"/>
        <v>0</v>
      </c>
      <c r="H51" s="501"/>
      <c r="I51" s="502"/>
      <c r="J51" s="501"/>
      <c r="K51" s="502"/>
      <c r="L51" s="501"/>
      <c r="M51" s="503"/>
      <c r="N51" s="12"/>
      <c r="O51" s="217">
        <v>2</v>
      </c>
      <c r="P51" s="525" t="s">
        <v>167</v>
      </c>
      <c r="Q51" s="525"/>
      <c r="R51" s="525"/>
      <c r="S51" s="525"/>
      <c r="T51" s="525"/>
      <c r="U51" s="525"/>
      <c r="V51" s="525"/>
      <c r="W51" s="525"/>
      <c r="X51" s="525"/>
      <c r="Y51" s="525"/>
      <c r="Z51" s="525"/>
      <c r="AA51" s="525"/>
      <c r="AB51" s="525"/>
      <c r="AC51" s="525"/>
      <c r="AD51" s="525"/>
      <c r="AE51" s="525"/>
      <c r="AF51" s="525"/>
      <c r="AG51" s="525"/>
      <c r="AH51" s="525"/>
      <c r="AI51" s="525"/>
      <c r="AJ51" s="525"/>
      <c r="AK51" s="525"/>
      <c r="AL51" s="114"/>
      <c r="AM51" s="11"/>
      <c r="AN51" s="11"/>
      <c r="AO51" s="11"/>
      <c r="AP51" s="10"/>
      <c r="AQ51" s="10"/>
      <c r="AR51" s="9"/>
      <c r="AS51" s="9"/>
      <c r="AT51" s="9"/>
      <c r="AU51" s="9"/>
      <c r="AV51" s="9"/>
      <c r="AW51" s="9"/>
    </row>
    <row r="52" spans="2:52" s="8" customFormat="1" ht="14.15" customHeight="1">
      <c r="B52" s="509"/>
      <c r="C52" s="510"/>
      <c r="D52" s="511"/>
      <c r="E52" s="15" t="s">
        <v>5</v>
      </c>
      <c r="F52" s="15"/>
      <c r="G52" s="277">
        <f t="shared" si="170"/>
        <v>0</v>
      </c>
      <c r="H52" s="501"/>
      <c r="I52" s="502"/>
      <c r="J52" s="501"/>
      <c r="K52" s="502"/>
      <c r="L52" s="501"/>
      <c r="M52" s="503"/>
      <c r="N52" s="12"/>
      <c r="O52" s="134"/>
      <c r="P52" s="525"/>
      <c r="Q52" s="525"/>
      <c r="R52" s="525"/>
      <c r="S52" s="525"/>
      <c r="T52" s="525"/>
      <c r="U52" s="525"/>
      <c r="V52" s="525"/>
      <c r="W52" s="525"/>
      <c r="X52" s="525"/>
      <c r="Y52" s="525"/>
      <c r="Z52" s="525"/>
      <c r="AA52" s="525"/>
      <c r="AB52" s="525"/>
      <c r="AC52" s="525"/>
      <c r="AD52" s="525"/>
      <c r="AE52" s="525"/>
      <c r="AF52" s="525"/>
      <c r="AG52" s="525"/>
      <c r="AH52" s="525"/>
      <c r="AI52" s="525"/>
      <c r="AJ52" s="525"/>
      <c r="AK52" s="525"/>
      <c r="AL52" s="114"/>
      <c r="AM52" s="11"/>
      <c r="AN52" s="11"/>
      <c r="AO52" s="11"/>
      <c r="AP52" s="10"/>
      <c r="AQ52" s="10"/>
      <c r="AR52" s="9"/>
      <c r="AS52" s="9"/>
      <c r="AT52" s="9"/>
      <c r="AU52" s="9"/>
      <c r="AV52" s="9"/>
      <c r="AW52" s="9"/>
    </row>
    <row r="53" spans="2:52" s="8" customFormat="1" ht="14.15" customHeight="1">
      <c r="B53" s="509"/>
      <c r="C53" s="510"/>
      <c r="D53" s="511"/>
      <c r="E53" s="15" t="s">
        <v>4</v>
      </c>
      <c r="F53" s="15"/>
      <c r="G53" s="277">
        <f t="shared" si="170"/>
        <v>0</v>
      </c>
      <c r="H53" s="501"/>
      <c r="I53" s="502"/>
      <c r="J53" s="501"/>
      <c r="K53" s="502"/>
      <c r="L53" s="501"/>
      <c r="M53" s="503"/>
      <c r="N53" s="12"/>
      <c r="O53" s="135">
        <v>3</v>
      </c>
      <c r="P53" s="504" t="s">
        <v>168</v>
      </c>
      <c r="Q53" s="504"/>
      <c r="R53" s="504"/>
      <c r="S53" s="504"/>
      <c r="T53" s="504"/>
      <c r="U53" s="504"/>
      <c r="V53" s="504"/>
      <c r="W53" s="504"/>
      <c r="X53" s="504"/>
      <c r="Y53" s="504"/>
      <c r="Z53" s="504"/>
      <c r="AA53" s="504"/>
      <c r="AB53" s="504"/>
      <c r="AC53" s="504"/>
      <c r="AD53" s="504"/>
      <c r="AE53" s="504"/>
      <c r="AF53" s="504"/>
      <c r="AG53" s="504"/>
      <c r="AH53" s="504"/>
      <c r="AI53" s="504"/>
      <c r="AJ53" s="504"/>
      <c r="AK53" s="504"/>
      <c r="AL53" s="16"/>
      <c r="AM53" s="11"/>
      <c r="AN53" s="11"/>
      <c r="AO53" s="11"/>
      <c r="AP53" s="10"/>
      <c r="AQ53" s="10"/>
      <c r="AR53" s="9"/>
      <c r="AS53" s="9"/>
      <c r="AT53" s="9"/>
      <c r="AU53" s="9"/>
      <c r="AV53" s="9"/>
      <c r="AW53" s="9"/>
    </row>
    <row r="54" spans="2:52" s="8" customFormat="1" ht="14.15" customHeight="1">
      <c r="B54" s="509"/>
      <c r="C54" s="510"/>
      <c r="D54" s="511"/>
      <c r="E54" s="15" t="s">
        <v>3</v>
      </c>
      <c r="F54" s="15"/>
      <c r="G54" s="277">
        <f t="shared" si="170"/>
        <v>0</v>
      </c>
      <c r="H54" s="501"/>
      <c r="I54" s="502"/>
      <c r="J54" s="501"/>
      <c r="K54" s="502"/>
      <c r="L54" s="501"/>
      <c r="M54" s="503"/>
      <c r="N54" s="12"/>
      <c r="O54" s="229">
        <v>4</v>
      </c>
      <c r="P54" s="505" t="s">
        <v>169</v>
      </c>
      <c r="Q54" s="505"/>
      <c r="R54" s="505"/>
      <c r="S54" s="505"/>
      <c r="T54" s="505"/>
      <c r="U54" s="505"/>
      <c r="V54" s="505"/>
      <c r="W54" s="505"/>
      <c r="X54" s="505"/>
      <c r="Y54" s="505"/>
      <c r="Z54" s="505"/>
      <c r="AA54" s="505"/>
      <c r="AB54" s="505"/>
      <c r="AC54" s="505"/>
      <c r="AD54" s="505"/>
      <c r="AE54" s="505"/>
      <c r="AF54" s="505"/>
      <c r="AG54" s="505"/>
      <c r="AH54" s="505"/>
      <c r="AI54" s="505"/>
      <c r="AJ54" s="505"/>
      <c r="AK54" s="505"/>
      <c r="AL54" s="136"/>
      <c r="AM54" s="11"/>
      <c r="AN54" s="11"/>
      <c r="AO54" s="11"/>
      <c r="AP54" s="10"/>
      <c r="AQ54" s="10"/>
      <c r="AR54" s="9"/>
      <c r="AS54" s="9"/>
      <c r="AT54" s="9"/>
      <c r="AU54" s="9"/>
      <c r="AV54" s="9"/>
      <c r="AW54" s="9"/>
    </row>
    <row r="55" spans="2:52" s="8" customFormat="1" ht="14.15" customHeight="1">
      <c r="B55" s="509"/>
      <c r="C55" s="510"/>
      <c r="D55" s="511"/>
      <c r="E55" s="15" t="s">
        <v>2</v>
      </c>
      <c r="F55" s="15"/>
      <c r="G55" s="277">
        <f t="shared" si="170"/>
        <v>0</v>
      </c>
      <c r="H55" s="501"/>
      <c r="I55" s="502"/>
      <c r="J55" s="501"/>
      <c r="K55" s="502"/>
      <c r="L55" s="501"/>
      <c r="M55" s="503"/>
      <c r="N55" s="12"/>
      <c r="O55" s="227">
        <v>5</v>
      </c>
      <c r="P55" s="686" t="s">
        <v>184</v>
      </c>
      <c r="Q55" s="686"/>
      <c r="R55" s="686"/>
      <c r="S55" s="686"/>
      <c r="T55" s="686"/>
      <c r="U55" s="686"/>
      <c r="V55" s="686"/>
      <c r="W55" s="686"/>
      <c r="X55" s="686"/>
      <c r="Y55" s="686"/>
      <c r="Z55" s="686"/>
      <c r="AA55" s="686"/>
      <c r="AB55" s="686"/>
      <c r="AC55" s="686"/>
      <c r="AD55" s="686"/>
      <c r="AE55" s="686"/>
      <c r="AF55" s="686"/>
      <c r="AG55" s="686"/>
      <c r="AH55" s="686"/>
      <c r="AI55" s="686"/>
      <c r="AJ55" s="686"/>
      <c r="AK55" s="686"/>
      <c r="AL55" s="225"/>
      <c r="AM55" s="11"/>
      <c r="AN55" s="11"/>
      <c r="AO55" s="11"/>
      <c r="AP55" s="10"/>
      <c r="AQ55" s="10"/>
      <c r="AR55" s="9"/>
      <c r="AS55" s="9"/>
      <c r="AT55" s="9"/>
      <c r="AU55" s="9"/>
      <c r="AV55" s="9"/>
      <c r="AW55" s="9"/>
    </row>
    <row r="56" spans="2:52" s="8" customFormat="1" ht="14.15" customHeight="1" thickBot="1">
      <c r="B56" s="512"/>
      <c r="C56" s="513"/>
      <c r="D56" s="514"/>
      <c r="E56" s="14" t="s">
        <v>1</v>
      </c>
      <c r="F56" s="14"/>
      <c r="G56" s="278">
        <f t="shared" si="170"/>
        <v>0</v>
      </c>
      <c r="H56" s="499"/>
      <c r="I56" s="528"/>
      <c r="J56" s="499"/>
      <c r="K56" s="528"/>
      <c r="L56" s="499"/>
      <c r="M56" s="500"/>
      <c r="N56" s="12"/>
      <c r="O56" s="226"/>
      <c r="P56" s="686"/>
      <c r="Q56" s="686"/>
      <c r="R56" s="686"/>
      <c r="S56" s="686"/>
      <c r="T56" s="686"/>
      <c r="U56" s="686"/>
      <c r="V56" s="686"/>
      <c r="W56" s="686"/>
      <c r="X56" s="686"/>
      <c r="Y56" s="686"/>
      <c r="Z56" s="686"/>
      <c r="AA56" s="686"/>
      <c r="AB56" s="686"/>
      <c r="AC56" s="686"/>
      <c r="AD56" s="686"/>
      <c r="AE56" s="686"/>
      <c r="AF56" s="686"/>
      <c r="AG56" s="686"/>
      <c r="AH56" s="686"/>
      <c r="AI56" s="686"/>
      <c r="AJ56" s="686"/>
      <c r="AK56" s="686"/>
      <c r="AL56" s="226"/>
      <c r="AM56" s="11"/>
      <c r="AN56" s="11"/>
      <c r="AO56" s="11"/>
      <c r="AP56" s="10"/>
      <c r="AQ56" s="10"/>
      <c r="AR56" s="9"/>
      <c r="AS56" s="9"/>
      <c r="AT56" s="9"/>
      <c r="AU56" s="9"/>
      <c r="AV56" s="9"/>
      <c r="AW56" s="9"/>
    </row>
    <row r="57" spans="2:52" ht="21" customHeight="1">
      <c r="B57" s="3"/>
      <c r="C57" s="4"/>
      <c r="D57" s="4"/>
      <c r="E57" s="4"/>
      <c r="F57" s="4"/>
      <c r="G57" s="5" t="s">
        <v>0</v>
      </c>
      <c r="H57" s="4"/>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7"/>
      <c r="AP57" s="7"/>
      <c r="AQ57" s="7"/>
      <c r="AR57" s="7"/>
      <c r="AS57" s="7"/>
      <c r="AT57" s="7"/>
      <c r="AU57" s="7"/>
      <c r="AV57" s="7"/>
      <c r="AW57" s="7"/>
      <c r="AX57" s="6"/>
      <c r="AY57" s="6"/>
      <c r="AZ57" s="6"/>
    </row>
    <row r="58" spans="2:52" ht="21" customHeight="1">
      <c r="B58" s="3"/>
      <c r="C58" s="4"/>
      <c r="D58" s="4"/>
      <c r="E58" s="4"/>
      <c r="F58" s="4"/>
      <c r="G58" s="4"/>
      <c r="H58" s="4"/>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row>
    <row r="59" spans="2:52" ht="21" customHeight="1">
      <c r="B59" s="3"/>
      <c r="C59" s="4"/>
      <c r="D59" s="4"/>
      <c r="E59" s="4"/>
      <c r="F59" s="4"/>
      <c r="G59" s="4"/>
      <c r="H59" s="4"/>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row r="60" spans="2:52" ht="21" customHeight="1">
      <c r="B60" s="3"/>
      <c r="C60" s="4"/>
      <c r="D60" s="4"/>
      <c r="E60" s="4"/>
      <c r="F60" s="4"/>
      <c r="G60" s="4"/>
      <c r="H60" s="4"/>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row>
    <row r="61" spans="2:52" ht="21" customHeight="1">
      <c r="AO61" s="3"/>
      <c r="AP61" s="3"/>
      <c r="AQ61" s="3"/>
      <c r="AR61" s="3"/>
      <c r="AS61" s="3"/>
      <c r="AT61" s="3"/>
      <c r="AU61" s="3"/>
      <c r="AV61" s="3"/>
      <c r="AW61" s="3"/>
    </row>
  </sheetData>
  <mergeCells count="180">
    <mergeCell ref="M2:W2"/>
    <mergeCell ref="X2:AK2"/>
    <mergeCell ref="B1:C1"/>
    <mergeCell ref="A3:D3"/>
    <mergeCell ref="E3:K3"/>
    <mergeCell ref="L3:N3"/>
    <mergeCell ref="O3:V3"/>
    <mergeCell ref="W3:Z3"/>
    <mergeCell ref="AA3:AL3"/>
    <mergeCell ref="D1:E1"/>
    <mergeCell ref="A6:B9"/>
    <mergeCell ref="C6:C7"/>
    <mergeCell ref="D6:E7"/>
    <mergeCell ref="G6:H9"/>
    <mergeCell ref="I6:J7"/>
    <mergeCell ref="K6:K7"/>
    <mergeCell ref="L6:O7"/>
    <mergeCell ref="P6:Y6"/>
    <mergeCell ref="A4:B4"/>
    <mergeCell ref="D4:H4"/>
    <mergeCell ref="I4:K4"/>
    <mergeCell ref="L4:P4"/>
    <mergeCell ref="Q4:S4"/>
    <mergeCell ref="T4:X4"/>
    <mergeCell ref="Z6:AH6"/>
    <mergeCell ref="AI6:AL6"/>
    <mergeCell ref="C8:C9"/>
    <mergeCell ref="D8:E9"/>
    <mergeCell ref="I8:J9"/>
    <mergeCell ref="K8:K9"/>
    <mergeCell ref="L8:O9"/>
    <mergeCell ref="Y4:AA4"/>
    <mergeCell ref="AB4:AK4"/>
    <mergeCell ref="O11:U11"/>
    <mergeCell ref="V11:AB11"/>
    <mergeCell ref="AC11:AI11"/>
    <mergeCell ref="AJ11:AL11"/>
    <mergeCell ref="AJ12:AJ13"/>
    <mergeCell ref="AK12:AK13"/>
    <mergeCell ref="AL12:AL13"/>
    <mergeCell ref="A11:B13"/>
    <mergeCell ref="C11:C13"/>
    <mergeCell ref="D11:D13"/>
    <mergeCell ref="E11:F13"/>
    <mergeCell ref="G11:G13"/>
    <mergeCell ref="H11:N11"/>
    <mergeCell ref="A14:G14"/>
    <mergeCell ref="A15:A35"/>
    <mergeCell ref="B15:B25"/>
    <mergeCell ref="C15:C16"/>
    <mergeCell ref="D15:D16"/>
    <mergeCell ref="E15:F16"/>
    <mergeCell ref="G15:G16"/>
    <mergeCell ref="C19:C20"/>
    <mergeCell ref="D19:D20"/>
    <mergeCell ref="E19:F20"/>
    <mergeCell ref="C25:D25"/>
    <mergeCell ref="E25:G25"/>
    <mergeCell ref="B26:B35"/>
    <mergeCell ref="C26:C27"/>
    <mergeCell ref="D26:D27"/>
    <mergeCell ref="E26:F27"/>
    <mergeCell ref="G26:G27"/>
    <mergeCell ref="C30:C31"/>
    <mergeCell ref="D30:D31"/>
    <mergeCell ref="E30:F31"/>
    <mergeCell ref="G30:G31"/>
    <mergeCell ref="AJ15:AJ16"/>
    <mergeCell ref="AK15:AK16"/>
    <mergeCell ref="AL15:AL16"/>
    <mergeCell ref="C17:C18"/>
    <mergeCell ref="D17:D18"/>
    <mergeCell ref="E17:F18"/>
    <mergeCell ref="G17:G18"/>
    <mergeCell ref="AJ17:AJ18"/>
    <mergeCell ref="AK17:AK18"/>
    <mergeCell ref="AL17:AL18"/>
    <mergeCell ref="AL21:AL22"/>
    <mergeCell ref="C23:C24"/>
    <mergeCell ref="D23:D24"/>
    <mergeCell ref="E23:F24"/>
    <mergeCell ref="G23:G24"/>
    <mergeCell ref="AJ23:AJ24"/>
    <mergeCell ref="AK23:AK24"/>
    <mergeCell ref="AL23:AL24"/>
    <mergeCell ref="G19:G20"/>
    <mergeCell ref="AJ19:AJ20"/>
    <mergeCell ref="AK19:AK20"/>
    <mergeCell ref="AL19:AL20"/>
    <mergeCell ref="C21:C22"/>
    <mergeCell ref="D21:D22"/>
    <mergeCell ref="E21:F22"/>
    <mergeCell ref="G21:G22"/>
    <mergeCell ref="AJ21:AJ22"/>
    <mergeCell ref="AK21:AK22"/>
    <mergeCell ref="AJ26:AJ27"/>
    <mergeCell ref="AK26:AK27"/>
    <mergeCell ref="AL26:AL27"/>
    <mergeCell ref="C28:C29"/>
    <mergeCell ref="D28:D29"/>
    <mergeCell ref="E28:F29"/>
    <mergeCell ref="G28:G29"/>
    <mergeCell ref="AJ28:AJ29"/>
    <mergeCell ref="AK28:AK29"/>
    <mergeCell ref="AL28:AL29"/>
    <mergeCell ref="AJ30:AJ31"/>
    <mergeCell ref="AK30:AK31"/>
    <mergeCell ref="AL30:AL31"/>
    <mergeCell ref="C32:C33"/>
    <mergeCell ref="D32:D33"/>
    <mergeCell ref="E32:F33"/>
    <mergeCell ref="G32:G33"/>
    <mergeCell ref="AJ32:AJ33"/>
    <mergeCell ref="AK32:AK33"/>
    <mergeCell ref="AC38:AI38"/>
    <mergeCell ref="AL32:AL33"/>
    <mergeCell ref="C34:C35"/>
    <mergeCell ref="D34:D35"/>
    <mergeCell ref="E34:F35"/>
    <mergeCell ref="G34:G35"/>
    <mergeCell ref="AJ34:AJ35"/>
    <mergeCell ref="AK34:AK35"/>
    <mergeCell ref="AL34:AL35"/>
    <mergeCell ref="H54:I54"/>
    <mergeCell ref="J54:K54"/>
    <mergeCell ref="L54:M54"/>
    <mergeCell ref="H55:I55"/>
    <mergeCell ref="AJ39:AJ40"/>
    <mergeCell ref="AK39:AK40"/>
    <mergeCell ref="A36:G36"/>
    <mergeCell ref="A38:B45"/>
    <mergeCell ref="C38:D40"/>
    <mergeCell ref="E38:F40"/>
    <mergeCell ref="G38:G40"/>
    <mergeCell ref="H38:N38"/>
    <mergeCell ref="C41:D41"/>
    <mergeCell ref="E41:F41"/>
    <mergeCell ref="C42:D42"/>
    <mergeCell ref="E42:F42"/>
    <mergeCell ref="C43:D43"/>
    <mergeCell ref="E43:F43"/>
    <mergeCell ref="C44:D44"/>
    <mergeCell ref="E44:F44"/>
    <mergeCell ref="C45:D45"/>
    <mergeCell ref="E45:F45"/>
    <mergeCell ref="O38:U38"/>
    <mergeCell ref="V38:AB38"/>
    <mergeCell ref="H49:I49"/>
    <mergeCell ref="J49:K49"/>
    <mergeCell ref="L49:M49"/>
    <mergeCell ref="H50:I50"/>
    <mergeCell ref="J50:K50"/>
    <mergeCell ref="L50:M50"/>
    <mergeCell ref="H51:I51"/>
    <mergeCell ref="J51:K51"/>
    <mergeCell ref="L51:M51"/>
    <mergeCell ref="B47:D56"/>
    <mergeCell ref="P48:AK50"/>
    <mergeCell ref="P51:AK52"/>
    <mergeCell ref="P54:AK54"/>
    <mergeCell ref="P55:AK56"/>
    <mergeCell ref="H56:I56"/>
    <mergeCell ref="J56:K56"/>
    <mergeCell ref="L56:M56"/>
    <mergeCell ref="J55:K55"/>
    <mergeCell ref="L55:M55"/>
    <mergeCell ref="H52:I52"/>
    <mergeCell ref="J52:K52"/>
    <mergeCell ref="L52:M52"/>
    <mergeCell ref="H53:I53"/>
    <mergeCell ref="J53:K53"/>
    <mergeCell ref="L53:M53"/>
    <mergeCell ref="P53:AK53"/>
    <mergeCell ref="H47:I47"/>
    <mergeCell ref="J47:K47"/>
    <mergeCell ref="L47:M47"/>
    <mergeCell ref="O47:V47"/>
    <mergeCell ref="H48:I48"/>
    <mergeCell ref="J48:K48"/>
    <mergeCell ref="L48:M48"/>
  </mergeCells>
  <phoneticPr fontId="4"/>
  <conditionalFormatting sqref="B2:L2 X2 AL2">
    <cfRule type="containsText" dxfId="10" priority="1" operator="containsText" text="エラー">
      <formula>NOT(ISERROR(SEARCH("エラー",B2)))</formula>
    </cfRule>
  </conditionalFormatting>
  <dataValidations count="9">
    <dataValidation type="list" allowBlank="1" showInputMessage="1" showErrorMessage="1" sqref="H14:AI14">
      <formula1>"a,b,a・b,休"</formula1>
    </dataValidation>
    <dataValidation type="list" allowBlank="1" showInputMessage="1" showErrorMessage="1" sqref="E3:K3">
      <formula1>"児童発達支援,放課後等デイサービス,児童発達支援及び放課後等デイサービス,保育所等訪問支援,居宅訪問型児童発達支援"</formula1>
    </dataValidation>
    <dataValidation type="list" allowBlank="1" showInputMessage="1" showErrorMessage="1" sqref="E23 E34 E19 E15 E17 E21 E32 E26 E28 E30 E41:E45">
      <formula1>$AO$3:$AR$3</formula1>
    </dataValidation>
    <dataValidation type="list" allowBlank="1" showInputMessage="1" showErrorMessage="1" sqref="Q4:S5 Y4:AA5">
      <formula1>"あり,なし"</formula1>
    </dataValidation>
    <dataValidation type="list" allowBlank="1" showInputMessage="1" showErrorMessage="1" sqref="H41:AI45 H34:AI34 H17:AI17 H32:AI32 H30:AI30 H23:AI23 H15:AI15 H21:AI21 H26:AI26 H19:AI19 H28:AI28">
      <formula1>$E$48:$E$55</formula1>
    </dataValidation>
    <dataValidation type="list" allowBlank="1" showInputMessage="1" showErrorMessage="1" sqref="H40:AI40">
      <formula1>$AO$4:$AV$4</formula1>
    </dataValidation>
    <dataValidation type="list" allowBlank="1" showInputMessage="1" showErrorMessage="1" sqref="C26:C35">
      <formula1>$AO$2:$AX$2</formula1>
    </dataValidation>
    <dataValidation type="list" allowBlank="1" showInputMessage="1" showErrorMessage="1" sqref="C23:C24">
      <formula1>$AO$1:$AX$1</formula1>
    </dataValidation>
    <dataValidation type="list" allowBlank="1" showInputMessage="1" showErrorMessage="1" sqref="C15:C22">
      <formula1>$AO$1:$AX$1</formula1>
    </dataValidation>
  </dataValidations>
  <pageMargins left="0.19685039370078741" right="0" top="0.39370078740157483" bottom="0.19685039370078741" header="0.51181102362204722" footer="0.51181102362204722"/>
  <pageSetup paperSize="9" scale="7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Z61"/>
  <sheetViews>
    <sheetView view="pageBreakPreview" zoomScale="85" zoomScaleNormal="100" zoomScaleSheetLayoutView="85" workbookViewId="0">
      <selection activeCell="D19" sqref="D19:D20"/>
    </sheetView>
  </sheetViews>
  <sheetFormatPr defaultColWidth="9" defaultRowHeight="21" customHeight="1"/>
  <cols>
    <col min="1" max="1" width="3.90625" style="1" customWidth="1"/>
    <col min="2" max="2" width="6.6328125" style="1" customWidth="1"/>
    <col min="3" max="3" width="10.08984375" style="2" customWidth="1"/>
    <col min="4" max="4" width="6" style="2" customWidth="1"/>
    <col min="5" max="5" width="8.6328125" style="2" customWidth="1"/>
    <col min="6" max="6" width="0.453125" style="2" customWidth="1"/>
    <col min="7" max="7" width="12.6328125" style="2" customWidth="1"/>
    <col min="8" max="8" width="4.36328125" style="2" customWidth="1"/>
    <col min="9" max="35" width="4.36328125" style="1" customWidth="1"/>
    <col min="36" max="36" width="9.6328125" style="1" customWidth="1"/>
    <col min="37" max="37" width="7.08984375" style="1" customWidth="1"/>
    <col min="38" max="38" width="9.08984375" style="1" customWidth="1"/>
    <col min="39" max="40" width="2.90625" style="1" customWidth="1"/>
    <col min="41" max="52" width="9.90625" style="1" customWidth="1"/>
    <col min="53" max="64" width="2.6328125" style="1" customWidth="1"/>
    <col min="65" max="16384" width="9" style="1"/>
  </cols>
  <sheetData>
    <row r="1" spans="1:52" s="8" customFormat="1" ht="15" customHeight="1" thickTop="1" thickBot="1">
      <c r="B1" s="687" t="s">
        <v>312</v>
      </c>
      <c r="C1" s="498"/>
      <c r="D1" s="498" t="str">
        <f>IF(DAY(調書1!D2)&lt;15,"(3か月前)","(前々月)")</f>
        <v>(3か月前)</v>
      </c>
      <c r="E1" s="49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30"/>
      <c r="AN1" s="30"/>
      <c r="AO1" s="72" t="s">
        <v>47</v>
      </c>
      <c r="AP1" s="71" t="s">
        <v>46</v>
      </c>
      <c r="AQ1" s="68" t="s">
        <v>109</v>
      </c>
      <c r="AR1" s="68" t="s">
        <v>108</v>
      </c>
      <c r="AS1" s="69" t="s">
        <v>107</v>
      </c>
      <c r="AT1" s="69" t="s">
        <v>104</v>
      </c>
      <c r="AU1" s="69" t="s">
        <v>147</v>
      </c>
      <c r="AV1" s="69"/>
      <c r="AW1" s="70"/>
      <c r="AX1" s="69"/>
      <c r="AY1" s="69"/>
      <c r="AZ1" s="68"/>
    </row>
    <row r="2" spans="1:52" s="8" customFormat="1" ht="21" customHeight="1" thickTop="1" thickBot="1">
      <c r="A2" s="353"/>
      <c r="B2" s="353"/>
      <c r="C2" s="353"/>
      <c r="D2" s="353"/>
      <c r="E2" s="353"/>
      <c r="F2" s="353"/>
      <c r="G2" s="353"/>
      <c r="H2" s="353"/>
      <c r="I2" s="353"/>
      <c r="J2" s="353"/>
      <c r="K2" s="353"/>
      <c r="L2" s="683" t="s">
        <v>200</v>
      </c>
      <c r="M2" s="683"/>
      <c r="N2" s="683"/>
      <c r="O2" s="683"/>
      <c r="P2" s="683"/>
      <c r="Q2" s="683"/>
      <c r="R2" s="683"/>
      <c r="S2" s="683"/>
      <c r="T2" s="683"/>
      <c r="U2" s="683"/>
      <c r="V2" s="683"/>
      <c r="W2" s="735" t="str">
        <f>IFERROR("（"&amp;TEXT(DATE(TEXT(調書1!$D$2,"yyyy"),TEXT(調書1!$D$2,"mm")-2,1),"gggee年mm月")&amp;"分）","（エラー！事前調書１のセル「D2」(運営指導日)入力！）")</f>
        <v>（エラー！事前調書１のセル「D2」(運営指導日)入力！）</v>
      </c>
      <c r="X2" s="735"/>
      <c r="Y2" s="735"/>
      <c r="Z2" s="735"/>
      <c r="AA2" s="735"/>
      <c r="AB2" s="735"/>
      <c r="AC2" s="735"/>
      <c r="AD2" s="735"/>
      <c r="AE2" s="735"/>
      <c r="AF2" s="735"/>
      <c r="AG2" s="735"/>
      <c r="AH2" s="735"/>
      <c r="AI2" s="735"/>
      <c r="AJ2" s="735"/>
      <c r="AK2" s="353"/>
      <c r="AL2" s="353"/>
      <c r="AM2" s="29"/>
      <c r="AN2" s="29"/>
      <c r="AO2" s="67" t="s">
        <v>106</v>
      </c>
      <c r="AP2" s="66" t="s">
        <v>105</v>
      </c>
      <c r="AQ2" s="61" t="s">
        <v>104</v>
      </c>
      <c r="AR2" s="61" t="s">
        <v>103</v>
      </c>
      <c r="AS2" s="64" t="s">
        <v>102</v>
      </c>
      <c r="AT2" s="64" t="s">
        <v>101</v>
      </c>
      <c r="AU2" s="64" t="s">
        <v>100</v>
      </c>
      <c r="AV2" s="64" t="s">
        <v>45</v>
      </c>
      <c r="AW2" s="65" t="s">
        <v>99</v>
      </c>
      <c r="AX2" s="69" t="s">
        <v>147</v>
      </c>
      <c r="AY2" s="64"/>
      <c r="AZ2" s="61"/>
    </row>
    <row r="3" spans="1:52" s="8" customFormat="1" ht="18.75" customHeight="1" thickBot="1">
      <c r="A3" s="688" t="s">
        <v>148</v>
      </c>
      <c r="B3" s="689"/>
      <c r="C3" s="689"/>
      <c r="D3" s="689"/>
      <c r="E3" s="775" t="s">
        <v>90</v>
      </c>
      <c r="F3" s="776"/>
      <c r="G3" s="776"/>
      <c r="H3" s="776"/>
      <c r="I3" s="776"/>
      <c r="J3" s="776"/>
      <c r="K3" s="777"/>
      <c r="L3" s="688" t="s">
        <v>83</v>
      </c>
      <c r="M3" s="689"/>
      <c r="N3" s="693"/>
      <c r="O3" s="694" t="s">
        <v>112</v>
      </c>
      <c r="P3" s="695"/>
      <c r="Q3" s="695"/>
      <c r="R3" s="695"/>
      <c r="S3" s="695"/>
      <c r="T3" s="695"/>
      <c r="U3" s="695"/>
      <c r="V3" s="696"/>
      <c r="W3" s="697" t="s">
        <v>40</v>
      </c>
      <c r="X3" s="698"/>
      <c r="Y3" s="698"/>
      <c r="Z3" s="699"/>
      <c r="AA3" s="700" t="s">
        <v>113</v>
      </c>
      <c r="AB3" s="701"/>
      <c r="AC3" s="701"/>
      <c r="AD3" s="701"/>
      <c r="AE3" s="701"/>
      <c r="AF3" s="701"/>
      <c r="AG3" s="701"/>
      <c r="AH3" s="701"/>
      <c r="AI3" s="701"/>
      <c r="AJ3" s="701"/>
      <c r="AK3" s="701"/>
      <c r="AL3" s="702"/>
      <c r="AM3" s="21"/>
      <c r="AO3" s="62" t="s">
        <v>44</v>
      </c>
      <c r="AP3" s="61" t="s">
        <v>43</v>
      </c>
      <c r="AQ3" s="61" t="s">
        <v>42</v>
      </c>
      <c r="AR3" s="61" t="s">
        <v>41</v>
      </c>
      <c r="AS3" s="61"/>
      <c r="AT3" s="61"/>
      <c r="AU3" s="61"/>
      <c r="AV3" s="63"/>
      <c r="AW3" s="63"/>
      <c r="AX3" s="60"/>
      <c r="AY3" s="60"/>
      <c r="AZ3" s="60"/>
    </row>
    <row r="4" spans="1:52" s="117" customFormat="1" ht="29.25" customHeight="1" thickBot="1">
      <c r="A4" s="715" t="s">
        <v>33</v>
      </c>
      <c r="B4" s="716"/>
      <c r="C4" s="297">
        <v>10</v>
      </c>
      <c r="D4" s="717" t="s">
        <v>149</v>
      </c>
      <c r="E4" s="718"/>
      <c r="F4" s="718"/>
      <c r="G4" s="718"/>
      <c r="H4" s="718"/>
      <c r="I4" s="769">
        <v>3</v>
      </c>
      <c r="J4" s="770"/>
      <c r="K4" s="771"/>
      <c r="L4" s="660" t="s">
        <v>98</v>
      </c>
      <c r="M4" s="661"/>
      <c r="N4" s="661"/>
      <c r="O4" s="661"/>
      <c r="P4" s="661"/>
      <c r="Q4" s="772" t="s">
        <v>186</v>
      </c>
      <c r="R4" s="773"/>
      <c r="S4" s="774"/>
      <c r="T4" s="660" t="s">
        <v>97</v>
      </c>
      <c r="U4" s="661"/>
      <c r="V4" s="661"/>
      <c r="W4" s="661"/>
      <c r="X4" s="661"/>
      <c r="Y4" s="662"/>
      <c r="Z4" s="663"/>
      <c r="AA4" s="664"/>
      <c r="AB4" s="681" t="s">
        <v>150</v>
      </c>
      <c r="AC4" s="682"/>
      <c r="AD4" s="682"/>
      <c r="AE4" s="682"/>
      <c r="AF4" s="682"/>
      <c r="AG4" s="682"/>
      <c r="AH4" s="682"/>
      <c r="AI4" s="682"/>
      <c r="AJ4" s="682"/>
      <c r="AK4" s="682"/>
      <c r="AL4" s="298">
        <v>1.6666666666666667</v>
      </c>
      <c r="AO4" s="61" t="s">
        <v>39</v>
      </c>
      <c r="AP4" s="61" t="s">
        <v>38</v>
      </c>
      <c r="AQ4" s="61" t="s">
        <v>37</v>
      </c>
      <c r="AR4" s="61" t="s">
        <v>36</v>
      </c>
      <c r="AS4" s="61" t="s">
        <v>35</v>
      </c>
      <c r="AT4" s="61" t="s">
        <v>16</v>
      </c>
      <c r="AU4" s="61" t="s">
        <v>34</v>
      </c>
      <c r="AV4" s="61" t="s">
        <v>96</v>
      </c>
      <c r="AW4" s="60"/>
      <c r="AX4" s="60"/>
      <c r="AY4" s="60"/>
      <c r="AZ4" s="60"/>
    </row>
    <row r="5" spans="1:52" s="117" customFormat="1" ht="4.5" customHeight="1" thickBot="1">
      <c r="A5" s="21"/>
      <c r="B5" s="118"/>
      <c r="C5" s="119"/>
      <c r="D5" s="217"/>
      <c r="E5" s="121"/>
      <c r="F5" s="121"/>
      <c r="G5" s="121"/>
      <c r="H5" s="121"/>
      <c r="I5" s="119"/>
      <c r="J5" s="119"/>
      <c r="K5" s="119"/>
      <c r="L5" s="122"/>
      <c r="M5" s="123"/>
      <c r="N5" s="123"/>
      <c r="O5" s="123"/>
      <c r="P5" s="123"/>
      <c r="Q5" s="123"/>
      <c r="R5" s="124"/>
      <c r="S5" s="124"/>
      <c r="T5" s="122"/>
      <c r="U5" s="123"/>
      <c r="V5" s="123"/>
      <c r="W5" s="123"/>
      <c r="X5" s="123"/>
      <c r="Y5" s="123"/>
      <c r="Z5" s="124"/>
      <c r="AA5" s="124"/>
      <c r="AB5" s="125"/>
      <c r="AC5" s="126"/>
      <c r="AD5" s="126"/>
      <c r="AE5" s="126"/>
      <c r="AF5" s="126"/>
      <c r="AG5" s="126"/>
      <c r="AH5" s="126"/>
      <c r="AI5" s="126"/>
      <c r="AJ5" s="126"/>
      <c r="AK5" s="126"/>
      <c r="AL5" s="127"/>
      <c r="AO5" s="61"/>
      <c r="AP5" s="61"/>
      <c r="AQ5" s="61"/>
      <c r="AR5" s="61"/>
      <c r="AS5" s="61"/>
      <c r="AT5" s="61"/>
      <c r="AU5" s="61"/>
      <c r="AV5" s="61"/>
      <c r="AW5" s="60"/>
      <c r="AX5" s="60"/>
      <c r="AY5" s="60"/>
      <c r="AZ5" s="60"/>
    </row>
    <row r="6" spans="1:52" s="8" customFormat="1" ht="7.5" customHeight="1" thickBot="1">
      <c r="A6" s="703" t="s">
        <v>151</v>
      </c>
      <c r="B6" s="704"/>
      <c r="C6" s="667" t="s">
        <v>152</v>
      </c>
      <c r="D6" s="763" t="s">
        <v>187</v>
      </c>
      <c r="E6" s="764"/>
      <c r="F6" s="215"/>
      <c r="G6" s="709" t="s">
        <v>154</v>
      </c>
      <c r="H6" s="710"/>
      <c r="I6" s="667" t="s">
        <v>152</v>
      </c>
      <c r="J6" s="673"/>
      <c r="K6" s="667" t="s">
        <v>155</v>
      </c>
      <c r="L6" s="763" t="s">
        <v>188</v>
      </c>
      <c r="M6" s="767"/>
      <c r="N6" s="767"/>
      <c r="O6" s="764"/>
      <c r="P6" s="665" t="s">
        <v>30</v>
      </c>
      <c r="Q6" s="665"/>
      <c r="R6" s="665"/>
      <c r="S6" s="665"/>
      <c r="T6" s="665"/>
      <c r="U6" s="665"/>
      <c r="V6" s="665"/>
      <c r="W6" s="665"/>
      <c r="X6" s="665"/>
      <c r="Y6" s="665"/>
      <c r="Z6" s="665"/>
      <c r="AA6" s="665"/>
      <c r="AB6" s="665"/>
      <c r="AC6" s="665"/>
      <c r="AD6" s="665"/>
      <c r="AE6" s="665"/>
      <c r="AF6" s="665"/>
      <c r="AG6" s="665"/>
      <c r="AH6" s="665"/>
      <c r="AI6" s="666" t="s">
        <v>30</v>
      </c>
      <c r="AJ6" s="666"/>
      <c r="AK6" s="666"/>
      <c r="AL6" s="666"/>
      <c r="AN6" s="117"/>
      <c r="AO6" s="61" t="s">
        <v>32</v>
      </c>
      <c r="AP6" s="61" t="s">
        <v>31</v>
      </c>
      <c r="AQ6" s="60"/>
      <c r="AR6" s="60"/>
      <c r="AS6" s="60"/>
      <c r="AT6" s="60"/>
      <c r="AU6" s="60"/>
      <c r="AV6" s="60"/>
      <c r="AW6" s="60"/>
      <c r="AX6" s="60"/>
      <c r="AY6" s="60"/>
      <c r="AZ6" s="60"/>
    </row>
    <row r="7" spans="1:52" s="117" customFormat="1" ht="7.5" customHeight="1" thickBot="1">
      <c r="A7" s="705"/>
      <c r="B7" s="706"/>
      <c r="C7" s="668"/>
      <c r="D7" s="765"/>
      <c r="E7" s="766"/>
      <c r="F7" s="215"/>
      <c r="G7" s="711"/>
      <c r="H7" s="712"/>
      <c r="I7" s="668"/>
      <c r="J7" s="674"/>
      <c r="K7" s="668"/>
      <c r="L7" s="765"/>
      <c r="M7" s="768"/>
      <c r="N7" s="768"/>
      <c r="O7" s="766"/>
      <c r="P7" s="219"/>
      <c r="Q7" s="219"/>
      <c r="R7" s="219"/>
      <c r="S7" s="219"/>
      <c r="T7" s="219"/>
      <c r="U7" s="219"/>
      <c r="V7" s="219"/>
      <c r="W7" s="219"/>
      <c r="X7" s="219"/>
      <c r="Y7" s="128"/>
      <c r="Z7" s="219"/>
      <c r="AA7" s="219"/>
      <c r="AB7" s="219"/>
      <c r="AC7" s="219"/>
      <c r="AD7" s="219"/>
      <c r="AE7" s="219"/>
      <c r="AF7" s="219"/>
      <c r="AG7" s="219"/>
      <c r="AH7" s="219"/>
      <c r="AI7" s="220"/>
      <c r="AJ7" s="220"/>
      <c r="AK7" s="220"/>
      <c r="AL7" s="220"/>
      <c r="AO7" s="61"/>
      <c r="AP7" s="61"/>
      <c r="AQ7" s="60"/>
      <c r="AR7" s="60"/>
      <c r="AS7" s="60"/>
      <c r="AT7" s="60"/>
      <c r="AU7" s="60"/>
      <c r="AV7" s="60"/>
      <c r="AW7" s="60"/>
      <c r="AX7" s="60"/>
      <c r="AY7" s="60"/>
      <c r="AZ7" s="60"/>
    </row>
    <row r="8" spans="1:52" s="117" customFormat="1" ht="7.5" customHeight="1">
      <c r="A8" s="705"/>
      <c r="B8" s="706"/>
      <c r="C8" s="667" t="s">
        <v>156</v>
      </c>
      <c r="D8" s="763" t="s">
        <v>187</v>
      </c>
      <c r="E8" s="764"/>
      <c r="F8" s="215"/>
      <c r="G8" s="711"/>
      <c r="H8" s="712"/>
      <c r="I8" s="667" t="s">
        <v>156</v>
      </c>
      <c r="J8" s="673"/>
      <c r="K8" s="667" t="s">
        <v>157</v>
      </c>
      <c r="L8" s="763" t="s">
        <v>189</v>
      </c>
      <c r="M8" s="767"/>
      <c r="N8" s="767"/>
      <c r="O8" s="764"/>
      <c r="P8" s="219"/>
      <c r="Q8" s="219"/>
      <c r="R8" s="219"/>
      <c r="S8" s="219"/>
      <c r="T8" s="219"/>
      <c r="U8" s="219"/>
      <c r="V8" s="219"/>
      <c r="W8" s="219"/>
      <c r="X8" s="219"/>
      <c r="Y8" s="219"/>
      <c r="Z8" s="219"/>
      <c r="AA8" s="219"/>
      <c r="AB8" s="219"/>
      <c r="AC8" s="219"/>
      <c r="AD8" s="219"/>
      <c r="AE8" s="219"/>
      <c r="AF8" s="219"/>
      <c r="AG8" s="219"/>
      <c r="AH8" s="219"/>
      <c r="AI8" s="220"/>
      <c r="AJ8" s="220"/>
      <c r="AK8" s="220"/>
      <c r="AL8" s="220"/>
      <c r="AO8" s="61"/>
      <c r="AP8" s="61"/>
      <c r="AQ8" s="60"/>
      <c r="AR8" s="60"/>
      <c r="AS8" s="60"/>
      <c r="AT8" s="60"/>
      <c r="AU8" s="60"/>
      <c r="AV8" s="60"/>
      <c r="AW8" s="60"/>
      <c r="AX8" s="60"/>
      <c r="AY8" s="60"/>
      <c r="AZ8" s="60"/>
    </row>
    <row r="9" spans="1:52" s="117" customFormat="1" ht="7.5" customHeight="1" thickBot="1">
      <c r="A9" s="707"/>
      <c r="B9" s="708"/>
      <c r="C9" s="668"/>
      <c r="D9" s="765"/>
      <c r="E9" s="766"/>
      <c r="F9" s="130"/>
      <c r="G9" s="713"/>
      <c r="H9" s="714"/>
      <c r="I9" s="668"/>
      <c r="J9" s="674"/>
      <c r="K9" s="668"/>
      <c r="L9" s="765"/>
      <c r="M9" s="768"/>
      <c r="N9" s="768"/>
      <c r="O9" s="766"/>
      <c r="P9" s="219"/>
      <c r="Q9" s="219"/>
      <c r="R9" s="219"/>
      <c r="S9" s="219"/>
      <c r="T9" s="219"/>
      <c r="U9" s="219"/>
      <c r="V9" s="219"/>
      <c r="W9" s="219"/>
      <c r="X9" s="219"/>
      <c r="Y9" s="219"/>
      <c r="Z9" s="219"/>
      <c r="AA9" s="219"/>
      <c r="AB9" s="219"/>
      <c r="AC9" s="219"/>
      <c r="AD9" s="219"/>
      <c r="AE9" s="219"/>
      <c r="AF9" s="219"/>
      <c r="AG9" s="219"/>
      <c r="AH9" s="219"/>
      <c r="AI9" s="220"/>
      <c r="AJ9" s="220"/>
      <c r="AK9" s="220"/>
      <c r="AL9" s="220"/>
      <c r="AO9" s="61"/>
      <c r="AP9" s="61"/>
      <c r="AQ9" s="60"/>
      <c r="AR9" s="60"/>
      <c r="AS9" s="60"/>
      <c r="AT9" s="60"/>
      <c r="AU9" s="60"/>
      <c r="AV9" s="60"/>
      <c r="AW9" s="60"/>
      <c r="AX9" s="60"/>
      <c r="AY9" s="60"/>
      <c r="AZ9" s="60"/>
    </row>
    <row r="10" spans="1:52" s="8" customFormat="1" ht="7.5" customHeight="1" thickBot="1">
      <c r="B10" s="21"/>
      <c r="C10" s="21"/>
      <c r="D10" s="21"/>
      <c r="E10" s="21"/>
      <c r="F10" s="21"/>
      <c r="G10" s="21"/>
      <c r="H10" s="21"/>
      <c r="I10" s="21"/>
      <c r="J10" s="21"/>
      <c r="K10" s="21"/>
      <c r="L10" s="21"/>
      <c r="M10" s="21"/>
      <c r="N10" s="21"/>
      <c r="O10" s="21"/>
      <c r="P10" s="219"/>
      <c r="Q10" s="219"/>
      <c r="R10" s="219"/>
      <c r="S10" s="219"/>
      <c r="T10" s="219"/>
      <c r="U10" s="219"/>
      <c r="V10" s="219"/>
      <c r="W10" s="219"/>
      <c r="X10" s="219"/>
      <c r="Y10" s="219"/>
      <c r="Z10" s="219"/>
      <c r="AA10" s="219"/>
      <c r="AB10" s="219"/>
      <c r="AC10" s="219"/>
      <c r="AD10" s="219"/>
      <c r="AE10" s="219"/>
      <c r="AF10" s="219"/>
      <c r="AG10" s="219"/>
      <c r="AH10" s="219"/>
      <c r="AI10" s="220"/>
      <c r="AJ10" s="220"/>
      <c r="AK10" s="220"/>
      <c r="AL10" s="131"/>
      <c r="AO10" s="61"/>
      <c r="AP10" s="61"/>
      <c r="AQ10" s="60"/>
      <c r="AR10" s="60"/>
      <c r="AS10" s="60"/>
      <c r="AT10" s="60"/>
      <c r="AU10" s="60"/>
      <c r="AV10" s="60"/>
      <c r="AW10" s="60"/>
      <c r="AX10" s="60"/>
      <c r="AY10" s="60"/>
      <c r="AZ10" s="60"/>
    </row>
    <row r="11" spans="1:52" s="8" customFormat="1" ht="14.15" customHeight="1">
      <c r="A11" s="648" t="s">
        <v>29</v>
      </c>
      <c r="B11" s="649"/>
      <c r="C11" s="652" t="s">
        <v>158</v>
      </c>
      <c r="D11" s="654" t="s">
        <v>159</v>
      </c>
      <c r="E11" s="551" t="s">
        <v>22</v>
      </c>
      <c r="F11" s="552"/>
      <c r="G11" s="576" t="s">
        <v>21</v>
      </c>
      <c r="H11" s="638" t="s">
        <v>20</v>
      </c>
      <c r="I11" s="557"/>
      <c r="J11" s="557"/>
      <c r="K11" s="557"/>
      <c r="L11" s="557"/>
      <c r="M11" s="557"/>
      <c r="N11" s="576"/>
      <c r="O11" s="638" t="s">
        <v>19</v>
      </c>
      <c r="P11" s="557"/>
      <c r="Q11" s="557"/>
      <c r="R11" s="557"/>
      <c r="S11" s="557"/>
      <c r="T11" s="557"/>
      <c r="U11" s="576"/>
      <c r="V11" s="638" t="s">
        <v>18</v>
      </c>
      <c r="W11" s="557"/>
      <c r="X11" s="557"/>
      <c r="Y11" s="557"/>
      <c r="Z11" s="557"/>
      <c r="AA11" s="557"/>
      <c r="AB11" s="576"/>
      <c r="AC11" s="638" t="s">
        <v>17</v>
      </c>
      <c r="AD11" s="557"/>
      <c r="AE11" s="557"/>
      <c r="AF11" s="557"/>
      <c r="AG11" s="557"/>
      <c r="AH11" s="557"/>
      <c r="AI11" s="560"/>
      <c r="AJ11" s="732" t="s">
        <v>28</v>
      </c>
      <c r="AK11" s="640"/>
      <c r="AL11" s="641"/>
    </row>
    <row r="12" spans="1:52" s="8" customFormat="1" ht="14.15" customHeight="1">
      <c r="A12" s="650"/>
      <c r="B12" s="651"/>
      <c r="C12" s="653"/>
      <c r="D12" s="655"/>
      <c r="E12" s="553"/>
      <c r="F12" s="554"/>
      <c r="G12" s="558"/>
      <c r="H12" s="139">
        <v>1</v>
      </c>
      <c r="I12" s="109">
        <v>2</v>
      </c>
      <c r="J12" s="109">
        <v>3</v>
      </c>
      <c r="K12" s="224">
        <v>4</v>
      </c>
      <c r="L12" s="109">
        <v>5</v>
      </c>
      <c r="M12" s="109">
        <v>6</v>
      </c>
      <c r="N12" s="223">
        <v>7</v>
      </c>
      <c r="O12" s="139">
        <v>8</v>
      </c>
      <c r="P12" s="109">
        <v>9</v>
      </c>
      <c r="Q12" s="109">
        <v>10</v>
      </c>
      <c r="R12" s="109">
        <v>11</v>
      </c>
      <c r="S12" s="109">
        <v>12</v>
      </c>
      <c r="T12" s="109">
        <v>13</v>
      </c>
      <c r="U12" s="223">
        <v>14</v>
      </c>
      <c r="V12" s="139">
        <v>15</v>
      </c>
      <c r="W12" s="109">
        <v>16</v>
      </c>
      <c r="X12" s="109">
        <v>17</v>
      </c>
      <c r="Y12" s="109">
        <v>18</v>
      </c>
      <c r="Z12" s="109">
        <v>19</v>
      </c>
      <c r="AA12" s="109">
        <v>20</v>
      </c>
      <c r="AB12" s="223">
        <v>21</v>
      </c>
      <c r="AC12" s="139">
        <v>22</v>
      </c>
      <c r="AD12" s="109">
        <v>23</v>
      </c>
      <c r="AE12" s="109">
        <v>24</v>
      </c>
      <c r="AF12" s="109">
        <v>25</v>
      </c>
      <c r="AG12" s="109">
        <v>26</v>
      </c>
      <c r="AH12" s="109">
        <v>27</v>
      </c>
      <c r="AI12" s="223">
        <v>28</v>
      </c>
      <c r="AJ12" s="733" t="s">
        <v>27</v>
      </c>
      <c r="AK12" s="644" t="s">
        <v>160</v>
      </c>
      <c r="AL12" s="646" t="s">
        <v>161</v>
      </c>
    </row>
    <row r="13" spans="1:52" s="8" customFormat="1" ht="14.15" customHeight="1">
      <c r="A13" s="650"/>
      <c r="B13" s="651"/>
      <c r="C13" s="653"/>
      <c r="D13" s="655"/>
      <c r="E13" s="656"/>
      <c r="F13" s="657"/>
      <c r="G13" s="658"/>
      <c r="H13" s="230" t="e">
        <f>TEXT(DATE(TEXT(調書1!$D$2,"yyyy"),TEXT(調書1!$D$2,"mm")-2,H$12),"aaa")</f>
        <v>#NUM!</v>
      </c>
      <c r="I13" s="231" t="e">
        <f>TEXT(DATE(TEXT(調書1!$D$2,"yyyy"),TEXT(調書1!$D$2,"mm")-2,I$12),"aaa")</f>
        <v>#NUM!</v>
      </c>
      <c r="J13" s="231" t="e">
        <f>TEXT(DATE(TEXT(調書1!$D$2,"yyyy"),TEXT(調書1!$D$2,"mm")-2,J$12),"aaa")</f>
        <v>#NUM!</v>
      </c>
      <c r="K13" s="231" t="e">
        <f>TEXT(DATE(TEXT(調書1!$D$2,"yyyy"),TEXT(調書1!$D$2,"mm")-2,K$12),"aaa")</f>
        <v>#NUM!</v>
      </c>
      <c r="L13" s="231" t="e">
        <f>TEXT(DATE(TEXT(調書1!$D$2,"yyyy"),TEXT(調書1!$D$2,"mm")-2,L$12),"aaa")</f>
        <v>#NUM!</v>
      </c>
      <c r="M13" s="231" t="e">
        <f>TEXT(DATE(TEXT(調書1!$D$2,"yyyy"),TEXT(調書1!$D$2,"mm")-2,M$12),"aaa")</f>
        <v>#NUM!</v>
      </c>
      <c r="N13" s="232" t="e">
        <f>TEXT(DATE(TEXT(調書1!$D$2,"yyyy"),TEXT(調書1!$D$2,"mm")-2,N$12),"aaa")</f>
        <v>#NUM!</v>
      </c>
      <c r="O13" s="230" t="e">
        <f>TEXT(DATE(TEXT(調書1!$D$2,"yyyy"),TEXT(調書1!$D$2,"mm")-2,O$12),"aaa")</f>
        <v>#NUM!</v>
      </c>
      <c r="P13" s="231" t="e">
        <f>TEXT(DATE(TEXT(調書1!$D$2,"yyyy"),TEXT(調書1!$D$2,"mm")-2,P$12),"aaa")</f>
        <v>#NUM!</v>
      </c>
      <c r="Q13" s="231" t="e">
        <f>TEXT(DATE(TEXT(調書1!$D$2,"yyyy"),TEXT(調書1!$D$2,"mm")-2,Q$12),"aaa")</f>
        <v>#NUM!</v>
      </c>
      <c r="R13" s="231" t="e">
        <f>TEXT(DATE(TEXT(調書1!$D$2,"yyyy"),TEXT(調書1!$D$2,"mm")-2,R$12),"aaa")</f>
        <v>#NUM!</v>
      </c>
      <c r="S13" s="231" t="e">
        <f>TEXT(DATE(TEXT(調書1!$D$2,"yyyy"),TEXT(調書1!$D$2,"mm")-2,S$12),"aaa")</f>
        <v>#NUM!</v>
      </c>
      <c r="T13" s="231" t="e">
        <f>TEXT(DATE(TEXT(調書1!$D$2,"yyyy"),TEXT(調書1!$D$2,"mm")-2,T$12),"aaa")</f>
        <v>#NUM!</v>
      </c>
      <c r="U13" s="232" t="e">
        <f>TEXT(DATE(TEXT(調書1!$D$2,"yyyy"),TEXT(調書1!$D$2,"mm")-2,U$12),"aaa")</f>
        <v>#NUM!</v>
      </c>
      <c r="V13" s="230" t="e">
        <f>TEXT(DATE(TEXT(調書1!$D$2,"yyyy"),TEXT(調書1!$D$2,"mm")-2,V$12),"aaa")</f>
        <v>#NUM!</v>
      </c>
      <c r="W13" s="231" t="e">
        <f>TEXT(DATE(TEXT(調書1!$D$2,"yyyy"),TEXT(調書1!$D$2,"mm")-2,W$12),"aaa")</f>
        <v>#NUM!</v>
      </c>
      <c r="X13" s="231" t="e">
        <f>TEXT(DATE(TEXT(調書1!$D$2,"yyyy"),TEXT(調書1!$D$2,"mm")-2,X$12),"aaa")</f>
        <v>#NUM!</v>
      </c>
      <c r="Y13" s="231" t="e">
        <f>TEXT(DATE(TEXT(調書1!$D$2,"yyyy"),TEXT(調書1!$D$2,"mm")-2,Y$12),"aaa")</f>
        <v>#NUM!</v>
      </c>
      <c r="Z13" s="231" t="e">
        <f>TEXT(DATE(TEXT(調書1!$D$2,"yyyy"),TEXT(調書1!$D$2,"mm")-2,Z$12),"aaa")</f>
        <v>#NUM!</v>
      </c>
      <c r="AA13" s="231" t="e">
        <f>TEXT(DATE(TEXT(調書1!$D$2,"yyyy"),TEXT(調書1!$D$2,"mm")-2,AA$12),"aaa")</f>
        <v>#NUM!</v>
      </c>
      <c r="AB13" s="232" t="e">
        <f>TEXT(DATE(TEXT(調書1!$D$2,"yyyy"),TEXT(調書1!$D$2,"mm")-2,AB$12),"aaa")</f>
        <v>#NUM!</v>
      </c>
      <c r="AC13" s="230" t="e">
        <f>TEXT(DATE(TEXT(調書1!$D$2,"yyyy"),TEXT(調書1!$D$2,"mm")-2,AC$12),"aaa")</f>
        <v>#NUM!</v>
      </c>
      <c r="AD13" s="231" t="e">
        <f>TEXT(DATE(TEXT(調書1!$D$2,"yyyy"),TEXT(調書1!$D$2,"mm")-2,AD$12),"aaa")</f>
        <v>#NUM!</v>
      </c>
      <c r="AE13" s="231" t="e">
        <f>TEXT(DATE(TEXT(調書1!$D$2,"yyyy"),TEXT(調書1!$D$2,"mm")-2,AE$12),"aaa")</f>
        <v>#NUM!</v>
      </c>
      <c r="AF13" s="231" t="e">
        <f>TEXT(DATE(TEXT(調書1!$D$2,"yyyy"),TEXT(調書1!$D$2,"mm")-2,AF$12),"aaa")</f>
        <v>#NUM!</v>
      </c>
      <c r="AG13" s="231" t="e">
        <f>TEXT(DATE(TEXT(調書1!$D$2,"yyyy"),TEXT(調書1!$D$2,"mm")-2,AG$12),"aaa")</f>
        <v>#NUM!</v>
      </c>
      <c r="AH13" s="231" t="e">
        <f>TEXT(DATE(TEXT(調書1!$D$2,"yyyy"),TEXT(調書1!$D$2,"mm")-2,AH$12),"aaa")</f>
        <v>#NUM!</v>
      </c>
      <c r="AI13" s="232" t="e">
        <f>TEXT(DATE(TEXT(調書1!$D$2,"yyyy"),TEXT(調書1!$D$2,"mm")-2,AI$12),"aaa")</f>
        <v>#NUM!</v>
      </c>
      <c r="AJ13" s="734"/>
      <c r="AK13" s="645"/>
      <c r="AL13" s="647"/>
    </row>
    <row r="14" spans="1:52" ht="14.15" customHeight="1">
      <c r="A14" s="618" t="s">
        <v>162</v>
      </c>
      <c r="B14" s="619"/>
      <c r="C14" s="619"/>
      <c r="D14" s="619"/>
      <c r="E14" s="619"/>
      <c r="F14" s="619"/>
      <c r="G14" s="619"/>
      <c r="H14" s="283" t="s">
        <v>170</v>
      </c>
      <c r="I14" s="284" t="s">
        <v>170</v>
      </c>
      <c r="J14" s="284" t="s">
        <v>171</v>
      </c>
      <c r="K14" s="284" t="s">
        <v>170</v>
      </c>
      <c r="L14" s="284" t="s">
        <v>170</v>
      </c>
      <c r="M14" s="284" t="s">
        <v>172</v>
      </c>
      <c r="N14" s="285" t="s">
        <v>171</v>
      </c>
      <c r="O14" s="283" t="s">
        <v>170</v>
      </c>
      <c r="P14" s="284" t="s">
        <v>170</v>
      </c>
      <c r="Q14" s="284" t="s">
        <v>171</v>
      </c>
      <c r="R14" s="284" t="s">
        <v>170</v>
      </c>
      <c r="S14" s="284" t="s">
        <v>170</v>
      </c>
      <c r="T14" s="284" t="s">
        <v>172</v>
      </c>
      <c r="U14" s="285" t="s">
        <v>171</v>
      </c>
      <c r="V14" s="283" t="s">
        <v>170</v>
      </c>
      <c r="W14" s="284" t="s">
        <v>170</v>
      </c>
      <c r="X14" s="284" t="s">
        <v>171</v>
      </c>
      <c r="Y14" s="284" t="s">
        <v>170</v>
      </c>
      <c r="Z14" s="284" t="s">
        <v>170</v>
      </c>
      <c r="AA14" s="284" t="s">
        <v>172</v>
      </c>
      <c r="AB14" s="285" t="s">
        <v>171</v>
      </c>
      <c r="AC14" s="283" t="s">
        <v>170</v>
      </c>
      <c r="AD14" s="284" t="s">
        <v>170</v>
      </c>
      <c r="AE14" s="284" t="s">
        <v>171</v>
      </c>
      <c r="AF14" s="284" t="s">
        <v>170</v>
      </c>
      <c r="AG14" s="284" t="s">
        <v>170</v>
      </c>
      <c r="AH14" s="284" t="s">
        <v>172</v>
      </c>
      <c r="AI14" s="285" t="s">
        <v>171</v>
      </c>
      <c r="AJ14" s="132"/>
      <c r="AK14" s="59"/>
      <c r="AL14" s="59"/>
      <c r="AM14" s="3"/>
      <c r="AN14" s="3"/>
      <c r="AO14" s="8"/>
      <c r="AP14" s="8"/>
      <c r="AQ14" s="8"/>
      <c r="AR14" s="8"/>
      <c r="AS14" s="8"/>
      <c r="AT14" s="8"/>
      <c r="AU14" s="8"/>
      <c r="AV14" s="8"/>
      <c r="AW14" s="8"/>
      <c r="AX14" s="8"/>
      <c r="AY14" s="8"/>
      <c r="AZ14" s="8"/>
    </row>
    <row r="15" spans="1:52" s="8" customFormat="1" ht="14.15" customHeight="1">
      <c r="A15" s="620" t="s">
        <v>95</v>
      </c>
      <c r="B15" s="620" t="s">
        <v>163</v>
      </c>
      <c r="C15" s="749" t="s">
        <v>47</v>
      </c>
      <c r="D15" s="757" t="s">
        <v>190</v>
      </c>
      <c r="E15" s="753" t="s">
        <v>44</v>
      </c>
      <c r="F15" s="754"/>
      <c r="G15" s="758" t="s">
        <v>177</v>
      </c>
      <c r="H15" s="286" t="s">
        <v>85</v>
      </c>
      <c r="I15" s="287" t="s">
        <v>85</v>
      </c>
      <c r="J15" s="287"/>
      <c r="K15" s="287" t="s">
        <v>85</v>
      </c>
      <c r="L15" s="287" t="s">
        <v>8</v>
      </c>
      <c r="M15" s="287" t="s">
        <v>86</v>
      </c>
      <c r="N15" s="288"/>
      <c r="O15" s="289" t="s">
        <v>85</v>
      </c>
      <c r="P15" s="287" t="s">
        <v>85</v>
      </c>
      <c r="Q15" s="287"/>
      <c r="R15" s="287" t="s">
        <v>85</v>
      </c>
      <c r="S15" s="287" t="s">
        <v>85</v>
      </c>
      <c r="T15" s="287" t="s">
        <v>86</v>
      </c>
      <c r="U15" s="290"/>
      <c r="V15" s="289" t="s">
        <v>85</v>
      </c>
      <c r="W15" s="287" t="s">
        <v>85</v>
      </c>
      <c r="X15" s="287"/>
      <c r="Y15" s="287" t="s">
        <v>85</v>
      </c>
      <c r="Z15" s="287" t="s">
        <v>85</v>
      </c>
      <c r="AA15" s="287" t="s">
        <v>86</v>
      </c>
      <c r="AB15" s="290"/>
      <c r="AC15" s="289" t="s">
        <v>85</v>
      </c>
      <c r="AD15" s="287" t="s">
        <v>85</v>
      </c>
      <c r="AE15" s="287"/>
      <c r="AF15" s="287" t="s">
        <v>85</v>
      </c>
      <c r="AG15" s="287" t="s">
        <v>85</v>
      </c>
      <c r="AH15" s="287" t="s">
        <v>86</v>
      </c>
      <c r="AI15" s="290"/>
      <c r="AJ15" s="729">
        <f>SUMIF(H16:AI16,"&gt;0")</f>
        <v>6.3333333333333313</v>
      </c>
      <c r="AK15" s="599">
        <f>AJ15/4</f>
        <v>1.5833333333333328</v>
      </c>
      <c r="AL15" s="577">
        <f>ROUNDDOWN(AK15/$AL$4,1)</f>
        <v>0.9</v>
      </c>
      <c r="AO15" s="3"/>
      <c r="AP15" s="3"/>
      <c r="AQ15" s="3"/>
      <c r="AR15" s="3"/>
      <c r="AS15" s="3"/>
      <c r="AT15" s="3"/>
      <c r="AU15" s="3"/>
      <c r="AV15" s="3"/>
      <c r="AW15" s="3"/>
      <c r="AX15" s="1"/>
      <c r="AY15" s="1"/>
      <c r="AZ15" s="1"/>
    </row>
    <row r="16" spans="1:52" s="8" customFormat="1" ht="14.15" customHeight="1">
      <c r="A16" s="621"/>
      <c r="B16" s="623"/>
      <c r="C16" s="750"/>
      <c r="D16" s="752"/>
      <c r="E16" s="755"/>
      <c r="F16" s="756"/>
      <c r="G16" s="748"/>
      <c r="H16" s="280">
        <v>0.33333333333333331</v>
      </c>
      <c r="I16" s="279">
        <v>0.33333333333333331</v>
      </c>
      <c r="J16" s="279" t="e">
        <v>#N/A</v>
      </c>
      <c r="K16" s="279">
        <v>0.33333333333333331</v>
      </c>
      <c r="L16" s="279">
        <v>0</v>
      </c>
      <c r="M16" s="279">
        <v>0.33333333333333331</v>
      </c>
      <c r="N16" s="282" t="e">
        <v>#N/A</v>
      </c>
      <c r="O16" s="280">
        <v>0.33333333333333331</v>
      </c>
      <c r="P16" s="279">
        <v>0.33333333333333331</v>
      </c>
      <c r="Q16" s="279" t="e">
        <v>#N/A</v>
      </c>
      <c r="R16" s="279">
        <v>0.33333333333333331</v>
      </c>
      <c r="S16" s="279">
        <v>0.33333333333333331</v>
      </c>
      <c r="T16" s="279">
        <v>0.33333333333333331</v>
      </c>
      <c r="U16" s="282" t="e">
        <v>#N/A</v>
      </c>
      <c r="V16" s="280">
        <v>0.33333333333333331</v>
      </c>
      <c r="W16" s="279">
        <v>0.33333333333333331</v>
      </c>
      <c r="X16" s="279" t="e">
        <v>#N/A</v>
      </c>
      <c r="Y16" s="279">
        <v>0.33333333333333331</v>
      </c>
      <c r="Z16" s="279">
        <v>0.33333333333333331</v>
      </c>
      <c r="AA16" s="279">
        <v>0.33333333333333331</v>
      </c>
      <c r="AB16" s="282" t="e">
        <v>#N/A</v>
      </c>
      <c r="AC16" s="280">
        <v>0.33333333333333331</v>
      </c>
      <c r="AD16" s="279">
        <v>0.33333333333333331</v>
      </c>
      <c r="AE16" s="279" t="e">
        <v>#N/A</v>
      </c>
      <c r="AF16" s="279">
        <v>0.33333333333333331</v>
      </c>
      <c r="AG16" s="279">
        <v>0.33333333333333331</v>
      </c>
      <c r="AH16" s="279">
        <v>0.33333333333333331</v>
      </c>
      <c r="AI16" s="282" t="e">
        <v>#N/A</v>
      </c>
      <c r="AJ16" s="730"/>
      <c r="AK16" s="600" t="e">
        <f>IF(#REF!/4&gt;=1,"1",#REF!)</f>
        <v>#REF!</v>
      </c>
      <c r="AL16" s="578"/>
    </row>
    <row r="17" spans="1:52" s="8" customFormat="1" ht="14.15" customHeight="1">
      <c r="A17" s="621"/>
      <c r="B17" s="623"/>
      <c r="C17" s="749" t="s">
        <v>46</v>
      </c>
      <c r="D17" s="751" t="s">
        <v>190</v>
      </c>
      <c r="E17" s="753" t="s">
        <v>44</v>
      </c>
      <c r="F17" s="754"/>
      <c r="G17" s="747" t="s">
        <v>176</v>
      </c>
      <c r="H17" s="291" t="s">
        <v>85</v>
      </c>
      <c r="I17" s="292" t="s">
        <v>85</v>
      </c>
      <c r="J17" s="292"/>
      <c r="K17" s="292" t="s">
        <v>85</v>
      </c>
      <c r="L17" s="292" t="s">
        <v>85</v>
      </c>
      <c r="M17" s="292" t="s">
        <v>86</v>
      </c>
      <c r="N17" s="293"/>
      <c r="O17" s="291" t="s">
        <v>85</v>
      </c>
      <c r="P17" s="292" t="s">
        <v>8</v>
      </c>
      <c r="Q17" s="292"/>
      <c r="R17" s="292" t="s">
        <v>182</v>
      </c>
      <c r="S17" s="292" t="s">
        <v>85</v>
      </c>
      <c r="T17" s="292" t="s">
        <v>86</v>
      </c>
      <c r="U17" s="293"/>
      <c r="V17" s="291" t="s">
        <v>85</v>
      </c>
      <c r="W17" s="292" t="s">
        <v>85</v>
      </c>
      <c r="X17" s="292"/>
      <c r="Y17" s="292" t="s">
        <v>85</v>
      </c>
      <c r="Z17" s="292" t="s">
        <v>85</v>
      </c>
      <c r="AA17" s="292" t="s">
        <v>86</v>
      </c>
      <c r="AB17" s="293"/>
      <c r="AC17" s="291" t="s">
        <v>85</v>
      </c>
      <c r="AD17" s="292" t="s">
        <v>85</v>
      </c>
      <c r="AE17" s="292"/>
      <c r="AF17" s="292" t="s">
        <v>85</v>
      </c>
      <c r="AG17" s="292" t="s">
        <v>85</v>
      </c>
      <c r="AH17" s="292" t="s">
        <v>86</v>
      </c>
      <c r="AI17" s="293"/>
      <c r="AJ17" s="589">
        <f>SUMIF(H18:AI18,"&gt;0")</f>
        <v>6.3333333333333313</v>
      </c>
      <c r="AK17" s="591">
        <f>AJ17/4</f>
        <v>1.5833333333333328</v>
      </c>
      <c r="AL17" s="593">
        <f>ROUNDDOWN(AK17/$AL$4,1)</f>
        <v>0.9</v>
      </c>
    </row>
    <row r="18" spans="1:52" s="8" customFormat="1" ht="14.15" customHeight="1">
      <c r="A18" s="621"/>
      <c r="B18" s="623"/>
      <c r="C18" s="750"/>
      <c r="D18" s="752"/>
      <c r="E18" s="755"/>
      <c r="F18" s="756"/>
      <c r="G18" s="748"/>
      <c r="H18" s="243">
        <v>0.33333333333333331</v>
      </c>
      <c r="I18" s="244">
        <v>0.33333333333333331</v>
      </c>
      <c r="J18" s="244" t="e">
        <v>#N/A</v>
      </c>
      <c r="K18" s="244">
        <v>0.33333333333333331</v>
      </c>
      <c r="L18" s="244">
        <v>0.33333333333333331</v>
      </c>
      <c r="M18" s="244">
        <v>0.33333333333333331</v>
      </c>
      <c r="N18" s="245" t="e">
        <v>#N/A</v>
      </c>
      <c r="O18" s="243">
        <v>0.33333333333333331</v>
      </c>
      <c r="P18" s="244">
        <v>0</v>
      </c>
      <c r="Q18" s="244" t="e">
        <v>#N/A</v>
      </c>
      <c r="R18" s="244">
        <v>0.33333333333333331</v>
      </c>
      <c r="S18" s="244">
        <v>0.33333333333333331</v>
      </c>
      <c r="T18" s="244">
        <v>0.33333333333333331</v>
      </c>
      <c r="U18" s="245" t="e">
        <v>#N/A</v>
      </c>
      <c r="V18" s="243">
        <v>0.33333333333333331</v>
      </c>
      <c r="W18" s="244">
        <v>0.33333333333333331</v>
      </c>
      <c r="X18" s="244" t="e">
        <v>#N/A</v>
      </c>
      <c r="Y18" s="244">
        <v>0.33333333333333331</v>
      </c>
      <c r="Z18" s="244">
        <v>0.33333333333333331</v>
      </c>
      <c r="AA18" s="244">
        <v>0.33333333333333331</v>
      </c>
      <c r="AB18" s="245" t="e">
        <v>#N/A</v>
      </c>
      <c r="AC18" s="243">
        <v>0.33333333333333331</v>
      </c>
      <c r="AD18" s="244">
        <v>0.33333333333333331</v>
      </c>
      <c r="AE18" s="244" t="e">
        <v>#N/A</v>
      </c>
      <c r="AF18" s="244">
        <v>0.33333333333333331</v>
      </c>
      <c r="AG18" s="244">
        <v>0.33333333333333331</v>
      </c>
      <c r="AH18" s="244">
        <v>0.33333333333333331</v>
      </c>
      <c r="AI18" s="245" t="e">
        <v>#N/A</v>
      </c>
      <c r="AJ18" s="605"/>
      <c r="AK18" s="600" t="e">
        <f>IF(#REF!/4&gt;=1,"1",#REF!)</f>
        <v>#REF!</v>
      </c>
      <c r="AL18" s="578"/>
    </row>
    <row r="19" spans="1:52" s="8" customFormat="1" ht="14.15" customHeight="1">
      <c r="A19" s="621"/>
      <c r="B19" s="623"/>
      <c r="C19" s="749" t="s">
        <v>47</v>
      </c>
      <c r="D19" s="751" t="s">
        <v>190</v>
      </c>
      <c r="E19" s="753" t="s">
        <v>41</v>
      </c>
      <c r="F19" s="754"/>
      <c r="G19" s="747" t="s">
        <v>178</v>
      </c>
      <c r="H19" s="294"/>
      <c r="I19" s="295"/>
      <c r="J19" s="295"/>
      <c r="K19" s="295"/>
      <c r="L19" s="295" t="s">
        <v>85</v>
      </c>
      <c r="M19" s="295"/>
      <c r="N19" s="296"/>
      <c r="O19" s="294"/>
      <c r="P19" s="295" t="s">
        <v>85</v>
      </c>
      <c r="Q19" s="295"/>
      <c r="R19" s="295" t="s">
        <v>85</v>
      </c>
      <c r="S19" s="295" t="s">
        <v>87</v>
      </c>
      <c r="T19" s="295"/>
      <c r="U19" s="296"/>
      <c r="V19" s="294"/>
      <c r="W19" s="295"/>
      <c r="X19" s="295"/>
      <c r="Y19" s="295"/>
      <c r="Z19" s="295"/>
      <c r="AA19" s="295" t="s">
        <v>179</v>
      </c>
      <c r="AB19" s="296"/>
      <c r="AC19" s="294"/>
      <c r="AD19" s="295"/>
      <c r="AE19" s="295"/>
      <c r="AF19" s="295"/>
      <c r="AG19" s="295"/>
      <c r="AH19" s="295"/>
      <c r="AI19" s="296"/>
      <c r="AJ19" s="589">
        <f>SUMIF(H20:AI20,"&gt;0")</f>
        <v>1.4166666666666667</v>
      </c>
      <c r="AK19" s="591">
        <f>AJ19/4</f>
        <v>0.35416666666666669</v>
      </c>
      <c r="AL19" s="593">
        <f>ROUNDDOWN(AK19/$AL$4,1)</f>
        <v>0.2</v>
      </c>
    </row>
    <row r="20" spans="1:52" s="8" customFormat="1" ht="14.15" customHeight="1">
      <c r="A20" s="621"/>
      <c r="B20" s="623"/>
      <c r="C20" s="750"/>
      <c r="D20" s="752"/>
      <c r="E20" s="755"/>
      <c r="F20" s="756"/>
      <c r="G20" s="748"/>
      <c r="H20" s="243" t="e">
        <f>VLOOKUP(H19,$E$48:G59,3,FALSE)</f>
        <v>#N/A</v>
      </c>
      <c r="I20" s="244" t="e">
        <f>VLOOKUP(I19,$E$48:H59,3,FALSE)</f>
        <v>#N/A</v>
      </c>
      <c r="J20" s="244" t="e">
        <f>VLOOKUP(J19,$E$48:I59,3,FALSE)</f>
        <v>#N/A</v>
      </c>
      <c r="K20" s="244" t="e">
        <f>VLOOKUP(K19,$E$48:J59,3,FALSE)</f>
        <v>#N/A</v>
      </c>
      <c r="L20" s="244">
        <f>VLOOKUP(L19,$E$48:K59,3,FALSE)</f>
        <v>0.33333333333333331</v>
      </c>
      <c r="M20" s="244" t="e">
        <f>VLOOKUP(M19,$E$48:L59,3,FALSE)</f>
        <v>#N/A</v>
      </c>
      <c r="N20" s="245" t="e">
        <f>VLOOKUP(N19,$E$48:M59,3,FALSE)</f>
        <v>#N/A</v>
      </c>
      <c r="O20" s="243" t="e">
        <f>VLOOKUP(O19,$E$48:N59,3,FALSE)</f>
        <v>#N/A</v>
      </c>
      <c r="P20" s="244">
        <f>VLOOKUP(P19,$E$48:O59,3,FALSE)</f>
        <v>0.33333333333333331</v>
      </c>
      <c r="Q20" s="244" t="e">
        <f>VLOOKUP(Q19,$E$48:P59,3,FALSE)</f>
        <v>#N/A</v>
      </c>
      <c r="R20" s="244">
        <f>VLOOKUP(R19,$E$48:Q59,3,FALSE)</f>
        <v>0.33333333333333331</v>
      </c>
      <c r="S20" s="244">
        <f>VLOOKUP(S19,$E$48:R59,3,FALSE)</f>
        <v>0.2083333333333334</v>
      </c>
      <c r="T20" s="244" t="e">
        <f>VLOOKUP(T19,$E$48:S59,3,FALSE)</f>
        <v>#N/A</v>
      </c>
      <c r="U20" s="245" t="e">
        <f>VLOOKUP(U19,$E$48:T59,3,FALSE)</f>
        <v>#N/A</v>
      </c>
      <c r="V20" s="243" t="e">
        <f>VLOOKUP(V19,$E$48:U59,3,FALSE)</f>
        <v>#N/A</v>
      </c>
      <c r="W20" s="244" t="e">
        <f>VLOOKUP(W19,$E$48:V59,3,FALSE)</f>
        <v>#N/A</v>
      </c>
      <c r="X20" s="244" t="e">
        <f>VLOOKUP(X19,$E$48:W59,3,FALSE)</f>
        <v>#N/A</v>
      </c>
      <c r="Y20" s="244" t="e">
        <f>VLOOKUP(Y19,$E$48:X59,3,FALSE)</f>
        <v>#N/A</v>
      </c>
      <c r="Z20" s="244" t="e">
        <f>VLOOKUP(Z19,$E$48:Y59,3,FALSE)</f>
        <v>#N/A</v>
      </c>
      <c r="AA20" s="244">
        <f>VLOOKUP(AA19,$E$48:Z59,3,FALSE)</f>
        <v>0.20833333333333329</v>
      </c>
      <c r="AB20" s="245" t="e">
        <f>VLOOKUP(AB19,$E$48:AA59,3,FALSE)</f>
        <v>#N/A</v>
      </c>
      <c r="AC20" s="243" t="e">
        <f>VLOOKUP(AC19,$E$48:AB59,3,FALSE)</f>
        <v>#N/A</v>
      </c>
      <c r="AD20" s="244" t="e">
        <f>VLOOKUP(AD19,$E$48:AC59,3,FALSE)</f>
        <v>#N/A</v>
      </c>
      <c r="AE20" s="244" t="e">
        <f>VLOOKUP(AE19,$E$48:AD59,3,FALSE)</f>
        <v>#N/A</v>
      </c>
      <c r="AF20" s="244" t="e">
        <f>VLOOKUP(AF19,$E$48:AE59,3,FALSE)</f>
        <v>#N/A</v>
      </c>
      <c r="AG20" s="244" t="e">
        <f>VLOOKUP(AG19,$E$48:AF59,3,FALSE)</f>
        <v>#N/A</v>
      </c>
      <c r="AH20" s="244" t="e">
        <f>VLOOKUP(AH19,$E$48:AG59,3,FALSE)</f>
        <v>#N/A</v>
      </c>
      <c r="AI20" s="245" t="e">
        <f>VLOOKUP(AI19,$E$48:AH59,3,FALSE)</f>
        <v>#N/A</v>
      </c>
      <c r="AJ20" s="605"/>
      <c r="AK20" s="600" t="e">
        <f>IF(#REF!/4&gt;=1,"1",#REF!)</f>
        <v>#REF!</v>
      </c>
      <c r="AL20" s="578"/>
    </row>
    <row r="21" spans="1:52" s="8" customFormat="1" ht="14.15" customHeight="1">
      <c r="A21" s="621"/>
      <c r="B21" s="623"/>
      <c r="C21" s="606"/>
      <c r="D21" s="581" t="s">
        <v>26</v>
      </c>
      <c r="E21" s="583"/>
      <c r="F21" s="584"/>
      <c r="G21" s="587"/>
      <c r="H21" s="190"/>
      <c r="I21" s="191"/>
      <c r="J21" s="191"/>
      <c r="K21" s="191"/>
      <c r="L21" s="191"/>
      <c r="M21" s="191"/>
      <c r="N21" s="216"/>
      <c r="O21" s="190"/>
      <c r="P21" s="191"/>
      <c r="Q21" s="191"/>
      <c r="R21" s="191"/>
      <c r="S21" s="191"/>
      <c r="T21" s="191"/>
      <c r="U21" s="216"/>
      <c r="V21" s="190"/>
      <c r="W21" s="191"/>
      <c r="X21" s="191"/>
      <c r="Y21" s="191"/>
      <c r="Z21" s="191"/>
      <c r="AA21" s="191"/>
      <c r="AB21" s="216"/>
      <c r="AC21" s="190"/>
      <c r="AD21" s="191"/>
      <c r="AE21" s="191"/>
      <c r="AF21" s="191"/>
      <c r="AG21" s="191"/>
      <c r="AH21" s="191"/>
      <c r="AI21" s="216"/>
      <c r="AJ21" s="589">
        <f>SUMIF(H22:AI22,"&gt;0")</f>
        <v>0</v>
      </c>
      <c r="AK21" s="591">
        <f>AJ21/4</f>
        <v>0</v>
      </c>
      <c r="AL21" s="593">
        <f>ROUNDDOWN(AK21/$AL$4,1)</f>
        <v>0</v>
      </c>
    </row>
    <row r="22" spans="1:52" s="8" customFormat="1" ht="14.15" customHeight="1">
      <c r="A22" s="621"/>
      <c r="B22" s="623"/>
      <c r="C22" s="607"/>
      <c r="D22" s="601"/>
      <c r="E22" s="602"/>
      <c r="F22" s="603"/>
      <c r="G22" s="596"/>
      <c r="H22" s="243" t="e">
        <f>VLOOKUP(H21,$E$48:G61,3,FALSE)</f>
        <v>#N/A</v>
      </c>
      <c r="I22" s="244" t="e">
        <f>VLOOKUP(I21,$E$48:H61,3,FALSE)</f>
        <v>#N/A</v>
      </c>
      <c r="J22" s="244" t="e">
        <f>VLOOKUP(J21,$E$48:I61,3,FALSE)</f>
        <v>#N/A</v>
      </c>
      <c r="K22" s="244" t="e">
        <f>VLOOKUP(K21,$E$48:J61,3,FALSE)</f>
        <v>#N/A</v>
      </c>
      <c r="L22" s="244" t="e">
        <f>VLOOKUP(L21,$E$48:K61,3,FALSE)</f>
        <v>#N/A</v>
      </c>
      <c r="M22" s="244" t="e">
        <f>VLOOKUP(M21,$E$48:L61,3,FALSE)</f>
        <v>#N/A</v>
      </c>
      <c r="N22" s="245" t="e">
        <f>VLOOKUP(N21,$E$48:M61,3,FALSE)</f>
        <v>#N/A</v>
      </c>
      <c r="O22" s="243" t="e">
        <f>VLOOKUP(O21,$E$48:N61,3,FALSE)</f>
        <v>#N/A</v>
      </c>
      <c r="P22" s="244" t="e">
        <f>VLOOKUP(P21,$E$48:O61,3,FALSE)</f>
        <v>#N/A</v>
      </c>
      <c r="Q22" s="244" t="e">
        <f>VLOOKUP(Q21,$E$48:P61,3,FALSE)</f>
        <v>#N/A</v>
      </c>
      <c r="R22" s="244" t="e">
        <f>VLOOKUP(R21,$E$48:Q61,3,FALSE)</f>
        <v>#N/A</v>
      </c>
      <c r="S22" s="244" t="e">
        <f>VLOOKUP(S21,$E$48:R61,3,FALSE)</f>
        <v>#N/A</v>
      </c>
      <c r="T22" s="244" t="e">
        <f>VLOOKUP(T21,$E$48:S61,3,FALSE)</f>
        <v>#N/A</v>
      </c>
      <c r="U22" s="245" t="e">
        <f>VLOOKUP(U21,$E$48:T61,3,FALSE)</f>
        <v>#N/A</v>
      </c>
      <c r="V22" s="243" t="e">
        <f>VLOOKUP(V21,$E$48:U61,3,FALSE)</f>
        <v>#N/A</v>
      </c>
      <c r="W22" s="244" t="e">
        <f>VLOOKUP(W21,$E$48:V61,3,FALSE)</f>
        <v>#N/A</v>
      </c>
      <c r="X22" s="244" t="e">
        <f>VLOOKUP(X21,$E$48:W61,3,FALSE)</f>
        <v>#N/A</v>
      </c>
      <c r="Y22" s="244" t="e">
        <f>VLOOKUP(Y21,$E$48:X61,3,FALSE)</f>
        <v>#N/A</v>
      </c>
      <c r="Z22" s="244" t="e">
        <f>VLOOKUP(Z21,$E$48:Y61,3,FALSE)</f>
        <v>#N/A</v>
      </c>
      <c r="AA22" s="244" t="e">
        <f>VLOOKUP(AA21,$E$48:Z61,3,FALSE)</f>
        <v>#N/A</v>
      </c>
      <c r="AB22" s="245" t="e">
        <f>VLOOKUP(AB21,$E$48:AA61,3,FALSE)</f>
        <v>#N/A</v>
      </c>
      <c r="AC22" s="243" t="e">
        <f>VLOOKUP(AC21,$E$48:AB61,3,FALSE)</f>
        <v>#N/A</v>
      </c>
      <c r="AD22" s="244" t="e">
        <f>VLOOKUP(AD21,$E$48:AC61,3,FALSE)</f>
        <v>#N/A</v>
      </c>
      <c r="AE22" s="244" t="e">
        <f>VLOOKUP(AE21,$E$48:AD61,3,FALSE)</f>
        <v>#N/A</v>
      </c>
      <c r="AF22" s="244" t="e">
        <f>VLOOKUP(AF21,$E$48:AE61,3,FALSE)</f>
        <v>#N/A</v>
      </c>
      <c r="AG22" s="244" t="e">
        <f>VLOOKUP(AG21,$E$48:AF61,3,FALSE)</f>
        <v>#N/A</v>
      </c>
      <c r="AH22" s="244" t="e">
        <f>VLOOKUP(AH21,$E$48:AG61,3,FALSE)</f>
        <v>#N/A</v>
      </c>
      <c r="AI22" s="245" t="e">
        <f>VLOOKUP(AI21,$E$48:AH61,3,FALSE)</f>
        <v>#N/A</v>
      </c>
      <c r="AJ22" s="605"/>
      <c r="AK22" s="600" t="e">
        <f>IF(#REF!/4&gt;=1,"1",#REF!)</f>
        <v>#REF!</v>
      </c>
      <c r="AL22" s="578"/>
    </row>
    <row r="23" spans="1:52" s="8" customFormat="1" ht="14.15" customHeight="1">
      <c r="A23" s="621"/>
      <c r="B23" s="623"/>
      <c r="C23" s="606"/>
      <c r="D23" s="581" t="s">
        <v>25</v>
      </c>
      <c r="E23" s="583"/>
      <c r="F23" s="584"/>
      <c r="G23" s="587"/>
      <c r="H23" s="190"/>
      <c r="I23" s="191"/>
      <c r="J23" s="191"/>
      <c r="K23" s="191"/>
      <c r="L23" s="191"/>
      <c r="M23" s="191"/>
      <c r="N23" s="216"/>
      <c r="O23" s="190"/>
      <c r="P23" s="191"/>
      <c r="Q23" s="191"/>
      <c r="R23" s="191"/>
      <c r="S23" s="191"/>
      <c r="T23" s="191"/>
      <c r="U23" s="216"/>
      <c r="V23" s="190"/>
      <c r="W23" s="191"/>
      <c r="X23" s="191"/>
      <c r="Y23" s="191"/>
      <c r="Z23" s="191"/>
      <c r="AA23" s="191"/>
      <c r="AB23" s="216"/>
      <c r="AC23" s="190"/>
      <c r="AD23" s="191"/>
      <c r="AE23" s="191"/>
      <c r="AF23" s="191"/>
      <c r="AG23" s="191"/>
      <c r="AH23" s="191"/>
      <c r="AI23" s="216"/>
      <c r="AJ23" s="589">
        <f>SUMIF(H24:AI24,"&gt;0")</f>
        <v>0</v>
      </c>
      <c r="AK23" s="591">
        <f>AJ23/4</f>
        <v>0</v>
      </c>
      <c r="AL23" s="593">
        <f>ROUNDDOWN(AK23/$AL$4,1)</f>
        <v>0</v>
      </c>
    </row>
    <row r="24" spans="1:52" s="8" customFormat="1" ht="14.15" customHeight="1" thickBot="1">
      <c r="A24" s="621"/>
      <c r="B24" s="623"/>
      <c r="C24" s="607"/>
      <c r="D24" s="608"/>
      <c r="E24" s="609"/>
      <c r="F24" s="610"/>
      <c r="G24" s="611"/>
      <c r="H24" s="250" t="e">
        <f>VLOOKUP(H23,$E$48:G63,3,FALSE)</f>
        <v>#N/A</v>
      </c>
      <c r="I24" s="251" t="e">
        <f>VLOOKUP(I23,$E$48:H63,3,FALSE)</f>
        <v>#N/A</v>
      </c>
      <c r="J24" s="251" t="e">
        <f>VLOOKUP(J23,$E$48:I63,3,FALSE)</f>
        <v>#N/A</v>
      </c>
      <c r="K24" s="251" t="e">
        <f>VLOOKUP(K23,$E$48:J63,3,FALSE)</f>
        <v>#N/A</v>
      </c>
      <c r="L24" s="251" t="e">
        <f>VLOOKUP(L23,$E$48:K63,3,FALSE)</f>
        <v>#N/A</v>
      </c>
      <c r="M24" s="251" t="e">
        <f>VLOOKUP(M23,$E$48:L63,3,FALSE)</f>
        <v>#N/A</v>
      </c>
      <c r="N24" s="252" t="e">
        <f>VLOOKUP(N23,$E$48:M63,3,FALSE)</f>
        <v>#N/A</v>
      </c>
      <c r="O24" s="253" t="e">
        <f>VLOOKUP(O23,$E$48:N63,3,FALSE)</f>
        <v>#N/A</v>
      </c>
      <c r="P24" s="251" t="e">
        <f>VLOOKUP(P23,$E$48:O63,3,FALSE)</f>
        <v>#N/A</v>
      </c>
      <c r="Q24" s="251" t="e">
        <f>VLOOKUP(Q23,$E$48:P63,3,FALSE)</f>
        <v>#N/A</v>
      </c>
      <c r="R24" s="251" t="e">
        <f>VLOOKUP(R23,$E$48:Q63,3,FALSE)</f>
        <v>#N/A</v>
      </c>
      <c r="S24" s="251" t="e">
        <f>VLOOKUP(S23,$E$48:R63,3,FALSE)</f>
        <v>#N/A</v>
      </c>
      <c r="T24" s="251" t="e">
        <f>VLOOKUP(T23,$E$48:S63,3,FALSE)</f>
        <v>#N/A</v>
      </c>
      <c r="U24" s="252" t="e">
        <f>VLOOKUP(U23,$E$48:T63,3,FALSE)</f>
        <v>#N/A</v>
      </c>
      <c r="V24" s="253" t="e">
        <f>VLOOKUP(V23,$E$48:U63,3,FALSE)</f>
        <v>#N/A</v>
      </c>
      <c r="W24" s="251" t="e">
        <f>VLOOKUP(W23,$E$48:V63,3,FALSE)</f>
        <v>#N/A</v>
      </c>
      <c r="X24" s="251" t="e">
        <f>VLOOKUP(X23,$E$48:W63,3,FALSE)</f>
        <v>#N/A</v>
      </c>
      <c r="Y24" s="251" t="e">
        <f>VLOOKUP(Y23,$E$48:X63,3,FALSE)</f>
        <v>#N/A</v>
      </c>
      <c r="Z24" s="251" t="e">
        <f>VLOOKUP(Z23,$E$48:Y63,3,FALSE)</f>
        <v>#N/A</v>
      </c>
      <c r="AA24" s="251" t="e">
        <f>VLOOKUP(AA23,$E$48:Z63,3,FALSE)</f>
        <v>#N/A</v>
      </c>
      <c r="AB24" s="252" t="e">
        <f>VLOOKUP(AB23,$E$48:AA63,3,FALSE)</f>
        <v>#N/A</v>
      </c>
      <c r="AC24" s="253" t="e">
        <f>VLOOKUP(AC23,$E$48:AB63,3,FALSE)</f>
        <v>#N/A</v>
      </c>
      <c r="AD24" s="251" t="e">
        <f>VLOOKUP(AD23,$E$48:AC63,3,FALSE)</f>
        <v>#N/A</v>
      </c>
      <c r="AE24" s="251" t="e">
        <f>VLOOKUP(AE23,$E$48:AD63,3,FALSE)</f>
        <v>#N/A</v>
      </c>
      <c r="AF24" s="251" t="e">
        <f>VLOOKUP(AF23,$E$48:AE63,3,FALSE)</f>
        <v>#N/A</v>
      </c>
      <c r="AG24" s="251" t="e">
        <f>VLOOKUP(AG23,$E$48:AF63,3,FALSE)</f>
        <v>#N/A</v>
      </c>
      <c r="AH24" s="251" t="e">
        <f>VLOOKUP(AH23,$E$48:AG63,3,FALSE)</f>
        <v>#N/A</v>
      </c>
      <c r="AI24" s="254" t="e">
        <f>VLOOKUP(AI23,$E$48:AH63,3,FALSE)</f>
        <v>#N/A</v>
      </c>
      <c r="AJ24" s="728"/>
      <c r="AK24" s="614" t="e">
        <f>IF(#REF!/4&gt;=1,"1",#REF!)</f>
        <v>#REF!</v>
      </c>
      <c r="AL24" s="615"/>
    </row>
    <row r="25" spans="1:52" s="27" customFormat="1" ht="24.75" customHeight="1" thickBot="1">
      <c r="A25" s="621"/>
      <c r="B25" s="624"/>
      <c r="C25" s="628"/>
      <c r="D25" s="629"/>
      <c r="E25" s="630"/>
      <c r="F25" s="631"/>
      <c r="G25" s="632"/>
      <c r="H25" s="255">
        <f t="shared" ref="H25:AI25" si="0">COUNTIF(H15:H24,"①")+COUNTIF(H15:H24,"②")+COUNTIF(H15:H24,"③")+COUNTIF(H15:H24,"④")+COUNTIF(H15:H24,"⑤")+COUNTIF(H15:H24,"⑥")+COUNTIF(H15:H24,"⑦")</f>
        <v>2</v>
      </c>
      <c r="I25" s="256">
        <f t="shared" si="0"/>
        <v>2</v>
      </c>
      <c r="J25" s="256">
        <f t="shared" si="0"/>
        <v>0</v>
      </c>
      <c r="K25" s="256">
        <f t="shared" si="0"/>
        <v>2</v>
      </c>
      <c r="L25" s="256">
        <f t="shared" si="0"/>
        <v>2</v>
      </c>
      <c r="M25" s="256">
        <f t="shared" si="0"/>
        <v>2</v>
      </c>
      <c r="N25" s="257">
        <f t="shared" si="0"/>
        <v>0</v>
      </c>
      <c r="O25" s="258">
        <f t="shared" si="0"/>
        <v>2</v>
      </c>
      <c r="P25" s="256">
        <f t="shared" si="0"/>
        <v>2</v>
      </c>
      <c r="Q25" s="256">
        <f t="shared" si="0"/>
        <v>0</v>
      </c>
      <c r="R25" s="256">
        <f t="shared" si="0"/>
        <v>2</v>
      </c>
      <c r="S25" s="256">
        <f t="shared" si="0"/>
        <v>3</v>
      </c>
      <c r="T25" s="256">
        <f t="shared" si="0"/>
        <v>2</v>
      </c>
      <c r="U25" s="257">
        <f t="shared" si="0"/>
        <v>0</v>
      </c>
      <c r="V25" s="258">
        <f t="shared" si="0"/>
        <v>2</v>
      </c>
      <c r="W25" s="256">
        <f t="shared" si="0"/>
        <v>2</v>
      </c>
      <c r="X25" s="256">
        <f t="shared" si="0"/>
        <v>0</v>
      </c>
      <c r="Y25" s="256">
        <f t="shared" si="0"/>
        <v>2</v>
      </c>
      <c r="Z25" s="256">
        <f t="shared" si="0"/>
        <v>2</v>
      </c>
      <c r="AA25" s="256">
        <f t="shared" si="0"/>
        <v>3</v>
      </c>
      <c r="AB25" s="257">
        <f t="shared" si="0"/>
        <v>0</v>
      </c>
      <c r="AC25" s="258">
        <f t="shared" si="0"/>
        <v>2</v>
      </c>
      <c r="AD25" s="256">
        <f t="shared" si="0"/>
        <v>2</v>
      </c>
      <c r="AE25" s="256">
        <f t="shared" si="0"/>
        <v>0</v>
      </c>
      <c r="AF25" s="256">
        <f t="shared" si="0"/>
        <v>2</v>
      </c>
      <c r="AG25" s="256">
        <f t="shared" si="0"/>
        <v>2</v>
      </c>
      <c r="AH25" s="256">
        <f t="shared" si="0"/>
        <v>2</v>
      </c>
      <c r="AI25" s="257">
        <f t="shared" si="0"/>
        <v>0</v>
      </c>
      <c r="AJ25" s="361">
        <f>SUM(AJ15:AJ24)</f>
        <v>14.083333333333329</v>
      </c>
      <c r="AK25" s="233">
        <f>AJ25/4</f>
        <v>3.5208333333333321</v>
      </c>
      <c r="AL25" s="234">
        <f>AK25/$AL$4</f>
        <v>2.1124999999999994</v>
      </c>
      <c r="AO25" s="8"/>
      <c r="AP25" s="8"/>
      <c r="AQ25" s="8"/>
      <c r="AR25" s="8"/>
      <c r="AS25" s="8"/>
      <c r="AT25" s="8"/>
      <c r="AU25" s="8"/>
      <c r="AV25" s="8"/>
      <c r="AW25" s="8"/>
      <c r="AX25" s="8"/>
      <c r="AY25" s="8"/>
      <c r="AZ25" s="8"/>
    </row>
    <row r="26" spans="1:52" s="8" customFormat="1" ht="14.15" customHeight="1">
      <c r="A26" s="621"/>
      <c r="B26" s="633" t="s">
        <v>164</v>
      </c>
      <c r="C26" s="759" t="s">
        <v>45</v>
      </c>
      <c r="D26" s="581" t="s">
        <v>26</v>
      </c>
      <c r="E26" s="761" t="s">
        <v>42</v>
      </c>
      <c r="F26" s="762"/>
      <c r="G26" s="758" t="s">
        <v>175</v>
      </c>
      <c r="H26" s="291" t="s">
        <v>87</v>
      </c>
      <c r="I26" s="292" t="s">
        <v>87</v>
      </c>
      <c r="J26" s="292"/>
      <c r="K26" s="292" t="s">
        <v>87</v>
      </c>
      <c r="L26" s="292" t="s">
        <v>87</v>
      </c>
      <c r="M26" s="292" t="s">
        <v>179</v>
      </c>
      <c r="N26" s="293"/>
      <c r="O26" s="291" t="s">
        <v>87</v>
      </c>
      <c r="P26" s="292" t="s">
        <v>87</v>
      </c>
      <c r="Q26" s="292"/>
      <c r="R26" s="292" t="s">
        <v>87</v>
      </c>
      <c r="S26" s="292" t="s">
        <v>87</v>
      </c>
      <c r="T26" s="292" t="s">
        <v>179</v>
      </c>
      <c r="U26" s="293"/>
      <c r="V26" s="291" t="s">
        <v>87</v>
      </c>
      <c r="W26" s="292" t="s">
        <v>87</v>
      </c>
      <c r="X26" s="292"/>
      <c r="Y26" s="292" t="s">
        <v>87</v>
      </c>
      <c r="Z26" s="292" t="s">
        <v>87</v>
      </c>
      <c r="AA26" s="292" t="s">
        <v>179</v>
      </c>
      <c r="AB26" s="293"/>
      <c r="AC26" s="291" t="s">
        <v>87</v>
      </c>
      <c r="AD26" s="292" t="s">
        <v>87</v>
      </c>
      <c r="AE26" s="292"/>
      <c r="AF26" s="292" t="s">
        <v>87</v>
      </c>
      <c r="AG26" s="292" t="s">
        <v>87</v>
      </c>
      <c r="AH26" s="292" t="s">
        <v>179</v>
      </c>
      <c r="AI26" s="293"/>
      <c r="AJ26" s="604">
        <f>SUMIF(H27:AI27,"&gt;0")</f>
        <v>4.1666666666666687</v>
      </c>
      <c r="AK26" s="599">
        <f>AJ26/4</f>
        <v>1.0416666666666672</v>
      </c>
      <c r="AL26" s="577">
        <f>ROUNDDOWN(AK26/$AL$4,1)</f>
        <v>0.6</v>
      </c>
      <c r="AO26" s="27"/>
      <c r="AP26" s="27"/>
      <c r="AQ26" s="27"/>
      <c r="AR26" s="27"/>
      <c r="AS26" s="27"/>
      <c r="AT26" s="27"/>
      <c r="AU26" s="27"/>
      <c r="AV26" s="27"/>
      <c r="AW26" s="27"/>
      <c r="AX26" s="27"/>
      <c r="AY26" s="27"/>
      <c r="AZ26" s="27"/>
    </row>
    <row r="27" spans="1:52" s="8" customFormat="1" ht="14.15" customHeight="1">
      <c r="A27" s="621"/>
      <c r="B27" s="634"/>
      <c r="C27" s="760"/>
      <c r="D27" s="601"/>
      <c r="E27" s="755"/>
      <c r="F27" s="756"/>
      <c r="G27" s="748"/>
      <c r="H27" s="243">
        <f>VLOOKUP(H26,$E$48:G66,3,FALSE)</f>
        <v>0.2083333333333334</v>
      </c>
      <c r="I27" s="260">
        <f>VLOOKUP(I26,$E$48:H66,3,FALSE)</f>
        <v>0.2083333333333334</v>
      </c>
      <c r="J27" s="260" t="e">
        <f>VLOOKUP(J26,$E$48:I66,3,FALSE)</f>
        <v>#N/A</v>
      </c>
      <c r="K27" s="260">
        <f>VLOOKUP(K26,$E$48:J66,3,FALSE)</f>
        <v>0.2083333333333334</v>
      </c>
      <c r="L27" s="260">
        <f>VLOOKUP(L26,$E$48:K66,3,FALSE)</f>
        <v>0.2083333333333334</v>
      </c>
      <c r="M27" s="260">
        <f>VLOOKUP(M26,$E$48:L66,3,FALSE)</f>
        <v>0.20833333333333329</v>
      </c>
      <c r="N27" s="261" t="e">
        <f>VLOOKUP(N26,$E$48:M66,3,FALSE)</f>
        <v>#N/A</v>
      </c>
      <c r="O27" s="259">
        <f>VLOOKUP(O26,$E$48:N66,3,FALSE)</f>
        <v>0.2083333333333334</v>
      </c>
      <c r="P27" s="260">
        <f>VLOOKUP(P26,$E$48:O66,3,FALSE)</f>
        <v>0.2083333333333334</v>
      </c>
      <c r="Q27" s="260" t="e">
        <f>VLOOKUP(Q26,$E$48:P66,3,FALSE)</f>
        <v>#N/A</v>
      </c>
      <c r="R27" s="260">
        <f>VLOOKUP(R26,$E$48:Q66,3,FALSE)</f>
        <v>0.2083333333333334</v>
      </c>
      <c r="S27" s="260">
        <f>VLOOKUP(S26,$E$48:R66,3,FALSE)</f>
        <v>0.2083333333333334</v>
      </c>
      <c r="T27" s="260">
        <f>VLOOKUP(T26,$E$48:S66,3,FALSE)</f>
        <v>0.20833333333333329</v>
      </c>
      <c r="U27" s="261" t="e">
        <f>VLOOKUP(U26,$E$48:T66,3,FALSE)</f>
        <v>#N/A</v>
      </c>
      <c r="V27" s="259">
        <f>VLOOKUP(V26,$E$48:U66,3,FALSE)</f>
        <v>0.2083333333333334</v>
      </c>
      <c r="W27" s="260">
        <f>VLOOKUP(W26,$E$48:V66,3,FALSE)</f>
        <v>0.2083333333333334</v>
      </c>
      <c r="X27" s="260" t="e">
        <f>VLOOKUP(X26,$E$48:W66,3,FALSE)</f>
        <v>#N/A</v>
      </c>
      <c r="Y27" s="260">
        <f>VLOOKUP(Y26,$E$48:X66,3,FALSE)</f>
        <v>0.2083333333333334</v>
      </c>
      <c r="Z27" s="260">
        <f>VLOOKUP(Z26,$E$48:Y66,3,FALSE)</f>
        <v>0.2083333333333334</v>
      </c>
      <c r="AA27" s="260">
        <f>VLOOKUP(AA26,$E$48:Z66,3,FALSE)</f>
        <v>0.20833333333333329</v>
      </c>
      <c r="AB27" s="261" t="e">
        <f>VLOOKUP(AB26,$E$48:AA66,3,FALSE)</f>
        <v>#N/A</v>
      </c>
      <c r="AC27" s="259">
        <f>VLOOKUP(AC26,$E$48:AB66,3,FALSE)</f>
        <v>0.2083333333333334</v>
      </c>
      <c r="AD27" s="260">
        <f>VLOOKUP(AD26,$E$48:AC66,3,FALSE)</f>
        <v>0.2083333333333334</v>
      </c>
      <c r="AE27" s="260" t="e">
        <f>VLOOKUP(AE26,$E$48:AD66,3,FALSE)</f>
        <v>#N/A</v>
      </c>
      <c r="AF27" s="260">
        <f>VLOOKUP(AF26,$E$48:AE66,3,FALSE)</f>
        <v>0.2083333333333334</v>
      </c>
      <c r="AG27" s="260">
        <f>VLOOKUP(AG26,$E$48:AF66,3,FALSE)</f>
        <v>0.2083333333333334</v>
      </c>
      <c r="AH27" s="260">
        <f>VLOOKUP(AH26,$E$48:AG66,3,FALSE)</f>
        <v>0.20833333333333329</v>
      </c>
      <c r="AI27" s="261" t="e">
        <f>VLOOKUP(AI26,$E$48:AH66,3,FALSE)</f>
        <v>#N/A</v>
      </c>
      <c r="AJ27" s="605"/>
      <c r="AK27" s="600" t="e">
        <f>IF(#REF!/4&gt;=1,"1",#REF!)</f>
        <v>#REF!</v>
      </c>
      <c r="AL27" s="578"/>
    </row>
    <row r="28" spans="1:52" s="8" customFormat="1" ht="14.15" customHeight="1">
      <c r="A28" s="621"/>
      <c r="B28" s="634"/>
      <c r="C28" s="744"/>
      <c r="D28" s="581" t="s">
        <v>26</v>
      </c>
      <c r="E28" s="583"/>
      <c r="F28" s="584"/>
      <c r="G28" s="595"/>
      <c r="H28" s="187"/>
      <c r="I28" s="188"/>
      <c r="J28" s="188"/>
      <c r="K28" s="188"/>
      <c r="L28" s="188"/>
      <c r="M28" s="188"/>
      <c r="N28" s="189"/>
      <c r="O28" s="187"/>
      <c r="P28" s="188"/>
      <c r="Q28" s="188"/>
      <c r="R28" s="188"/>
      <c r="S28" s="188"/>
      <c r="T28" s="188"/>
      <c r="U28" s="189"/>
      <c r="V28" s="187"/>
      <c r="W28" s="188"/>
      <c r="X28" s="188"/>
      <c r="Y28" s="188"/>
      <c r="Z28" s="188"/>
      <c r="AA28" s="188"/>
      <c r="AB28" s="189"/>
      <c r="AC28" s="187"/>
      <c r="AD28" s="188"/>
      <c r="AE28" s="188"/>
      <c r="AF28" s="188"/>
      <c r="AG28" s="188"/>
      <c r="AH28" s="188"/>
      <c r="AI28" s="189"/>
      <c r="AJ28" s="604">
        <f>SUMIF(H29:AI29,"&gt;0")</f>
        <v>0</v>
      </c>
      <c r="AK28" s="599">
        <f>AJ28/4</f>
        <v>0</v>
      </c>
      <c r="AL28" s="577">
        <f>ROUNDDOWN(AK28/$AL$4,1)</f>
        <v>0</v>
      </c>
    </row>
    <row r="29" spans="1:52" s="8" customFormat="1" ht="14.15" customHeight="1">
      <c r="A29" s="621"/>
      <c r="B29" s="634"/>
      <c r="C29" s="746"/>
      <c r="D29" s="601"/>
      <c r="E29" s="602"/>
      <c r="F29" s="603"/>
      <c r="G29" s="596"/>
      <c r="H29" s="259" t="e">
        <f>VLOOKUP(H28,$E$48:G68,3,FALSE)</f>
        <v>#N/A</v>
      </c>
      <c r="I29" s="260" t="e">
        <f>VLOOKUP(I28,$E$48:H68,3,FALSE)</f>
        <v>#N/A</v>
      </c>
      <c r="J29" s="260" t="e">
        <f>VLOOKUP(J28,$E$48:I68,3,FALSE)</f>
        <v>#N/A</v>
      </c>
      <c r="K29" s="260" t="e">
        <f>VLOOKUP(K28,$E$48:J68,3,FALSE)</f>
        <v>#N/A</v>
      </c>
      <c r="L29" s="260" t="e">
        <f>VLOOKUP(L28,$E$48:K68,3,FALSE)</f>
        <v>#N/A</v>
      </c>
      <c r="M29" s="260" t="e">
        <f>VLOOKUP(M28,$E$48:L68,3,FALSE)</f>
        <v>#N/A</v>
      </c>
      <c r="N29" s="261" t="e">
        <f>VLOOKUP(N28,$E$48:M68,3,FALSE)</f>
        <v>#N/A</v>
      </c>
      <c r="O29" s="259" t="e">
        <f>VLOOKUP(O28,$E$48:N68,3,FALSE)</f>
        <v>#N/A</v>
      </c>
      <c r="P29" s="260" t="e">
        <f>VLOOKUP(P28,$E$48:O68,3,FALSE)</f>
        <v>#N/A</v>
      </c>
      <c r="Q29" s="260" t="e">
        <f>VLOOKUP(Q28,$E$48:P68,3,FALSE)</f>
        <v>#N/A</v>
      </c>
      <c r="R29" s="260" t="e">
        <f>VLOOKUP(R28,$E$48:Q68,3,FALSE)</f>
        <v>#N/A</v>
      </c>
      <c r="S29" s="260" t="e">
        <f>VLOOKUP(S28,$E$48:R68,3,FALSE)</f>
        <v>#N/A</v>
      </c>
      <c r="T29" s="260" t="e">
        <f>VLOOKUP(T28,$E$48:S68,3,FALSE)</f>
        <v>#N/A</v>
      </c>
      <c r="U29" s="261" t="e">
        <f>VLOOKUP(U28,$E$48:T68,3,FALSE)</f>
        <v>#N/A</v>
      </c>
      <c r="V29" s="259" t="e">
        <f>VLOOKUP(V28,$E$48:U68,3,FALSE)</f>
        <v>#N/A</v>
      </c>
      <c r="W29" s="260" t="e">
        <f>VLOOKUP(W28,$E$48:V68,3,FALSE)</f>
        <v>#N/A</v>
      </c>
      <c r="X29" s="260" t="e">
        <f>VLOOKUP(X28,$E$48:W68,3,FALSE)</f>
        <v>#N/A</v>
      </c>
      <c r="Y29" s="260" t="e">
        <f>VLOOKUP(Y28,$E$48:X68,3,FALSE)</f>
        <v>#N/A</v>
      </c>
      <c r="Z29" s="260" t="e">
        <f>VLOOKUP(Z28,$E$48:Y68,3,FALSE)</f>
        <v>#N/A</v>
      </c>
      <c r="AA29" s="260" t="e">
        <f>VLOOKUP(AA28,$E$48:Z68,3,FALSE)</f>
        <v>#N/A</v>
      </c>
      <c r="AB29" s="261" t="e">
        <f>VLOOKUP(AB28,$E$48:AA68,3,FALSE)</f>
        <v>#N/A</v>
      </c>
      <c r="AC29" s="259" t="e">
        <f>VLOOKUP(AC28,$E$48:AB68,3,FALSE)</f>
        <v>#N/A</v>
      </c>
      <c r="AD29" s="260" t="e">
        <f>VLOOKUP(AD28,$E$48:AC68,3,FALSE)</f>
        <v>#N/A</v>
      </c>
      <c r="AE29" s="260" t="e">
        <f>VLOOKUP(AE28,$E$48:AD68,3,FALSE)</f>
        <v>#N/A</v>
      </c>
      <c r="AF29" s="260" t="e">
        <f>VLOOKUP(AF28,$E$48:AE68,3,FALSE)</f>
        <v>#N/A</v>
      </c>
      <c r="AG29" s="260" t="e">
        <f>VLOOKUP(AG28,$E$48:AF68,3,FALSE)</f>
        <v>#N/A</v>
      </c>
      <c r="AH29" s="260" t="e">
        <f>VLOOKUP(AH28,$E$48:AG68,3,FALSE)</f>
        <v>#N/A</v>
      </c>
      <c r="AI29" s="261" t="e">
        <f>VLOOKUP(AI28,$E$48:AH68,3,FALSE)</f>
        <v>#N/A</v>
      </c>
      <c r="AJ29" s="605"/>
      <c r="AK29" s="600" t="e">
        <f>IF(#REF!/4&gt;=1,"1",#REF!)</f>
        <v>#REF!</v>
      </c>
      <c r="AL29" s="578"/>
    </row>
    <row r="30" spans="1:52" s="8" customFormat="1" ht="14.15" customHeight="1">
      <c r="A30" s="621"/>
      <c r="B30" s="634"/>
      <c r="C30" s="744"/>
      <c r="D30" s="581" t="s">
        <v>26</v>
      </c>
      <c r="E30" s="583"/>
      <c r="F30" s="584"/>
      <c r="G30" s="595"/>
      <c r="H30" s="187"/>
      <c r="I30" s="188"/>
      <c r="J30" s="188"/>
      <c r="K30" s="188"/>
      <c r="L30" s="188"/>
      <c r="M30" s="188"/>
      <c r="N30" s="189"/>
      <c r="O30" s="187"/>
      <c r="P30" s="188"/>
      <c r="Q30" s="188"/>
      <c r="R30" s="188"/>
      <c r="S30" s="188"/>
      <c r="T30" s="188"/>
      <c r="U30" s="189"/>
      <c r="V30" s="187"/>
      <c r="W30" s="188"/>
      <c r="X30" s="188"/>
      <c r="Y30" s="188"/>
      <c r="Z30" s="188"/>
      <c r="AA30" s="188"/>
      <c r="AB30" s="189"/>
      <c r="AC30" s="187"/>
      <c r="AD30" s="188"/>
      <c r="AE30" s="188"/>
      <c r="AF30" s="188"/>
      <c r="AG30" s="188"/>
      <c r="AH30" s="188"/>
      <c r="AI30" s="189"/>
      <c r="AJ30" s="604">
        <f>SUMIF(H31:AI31,"&gt;0")</f>
        <v>0</v>
      </c>
      <c r="AK30" s="599">
        <f>AJ30/4</f>
        <v>0</v>
      </c>
      <c r="AL30" s="577">
        <f>ROUNDDOWN(AK30/$AL$4,1)</f>
        <v>0</v>
      </c>
    </row>
    <row r="31" spans="1:52" s="8" customFormat="1" ht="14.15" customHeight="1">
      <c r="A31" s="621"/>
      <c r="B31" s="634"/>
      <c r="C31" s="746"/>
      <c r="D31" s="601"/>
      <c r="E31" s="602"/>
      <c r="F31" s="603"/>
      <c r="G31" s="596"/>
      <c r="H31" s="259" t="e">
        <f>VLOOKUP(H30,$E$48:G70,3,FALSE)</f>
        <v>#N/A</v>
      </c>
      <c r="I31" s="260" t="e">
        <f>VLOOKUP(I30,$E$48:H70,3,FALSE)</f>
        <v>#N/A</v>
      </c>
      <c r="J31" s="260" t="e">
        <f>VLOOKUP(J30,$E$48:I70,3,FALSE)</f>
        <v>#N/A</v>
      </c>
      <c r="K31" s="260" t="e">
        <f>VLOOKUP(K30,$E$48:J70,3,FALSE)</f>
        <v>#N/A</v>
      </c>
      <c r="L31" s="260" t="e">
        <f>VLOOKUP(L30,$E$48:K70,3,FALSE)</f>
        <v>#N/A</v>
      </c>
      <c r="M31" s="260" t="e">
        <f>VLOOKUP(M30,$E$48:L70,3,FALSE)</f>
        <v>#N/A</v>
      </c>
      <c r="N31" s="261" t="e">
        <f>VLOOKUP(N30,$E$48:M70,3,FALSE)</f>
        <v>#N/A</v>
      </c>
      <c r="O31" s="259" t="e">
        <f>VLOOKUP(O30,$E$48:N70,3,FALSE)</f>
        <v>#N/A</v>
      </c>
      <c r="P31" s="260" t="e">
        <f>VLOOKUP(P30,$E$48:O70,3,FALSE)</f>
        <v>#N/A</v>
      </c>
      <c r="Q31" s="260" t="e">
        <f>VLOOKUP(Q30,$E$48:P70,3,FALSE)</f>
        <v>#N/A</v>
      </c>
      <c r="R31" s="260" t="e">
        <f>VLOOKUP(R30,$E$48:Q70,3,FALSE)</f>
        <v>#N/A</v>
      </c>
      <c r="S31" s="260" t="e">
        <f>VLOOKUP(S30,$E$48:R70,3,FALSE)</f>
        <v>#N/A</v>
      </c>
      <c r="T31" s="260" t="e">
        <f>VLOOKUP(T30,$E$48:S70,3,FALSE)</f>
        <v>#N/A</v>
      </c>
      <c r="U31" s="261" t="e">
        <f>VLOOKUP(U30,$E$48:T70,3,FALSE)</f>
        <v>#N/A</v>
      </c>
      <c r="V31" s="259" t="e">
        <f>VLOOKUP(V30,$E$48:U70,3,FALSE)</f>
        <v>#N/A</v>
      </c>
      <c r="W31" s="260" t="e">
        <f>VLOOKUP(W30,$E$48:V70,3,FALSE)</f>
        <v>#N/A</v>
      </c>
      <c r="X31" s="260" t="e">
        <f>VLOOKUP(X30,$E$48:W70,3,FALSE)</f>
        <v>#N/A</v>
      </c>
      <c r="Y31" s="260" t="e">
        <f>VLOOKUP(Y30,$E$48:X70,3,FALSE)</f>
        <v>#N/A</v>
      </c>
      <c r="Z31" s="260" t="e">
        <f>VLOOKUP(Z30,$E$48:Y70,3,FALSE)</f>
        <v>#N/A</v>
      </c>
      <c r="AA31" s="260" t="e">
        <f>VLOOKUP(AA30,$E$48:Z70,3,FALSE)</f>
        <v>#N/A</v>
      </c>
      <c r="AB31" s="261" t="e">
        <f>VLOOKUP(AB30,$E$48:AA70,3,FALSE)</f>
        <v>#N/A</v>
      </c>
      <c r="AC31" s="259" t="e">
        <f>VLOOKUP(AC30,$E$48:AB70,3,FALSE)</f>
        <v>#N/A</v>
      </c>
      <c r="AD31" s="260" t="e">
        <f>VLOOKUP(AD30,$E$48:AC70,3,FALSE)</f>
        <v>#N/A</v>
      </c>
      <c r="AE31" s="260" t="e">
        <f>VLOOKUP(AE30,$E$48:AD70,3,FALSE)</f>
        <v>#N/A</v>
      </c>
      <c r="AF31" s="260" t="e">
        <f>VLOOKUP(AF30,$E$48:AE70,3,FALSE)</f>
        <v>#N/A</v>
      </c>
      <c r="AG31" s="260" t="e">
        <f>VLOOKUP(AG30,$E$48:AF70,3,FALSE)</f>
        <v>#N/A</v>
      </c>
      <c r="AH31" s="260" t="e">
        <f>VLOOKUP(AH30,$E$48:AG70,3,FALSE)</f>
        <v>#N/A</v>
      </c>
      <c r="AI31" s="261" t="e">
        <f>VLOOKUP(AI30,$E$48:AH70,3,FALSE)</f>
        <v>#N/A</v>
      </c>
      <c r="AJ31" s="605"/>
      <c r="AK31" s="600" t="e">
        <f>IF(#REF!/4&gt;=1,"1",#REF!)</f>
        <v>#REF!</v>
      </c>
      <c r="AL31" s="578"/>
    </row>
    <row r="32" spans="1:52" s="8" customFormat="1" ht="14.15" customHeight="1">
      <c r="A32" s="621"/>
      <c r="B32" s="634"/>
      <c r="C32" s="744"/>
      <c r="D32" s="581" t="s">
        <v>26</v>
      </c>
      <c r="E32" s="583"/>
      <c r="F32" s="584"/>
      <c r="G32" s="595"/>
      <c r="H32" s="187"/>
      <c r="I32" s="188"/>
      <c r="J32" s="188"/>
      <c r="K32" s="188"/>
      <c r="L32" s="188"/>
      <c r="M32" s="188"/>
      <c r="N32" s="189"/>
      <c r="O32" s="187"/>
      <c r="P32" s="188"/>
      <c r="Q32" s="188"/>
      <c r="R32" s="188"/>
      <c r="S32" s="188"/>
      <c r="T32" s="188"/>
      <c r="U32" s="189"/>
      <c r="V32" s="187"/>
      <c r="W32" s="188"/>
      <c r="X32" s="188"/>
      <c r="Y32" s="188"/>
      <c r="Z32" s="188"/>
      <c r="AA32" s="188"/>
      <c r="AB32" s="189"/>
      <c r="AC32" s="187"/>
      <c r="AD32" s="188"/>
      <c r="AE32" s="188"/>
      <c r="AF32" s="188"/>
      <c r="AG32" s="188"/>
      <c r="AH32" s="188"/>
      <c r="AI32" s="189"/>
      <c r="AJ32" s="604">
        <f>SUMIF(H33:AI33,"&gt;0")</f>
        <v>0</v>
      </c>
      <c r="AK32" s="599">
        <f>AJ32/4</f>
        <v>0</v>
      </c>
      <c r="AL32" s="577">
        <f>ROUNDDOWN(AK32/$AL$4,1)</f>
        <v>0</v>
      </c>
    </row>
    <row r="33" spans="1:49" s="8" customFormat="1" ht="14.15" customHeight="1">
      <c r="A33" s="621"/>
      <c r="B33" s="634"/>
      <c r="C33" s="746"/>
      <c r="D33" s="601"/>
      <c r="E33" s="602"/>
      <c r="F33" s="603"/>
      <c r="G33" s="596"/>
      <c r="H33" s="243" t="e">
        <f>VLOOKUP(H32,$E$48:G72,3,FALSE)</f>
        <v>#N/A</v>
      </c>
      <c r="I33" s="244" t="e">
        <f>VLOOKUP(I32,$E$48:H72,3,FALSE)</f>
        <v>#N/A</v>
      </c>
      <c r="J33" s="244" t="e">
        <f>VLOOKUP(J32,$E$48:I72,3,FALSE)</f>
        <v>#N/A</v>
      </c>
      <c r="K33" s="244" t="e">
        <f>VLOOKUP(K32,$E$48:J72,3,FALSE)</f>
        <v>#N/A</v>
      </c>
      <c r="L33" s="244" t="e">
        <f>VLOOKUP(L32,$E$48:K72,3,FALSE)</f>
        <v>#N/A</v>
      </c>
      <c r="M33" s="244" t="e">
        <f>VLOOKUP(M32,$E$48:L72,3,FALSE)</f>
        <v>#N/A</v>
      </c>
      <c r="N33" s="245" t="e">
        <f>VLOOKUP(N32,$E$48:M72,3,FALSE)</f>
        <v>#N/A</v>
      </c>
      <c r="O33" s="243" t="e">
        <f>VLOOKUP(O32,$E$48:N72,3,FALSE)</f>
        <v>#N/A</v>
      </c>
      <c r="P33" s="244" t="e">
        <f>VLOOKUP(P32,$E$48:O72,3,FALSE)</f>
        <v>#N/A</v>
      </c>
      <c r="Q33" s="244" t="e">
        <f>VLOOKUP(Q32,$E$48:P72,3,FALSE)</f>
        <v>#N/A</v>
      </c>
      <c r="R33" s="244" t="e">
        <f>VLOOKUP(R32,$E$48:Q72,3,FALSE)</f>
        <v>#N/A</v>
      </c>
      <c r="S33" s="244" t="e">
        <f>VLOOKUP(S32,$E$48:R72,3,FALSE)</f>
        <v>#N/A</v>
      </c>
      <c r="T33" s="244" t="e">
        <f>VLOOKUP(T32,$E$48:S72,3,FALSE)</f>
        <v>#N/A</v>
      </c>
      <c r="U33" s="245" t="e">
        <f>VLOOKUP(U32,$E$48:T72,3,FALSE)</f>
        <v>#N/A</v>
      </c>
      <c r="V33" s="243" t="e">
        <f>VLOOKUP(V32,$E$48:U72,3,FALSE)</f>
        <v>#N/A</v>
      </c>
      <c r="W33" s="244" t="e">
        <f>VLOOKUP(W32,$E$48:V72,3,FALSE)</f>
        <v>#N/A</v>
      </c>
      <c r="X33" s="244" t="e">
        <f>VLOOKUP(X32,$E$48:W72,3,FALSE)</f>
        <v>#N/A</v>
      </c>
      <c r="Y33" s="244" t="e">
        <f>VLOOKUP(Y32,$E$48:X72,3,FALSE)</f>
        <v>#N/A</v>
      </c>
      <c r="Z33" s="244" t="e">
        <f>VLOOKUP(Z32,$E$48:Y72,3,FALSE)</f>
        <v>#N/A</v>
      </c>
      <c r="AA33" s="244" t="e">
        <f>VLOOKUP(AA32,$E$48:Z72,3,FALSE)</f>
        <v>#N/A</v>
      </c>
      <c r="AB33" s="245" t="e">
        <f>VLOOKUP(AB32,$E$48:AA72,3,FALSE)</f>
        <v>#N/A</v>
      </c>
      <c r="AC33" s="243" t="e">
        <f>VLOOKUP(AC32,$E$48:AB72,3,FALSE)</f>
        <v>#N/A</v>
      </c>
      <c r="AD33" s="244" t="e">
        <f>VLOOKUP(AD32,$E$48:AC72,3,FALSE)</f>
        <v>#N/A</v>
      </c>
      <c r="AE33" s="244" t="e">
        <f>VLOOKUP(AE32,$E$48:AD72,3,FALSE)</f>
        <v>#N/A</v>
      </c>
      <c r="AF33" s="244" t="e">
        <f>VLOOKUP(AF32,$E$48:AE72,3,FALSE)</f>
        <v>#N/A</v>
      </c>
      <c r="AG33" s="244" t="e">
        <f>VLOOKUP(AG32,$E$48:AF72,3,FALSE)</f>
        <v>#N/A</v>
      </c>
      <c r="AH33" s="244" t="e">
        <f>VLOOKUP(AH32,$E$48:AG72,3,FALSE)</f>
        <v>#N/A</v>
      </c>
      <c r="AI33" s="245" t="e">
        <f>VLOOKUP(AI32,$E$48:AH72,3,FALSE)</f>
        <v>#N/A</v>
      </c>
      <c r="AJ33" s="605"/>
      <c r="AK33" s="600" t="e">
        <f>IF(#REF!/4&gt;=1,"1",#REF!)</f>
        <v>#REF!</v>
      </c>
      <c r="AL33" s="578"/>
    </row>
    <row r="34" spans="1:49" s="8" customFormat="1" ht="14.15" customHeight="1">
      <c r="A34" s="621"/>
      <c r="B34" s="634"/>
      <c r="C34" s="744"/>
      <c r="D34" s="581" t="s">
        <v>25</v>
      </c>
      <c r="E34" s="583"/>
      <c r="F34" s="584"/>
      <c r="G34" s="587"/>
      <c r="H34" s="190"/>
      <c r="I34" s="191"/>
      <c r="J34" s="191"/>
      <c r="K34" s="191"/>
      <c r="L34" s="191"/>
      <c r="M34" s="191"/>
      <c r="N34" s="216"/>
      <c r="O34" s="190"/>
      <c r="P34" s="191"/>
      <c r="Q34" s="191"/>
      <c r="R34" s="191"/>
      <c r="S34" s="191"/>
      <c r="T34" s="191"/>
      <c r="U34" s="216"/>
      <c r="V34" s="190"/>
      <c r="W34" s="191"/>
      <c r="X34" s="191"/>
      <c r="Y34" s="191"/>
      <c r="Z34" s="191"/>
      <c r="AA34" s="191"/>
      <c r="AB34" s="216"/>
      <c r="AC34" s="190"/>
      <c r="AD34" s="191"/>
      <c r="AE34" s="191"/>
      <c r="AF34" s="191"/>
      <c r="AG34" s="191"/>
      <c r="AH34" s="191"/>
      <c r="AI34" s="216"/>
      <c r="AJ34" s="589">
        <f>SUMIF(H35:AI35,"&gt;0")</f>
        <v>0</v>
      </c>
      <c r="AK34" s="591">
        <f>AJ34/4</f>
        <v>0</v>
      </c>
      <c r="AL34" s="593">
        <f>ROUNDDOWN(AK34/$AL$4,1)</f>
        <v>0</v>
      </c>
    </row>
    <row r="35" spans="1:49" s="8" customFormat="1" ht="14.15" customHeight="1" thickBot="1">
      <c r="A35" s="622"/>
      <c r="B35" s="634"/>
      <c r="C35" s="745"/>
      <c r="D35" s="582"/>
      <c r="E35" s="585"/>
      <c r="F35" s="586"/>
      <c r="G35" s="588"/>
      <c r="H35" s="243" t="e">
        <f>VLOOKUP(H34,$E$48:G74,3,FALSE)</f>
        <v>#N/A</v>
      </c>
      <c r="I35" s="244" t="e">
        <f>VLOOKUP(I34,$E$48:H74,3,FALSE)</f>
        <v>#N/A</v>
      </c>
      <c r="J35" s="244" t="e">
        <f>VLOOKUP(J34,$E$48:I74,3,FALSE)</f>
        <v>#N/A</v>
      </c>
      <c r="K35" s="244" t="e">
        <f>VLOOKUP(K34,$E$48:J74,3,FALSE)</f>
        <v>#N/A</v>
      </c>
      <c r="L35" s="244" t="e">
        <f>VLOOKUP(L34,$E$48:K74,3,FALSE)</f>
        <v>#N/A</v>
      </c>
      <c r="M35" s="244" t="e">
        <f>VLOOKUP(M34,$E$48:L74,3,FALSE)</f>
        <v>#N/A</v>
      </c>
      <c r="N35" s="245" t="e">
        <f>VLOOKUP(N34,$E$48:M74,3,FALSE)</f>
        <v>#N/A</v>
      </c>
      <c r="O35" s="243" t="e">
        <f>VLOOKUP(O34,$E$48:N74,3,FALSE)</f>
        <v>#N/A</v>
      </c>
      <c r="P35" s="244" t="e">
        <f>VLOOKUP(P34,$E$48:O74,3,FALSE)</f>
        <v>#N/A</v>
      </c>
      <c r="Q35" s="244" t="e">
        <f>VLOOKUP(Q34,$E$48:P74,3,FALSE)</f>
        <v>#N/A</v>
      </c>
      <c r="R35" s="244" t="e">
        <f>VLOOKUP(R34,$E$48:Q74,3,FALSE)</f>
        <v>#N/A</v>
      </c>
      <c r="S35" s="244" t="e">
        <f>VLOOKUP(S34,$E$48:R74,3,FALSE)</f>
        <v>#N/A</v>
      </c>
      <c r="T35" s="244" t="e">
        <f>VLOOKUP(T34,$E$48:S74,3,FALSE)</f>
        <v>#N/A</v>
      </c>
      <c r="U35" s="245" t="e">
        <f>VLOOKUP(U34,$E$48:T74,3,FALSE)</f>
        <v>#N/A</v>
      </c>
      <c r="V35" s="243" t="e">
        <f>VLOOKUP(V34,$E$48:U74,3,FALSE)</f>
        <v>#N/A</v>
      </c>
      <c r="W35" s="244" t="e">
        <f>VLOOKUP(W34,$E$48:V74,3,FALSE)</f>
        <v>#N/A</v>
      </c>
      <c r="X35" s="244" t="e">
        <f>VLOOKUP(X34,$E$48:W74,3,FALSE)</f>
        <v>#N/A</v>
      </c>
      <c r="Y35" s="244" t="e">
        <f>VLOOKUP(Y34,$E$48:X74,3,FALSE)</f>
        <v>#N/A</v>
      </c>
      <c r="Z35" s="244" t="e">
        <f>VLOOKUP(Z34,$E$48:Y74,3,FALSE)</f>
        <v>#N/A</v>
      </c>
      <c r="AA35" s="244" t="e">
        <f>VLOOKUP(AA34,$E$48:Z74,3,FALSE)</f>
        <v>#N/A</v>
      </c>
      <c r="AB35" s="245" t="e">
        <f>VLOOKUP(AB34,$E$48:AA74,3,FALSE)</f>
        <v>#N/A</v>
      </c>
      <c r="AC35" s="243" t="e">
        <f>VLOOKUP(AC34,$E$48:AB74,3,FALSE)</f>
        <v>#N/A</v>
      </c>
      <c r="AD35" s="244" t="e">
        <f>VLOOKUP(AD34,$E$48:AC74,3,FALSE)</f>
        <v>#N/A</v>
      </c>
      <c r="AE35" s="244" t="e">
        <f>VLOOKUP(AE34,$E$48:AD74,3,FALSE)</f>
        <v>#N/A</v>
      </c>
      <c r="AF35" s="244" t="e">
        <f>VLOOKUP(AF34,$E$48:AE74,3,FALSE)</f>
        <v>#N/A</v>
      </c>
      <c r="AG35" s="244" t="e">
        <f>VLOOKUP(AG34,$E$48:AF74,3,FALSE)</f>
        <v>#N/A</v>
      </c>
      <c r="AH35" s="244" t="e">
        <f>VLOOKUP(AH34,$E$48:AG74,3,FALSE)</f>
        <v>#N/A</v>
      </c>
      <c r="AI35" s="245" t="e">
        <f>VLOOKUP(AI34,$E$48:AH74,3,FALSE)</f>
        <v>#N/A</v>
      </c>
      <c r="AJ35" s="590"/>
      <c r="AK35" s="592" t="e">
        <f>IF(#REF!/4&gt;=1,"1",#REF!)</f>
        <v>#REF!</v>
      </c>
      <c r="AL35" s="594"/>
    </row>
    <row r="36" spans="1:49" s="8" customFormat="1" ht="20.5" customHeight="1" thickTop="1" thickBot="1">
      <c r="A36" s="535" t="s">
        <v>24</v>
      </c>
      <c r="B36" s="536"/>
      <c r="C36" s="537"/>
      <c r="D36" s="536"/>
      <c r="E36" s="536"/>
      <c r="F36" s="536"/>
      <c r="G36" s="538"/>
      <c r="H36" s="238">
        <f t="shared" ref="H36:AI36" si="1">SUMIF(H15:H24,"&gt;0")+SUMIF(H26:H35,"&gt;0")</f>
        <v>0.875</v>
      </c>
      <c r="I36" s="239">
        <f t="shared" si="1"/>
        <v>0.875</v>
      </c>
      <c r="J36" s="239">
        <f t="shared" si="1"/>
        <v>0</v>
      </c>
      <c r="K36" s="239">
        <f t="shared" si="1"/>
        <v>0.875</v>
      </c>
      <c r="L36" s="239">
        <f t="shared" si="1"/>
        <v>0.875</v>
      </c>
      <c r="M36" s="239">
        <f t="shared" si="1"/>
        <v>0.87499999999999989</v>
      </c>
      <c r="N36" s="240">
        <f t="shared" si="1"/>
        <v>0</v>
      </c>
      <c r="O36" s="241">
        <f t="shared" si="1"/>
        <v>0.875</v>
      </c>
      <c r="P36" s="239">
        <f t="shared" si="1"/>
        <v>0.875</v>
      </c>
      <c r="Q36" s="239">
        <f t="shared" si="1"/>
        <v>0</v>
      </c>
      <c r="R36" s="239">
        <f t="shared" si="1"/>
        <v>1.2083333333333335</v>
      </c>
      <c r="S36" s="239">
        <f t="shared" si="1"/>
        <v>1.0833333333333335</v>
      </c>
      <c r="T36" s="239">
        <f t="shared" si="1"/>
        <v>0.87499999999999989</v>
      </c>
      <c r="U36" s="242">
        <f t="shared" si="1"/>
        <v>0</v>
      </c>
      <c r="V36" s="238">
        <f t="shared" si="1"/>
        <v>0.875</v>
      </c>
      <c r="W36" s="239">
        <f t="shared" si="1"/>
        <v>0.875</v>
      </c>
      <c r="X36" s="239">
        <f t="shared" si="1"/>
        <v>0</v>
      </c>
      <c r="Y36" s="239">
        <f t="shared" si="1"/>
        <v>0.875</v>
      </c>
      <c r="Z36" s="239">
        <f t="shared" si="1"/>
        <v>0.875</v>
      </c>
      <c r="AA36" s="239">
        <f t="shared" si="1"/>
        <v>1.0833333333333333</v>
      </c>
      <c r="AB36" s="240">
        <f t="shared" si="1"/>
        <v>0</v>
      </c>
      <c r="AC36" s="241">
        <f t="shared" si="1"/>
        <v>0.875</v>
      </c>
      <c r="AD36" s="239">
        <f t="shared" si="1"/>
        <v>0.875</v>
      </c>
      <c r="AE36" s="239">
        <f t="shared" si="1"/>
        <v>0</v>
      </c>
      <c r="AF36" s="239">
        <f t="shared" si="1"/>
        <v>0.875</v>
      </c>
      <c r="AG36" s="239">
        <f t="shared" si="1"/>
        <v>0.875</v>
      </c>
      <c r="AH36" s="239">
        <f t="shared" si="1"/>
        <v>0.87499999999999989</v>
      </c>
      <c r="AI36" s="240">
        <f t="shared" si="1"/>
        <v>0</v>
      </c>
      <c r="AJ36" s="235">
        <f>SUM(AJ15:AJ24)+SUM(AJ26:AJ35)</f>
        <v>18.249999999999996</v>
      </c>
      <c r="AK36" s="236">
        <f>AJ36/4</f>
        <v>4.5624999999999991</v>
      </c>
      <c r="AL36" s="237">
        <f>AK36/$AL$4</f>
        <v>2.7374999999999994</v>
      </c>
    </row>
    <row r="37" spans="1:49" s="8" customFormat="1" ht="14.15" customHeight="1" thickBot="1">
      <c r="B37" s="26"/>
      <c r="C37" s="219"/>
      <c r="D37" s="219"/>
      <c r="E37" s="219"/>
      <c r="F37" s="219"/>
      <c r="G37" s="219"/>
      <c r="H37" s="25"/>
      <c r="I37" s="25"/>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1"/>
      <c r="AK37" s="21"/>
      <c r="AL37" s="21"/>
    </row>
    <row r="38" spans="1:49" s="8" customFormat="1" ht="14.15" customHeight="1">
      <c r="A38" s="539" t="s">
        <v>165</v>
      </c>
      <c r="B38" s="540"/>
      <c r="C38" s="545" t="s">
        <v>23</v>
      </c>
      <c r="D38" s="546"/>
      <c r="E38" s="551" t="s">
        <v>22</v>
      </c>
      <c r="F38" s="552"/>
      <c r="G38" s="557" t="s">
        <v>21</v>
      </c>
      <c r="H38" s="559" t="s">
        <v>20</v>
      </c>
      <c r="I38" s="557"/>
      <c r="J38" s="557"/>
      <c r="K38" s="557"/>
      <c r="L38" s="557"/>
      <c r="M38" s="557"/>
      <c r="N38" s="560"/>
      <c r="O38" s="559" t="s">
        <v>19</v>
      </c>
      <c r="P38" s="557"/>
      <c r="Q38" s="557"/>
      <c r="R38" s="557"/>
      <c r="S38" s="557"/>
      <c r="T38" s="557"/>
      <c r="U38" s="560"/>
      <c r="V38" s="559" t="s">
        <v>18</v>
      </c>
      <c r="W38" s="557"/>
      <c r="X38" s="557"/>
      <c r="Y38" s="557"/>
      <c r="Z38" s="557"/>
      <c r="AA38" s="557"/>
      <c r="AB38" s="560"/>
      <c r="AC38" s="575" t="s">
        <v>17</v>
      </c>
      <c r="AD38" s="557"/>
      <c r="AE38" s="557"/>
      <c r="AF38" s="557"/>
      <c r="AG38" s="557"/>
      <c r="AH38" s="557"/>
      <c r="AI38" s="560"/>
      <c r="AJ38" s="324"/>
      <c r="AK38" s="325"/>
      <c r="AL38" s="228"/>
    </row>
    <row r="39" spans="1:49" s="8" customFormat="1" ht="14.15" customHeight="1">
      <c r="A39" s="541"/>
      <c r="B39" s="542"/>
      <c r="C39" s="547"/>
      <c r="D39" s="548"/>
      <c r="E39" s="553"/>
      <c r="F39" s="554"/>
      <c r="G39" s="558"/>
      <c r="H39" s="58">
        <v>1</v>
      </c>
      <c r="I39" s="15">
        <v>2</v>
      </c>
      <c r="J39" s="15">
        <v>3</v>
      </c>
      <c r="K39" s="222">
        <v>4</v>
      </c>
      <c r="L39" s="15">
        <v>5</v>
      </c>
      <c r="M39" s="15">
        <v>6</v>
      </c>
      <c r="N39" s="57">
        <v>7</v>
      </c>
      <c r="O39" s="58">
        <v>8</v>
      </c>
      <c r="P39" s="15">
        <v>9</v>
      </c>
      <c r="Q39" s="15">
        <v>10</v>
      </c>
      <c r="R39" s="15">
        <v>11</v>
      </c>
      <c r="S39" s="15">
        <v>12</v>
      </c>
      <c r="T39" s="15">
        <v>13</v>
      </c>
      <c r="U39" s="57">
        <v>14</v>
      </c>
      <c r="V39" s="58">
        <v>15</v>
      </c>
      <c r="W39" s="15">
        <v>16</v>
      </c>
      <c r="X39" s="15">
        <v>17</v>
      </c>
      <c r="Y39" s="15">
        <v>18</v>
      </c>
      <c r="Z39" s="15">
        <v>19</v>
      </c>
      <c r="AA39" s="15">
        <v>20</v>
      </c>
      <c r="AB39" s="57">
        <v>21</v>
      </c>
      <c r="AC39" s="222">
        <v>22</v>
      </c>
      <c r="AD39" s="15">
        <v>23</v>
      </c>
      <c r="AE39" s="15">
        <v>24</v>
      </c>
      <c r="AF39" s="15">
        <v>25</v>
      </c>
      <c r="AG39" s="15">
        <v>26</v>
      </c>
      <c r="AH39" s="15">
        <v>27</v>
      </c>
      <c r="AI39" s="57">
        <v>28</v>
      </c>
      <c r="AJ39" s="529" t="s">
        <v>27</v>
      </c>
      <c r="AK39" s="531" t="s">
        <v>160</v>
      </c>
      <c r="AL39" s="334"/>
    </row>
    <row r="40" spans="1:49" s="8" customFormat="1" ht="14.15" customHeight="1" thickBot="1">
      <c r="A40" s="541"/>
      <c r="B40" s="542"/>
      <c r="C40" s="549"/>
      <c r="D40" s="550"/>
      <c r="E40" s="555"/>
      <c r="F40" s="556"/>
      <c r="G40" s="558"/>
      <c r="H40" s="246" t="e">
        <f>H13</f>
        <v>#NUM!</v>
      </c>
      <c r="I40" s="247" t="e">
        <f t="shared" ref="I40:AI40" si="2">I13</f>
        <v>#NUM!</v>
      </c>
      <c r="J40" s="247" t="e">
        <f t="shared" si="2"/>
        <v>#NUM!</v>
      </c>
      <c r="K40" s="247" t="e">
        <f t="shared" si="2"/>
        <v>#NUM!</v>
      </c>
      <c r="L40" s="247" t="e">
        <f t="shared" si="2"/>
        <v>#NUM!</v>
      </c>
      <c r="M40" s="247" t="e">
        <f t="shared" si="2"/>
        <v>#NUM!</v>
      </c>
      <c r="N40" s="248" t="e">
        <f t="shared" si="2"/>
        <v>#NUM!</v>
      </c>
      <c r="O40" s="246" t="e">
        <f t="shared" si="2"/>
        <v>#NUM!</v>
      </c>
      <c r="P40" s="247" t="e">
        <f t="shared" si="2"/>
        <v>#NUM!</v>
      </c>
      <c r="Q40" s="247" t="e">
        <f t="shared" si="2"/>
        <v>#NUM!</v>
      </c>
      <c r="R40" s="247" t="e">
        <f t="shared" si="2"/>
        <v>#NUM!</v>
      </c>
      <c r="S40" s="247" t="e">
        <f t="shared" si="2"/>
        <v>#NUM!</v>
      </c>
      <c r="T40" s="247" t="e">
        <f t="shared" si="2"/>
        <v>#NUM!</v>
      </c>
      <c r="U40" s="248" t="e">
        <f t="shared" si="2"/>
        <v>#NUM!</v>
      </c>
      <c r="V40" s="246" t="e">
        <f t="shared" si="2"/>
        <v>#NUM!</v>
      </c>
      <c r="W40" s="247" t="e">
        <f t="shared" si="2"/>
        <v>#NUM!</v>
      </c>
      <c r="X40" s="247" t="e">
        <f t="shared" si="2"/>
        <v>#NUM!</v>
      </c>
      <c r="Y40" s="247" t="e">
        <f t="shared" si="2"/>
        <v>#NUM!</v>
      </c>
      <c r="Z40" s="247" t="e">
        <f t="shared" si="2"/>
        <v>#NUM!</v>
      </c>
      <c r="AA40" s="247" t="e">
        <f t="shared" si="2"/>
        <v>#NUM!</v>
      </c>
      <c r="AB40" s="249" t="e">
        <f t="shared" si="2"/>
        <v>#NUM!</v>
      </c>
      <c r="AC40" s="246" t="e">
        <f t="shared" si="2"/>
        <v>#NUM!</v>
      </c>
      <c r="AD40" s="247" t="e">
        <f t="shared" si="2"/>
        <v>#NUM!</v>
      </c>
      <c r="AE40" s="247" t="e">
        <f t="shared" si="2"/>
        <v>#NUM!</v>
      </c>
      <c r="AF40" s="247" t="e">
        <f t="shared" si="2"/>
        <v>#NUM!</v>
      </c>
      <c r="AG40" s="247" t="e">
        <f t="shared" si="2"/>
        <v>#NUM!</v>
      </c>
      <c r="AH40" s="247" t="e">
        <f t="shared" si="2"/>
        <v>#NUM!</v>
      </c>
      <c r="AI40" s="248" t="e">
        <f t="shared" si="2"/>
        <v>#NUM!</v>
      </c>
      <c r="AJ40" s="530"/>
      <c r="AK40" s="532"/>
      <c r="AL40" s="228"/>
    </row>
    <row r="41" spans="1:49" s="8" customFormat="1" ht="14.15" customHeight="1">
      <c r="A41" s="541"/>
      <c r="B41" s="542"/>
      <c r="C41" s="736" t="s">
        <v>110</v>
      </c>
      <c r="D41" s="737"/>
      <c r="E41" s="738" t="s">
        <v>44</v>
      </c>
      <c r="F41" s="739"/>
      <c r="G41" s="144" t="s">
        <v>180</v>
      </c>
      <c r="H41" s="141" t="s">
        <v>85</v>
      </c>
      <c r="I41" s="142" t="s">
        <v>85</v>
      </c>
      <c r="J41" s="142"/>
      <c r="K41" s="142" t="s">
        <v>85</v>
      </c>
      <c r="L41" s="142" t="s">
        <v>85</v>
      </c>
      <c r="M41" s="142" t="s">
        <v>86</v>
      </c>
      <c r="N41" s="143"/>
      <c r="O41" s="141" t="s">
        <v>85</v>
      </c>
      <c r="P41" s="142" t="s">
        <v>85</v>
      </c>
      <c r="Q41" s="142"/>
      <c r="R41" s="142" t="s">
        <v>85</v>
      </c>
      <c r="S41" s="142" t="s">
        <v>85</v>
      </c>
      <c r="T41" s="142" t="s">
        <v>86</v>
      </c>
      <c r="U41" s="143"/>
      <c r="V41" s="141" t="s">
        <v>85</v>
      </c>
      <c r="W41" s="142" t="s">
        <v>85</v>
      </c>
      <c r="X41" s="142"/>
      <c r="Y41" s="142" t="s">
        <v>85</v>
      </c>
      <c r="Z41" s="142" t="s">
        <v>8</v>
      </c>
      <c r="AA41" s="142" t="s">
        <v>86</v>
      </c>
      <c r="AB41" s="143"/>
      <c r="AC41" s="141" t="s">
        <v>85</v>
      </c>
      <c r="AD41" s="142" t="s">
        <v>85</v>
      </c>
      <c r="AE41" s="142"/>
      <c r="AF41" s="142" t="s">
        <v>85</v>
      </c>
      <c r="AG41" s="142" t="s">
        <v>85</v>
      </c>
      <c r="AH41" s="142" t="s">
        <v>86</v>
      </c>
      <c r="AI41" s="143"/>
      <c r="AJ41" s="331">
        <f>COUNTIF(H41:AI41,$E$49)*$G$49+COUNTIF(H41:AI41,$E$50)*$G$50+COUNTIF(H41:AI41,$E$51)*$G$51+COUNTIF(H41:AI41,$E$52)*$G$52+COUNTIF(H41:AI41,$E$53)*$G$53+COUNTIF(H41:AI41,$E$54)*$G$54+COUNTIF(H41:AI41,$E$55)*$G$55+COUNTIF(H41:AI41,$E$56)*$G$56</f>
        <v>6.333333333333333</v>
      </c>
      <c r="AK41" s="332">
        <f>AJ41/4</f>
        <v>1.5833333333333333</v>
      </c>
      <c r="AL41" s="23"/>
    </row>
    <row r="42" spans="1:49" s="8" customFormat="1" ht="14.15" customHeight="1">
      <c r="A42" s="541"/>
      <c r="B42" s="542"/>
      <c r="C42" s="740" t="s">
        <v>15</v>
      </c>
      <c r="D42" s="741"/>
      <c r="E42" s="742" t="s">
        <v>44</v>
      </c>
      <c r="F42" s="743"/>
      <c r="G42" s="145" t="s">
        <v>181</v>
      </c>
      <c r="H42" s="141" t="s">
        <v>85</v>
      </c>
      <c r="I42" s="142" t="s">
        <v>85</v>
      </c>
      <c r="J42" s="142"/>
      <c r="K42" s="142" t="s">
        <v>85</v>
      </c>
      <c r="L42" s="142" t="s">
        <v>85</v>
      </c>
      <c r="M42" s="142" t="s">
        <v>86</v>
      </c>
      <c r="N42" s="143"/>
      <c r="O42" s="141" t="s">
        <v>85</v>
      </c>
      <c r="P42" s="142" t="s">
        <v>85</v>
      </c>
      <c r="Q42" s="142"/>
      <c r="R42" s="142" t="s">
        <v>8</v>
      </c>
      <c r="S42" s="142" t="s">
        <v>85</v>
      </c>
      <c r="T42" s="142" t="s">
        <v>86</v>
      </c>
      <c r="U42" s="143"/>
      <c r="V42" s="141" t="s">
        <v>85</v>
      </c>
      <c r="W42" s="142" t="s">
        <v>85</v>
      </c>
      <c r="X42" s="142"/>
      <c r="Y42" s="142" t="s">
        <v>85</v>
      </c>
      <c r="Z42" s="142" t="s">
        <v>85</v>
      </c>
      <c r="AA42" s="142" t="s">
        <v>86</v>
      </c>
      <c r="AB42" s="143"/>
      <c r="AC42" s="141" t="s">
        <v>85</v>
      </c>
      <c r="AD42" s="142" t="s">
        <v>85</v>
      </c>
      <c r="AE42" s="142"/>
      <c r="AF42" s="142" t="s">
        <v>85</v>
      </c>
      <c r="AG42" s="142" t="s">
        <v>85</v>
      </c>
      <c r="AH42" s="142" t="s">
        <v>86</v>
      </c>
      <c r="AI42" s="143"/>
      <c r="AJ42" s="331">
        <f>COUNTIF(H42:AI42,$E$49)*$G$49+COUNTIF(H42:AI42,$E$50)*$G$50+COUNTIF(H42:AI42,$E$51)*$G$51+COUNTIF(H42:AI42,$E$52)*$G$52+COUNTIF(H42:AI42,$E$53)*$G$53+COUNTIF(H42:AI42,$E$54)*$G$54+COUNTIF(H42:AI42,$E$55)*$G$55+COUNTIF(H42:AI42,$E$56)*$G$56</f>
        <v>6.333333333333333</v>
      </c>
      <c r="AK42" s="332"/>
      <c r="AL42" s="23"/>
    </row>
    <row r="43" spans="1:49" s="8" customFormat="1" ht="14.15" customHeight="1">
      <c r="A43" s="541"/>
      <c r="B43" s="542"/>
      <c r="C43" s="569"/>
      <c r="D43" s="570"/>
      <c r="E43" s="567"/>
      <c r="F43" s="568"/>
      <c r="G43" s="195"/>
      <c r="H43" s="202"/>
      <c r="I43" s="203"/>
      <c r="J43" s="204"/>
      <c r="K43" s="204"/>
      <c r="L43" s="204"/>
      <c r="M43" s="204"/>
      <c r="N43" s="205"/>
      <c r="O43" s="202"/>
      <c r="P43" s="203"/>
      <c r="Q43" s="204"/>
      <c r="R43" s="204"/>
      <c r="S43" s="204"/>
      <c r="T43" s="204"/>
      <c r="U43" s="205"/>
      <c r="V43" s="202"/>
      <c r="W43" s="203"/>
      <c r="X43" s="204"/>
      <c r="Y43" s="204"/>
      <c r="Z43" s="204"/>
      <c r="AA43" s="204"/>
      <c r="AB43" s="205"/>
      <c r="AC43" s="202"/>
      <c r="AD43" s="203"/>
      <c r="AE43" s="204"/>
      <c r="AF43" s="204"/>
      <c r="AG43" s="204"/>
      <c r="AH43" s="204"/>
      <c r="AI43" s="205"/>
      <c r="AJ43" s="331">
        <f t="shared" ref="AJ43:AJ45" si="3">COUNTIF(H43:AI43,$E$49)*$G$49+COUNTIF(H43:AI43,$E$50)*$G$50+COUNTIF(H43:AI43,$E$51)*$G$51+COUNTIF(H43:AI43,$E$52)*$G$52+COUNTIF(H43:AI43,$E$53)*$G$53+COUNTIF(H43:AI43,$E$54)*$G$54+COUNTIF(H43:AI43,$E$55)*$G$55+COUNTIF(H43:AI43,$E$56)*$G$56</f>
        <v>0</v>
      </c>
      <c r="AK43" s="332"/>
      <c r="AL43" s="23"/>
    </row>
    <row r="44" spans="1:49" s="8" customFormat="1" ht="14.15" customHeight="1">
      <c r="A44" s="541"/>
      <c r="B44" s="542"/>
      <c r="C44" s="569"/>
      <c r="D44" s="570"/>
      <c r="E44" s="567"/>
      <c r="F44" s="568"/>
      <c r="G44" s="195"/>
      <c r="H44" s="202"/>
      <c r="I44" s="203"/>
      <c r="J44" s="204"/>
      <c r="K44" s="204"/>
      <c r="L44" s="204"/>
      <c r="M44" s="204"/>
      <c r="N44" s="205"/>
      <c r="O44" s="202"/>
      <c r="P44" s="203"/>
      <c r="Q44" s="204"/>
      <c r="R44" s="204"/>
      <c r="S44" s="204"/>
      <c r="T44" s="204"/>
      <c r="U44" s="205"/>
      <c r="V44" s="202"/>
      <c r="W44" s="203"/>
      <c r="X44" s="204"/>
      <c r="Y44" s="204"/>
      <c r="Z44" s="204"/>
      <c r="AA44" s="204"/>
      <c r="AB44" s="205"/>
      <c r="AC44" s="202"/>
      <c r="AD44" s="203"/>
      <c r="AE44" s="204"/>
      <c r="AF44" s="204"/>
      <c r="AG44" s="204"/>
      <c r="AH44" s="204"/>
      <c r="AI44" s="205"/>
      <c r="AJ44" s="331">
        <f t="shared" si="3"/>
        <v>0</v>
      </c>
      <c r="AK44" s="332"/>
      <c r="AL44" s="23"/>
    </row>
    <row r="45" spans="1:49" s="8" customFormat="1" ht="14.15" customHeight="1" thickBot="1">
      <c r="A45" s="543"/>
      <c r="B45" s="544"/>
      <c r="C45" s="571"/>
      <c r="D45" s="572"/>
      <c r="E45" s="573"/>
      <c r="F45" s="574"/>
      <c r="G45" s="196"/>
      <c r="H45" s="206"/>
      <c r="I45" s="207"/>
      <c r="J45" s="208"/>
      <c r="K45" s="208"/>
      <c r="L45" s="208"/>
      <c r="M45" s="208"/>
      <c r="N45" s="209"/>
      <c r="O45" s="206"/>
      <c r="P45" s="207"/>
      <c r="Q45" s="208"/>
      <c r="R45" s="208"/>
      <c r="S45" s="208"/>
      <c r="T45" s="208"/>
      <c r="U45" s="209"/>
      <c r="V45" s="206"/>
      <c r="W45" s="207"/>
      <c r="X45" s="208"/>
      <c r="Y45" s="208"/>
      <c r="Z45" s="208"/>
      <c r="AA45" s="208"/>
      <c r="AB45" s="209"/>
      <c r="AC45" s="206"/>
      <c r="AD45" s="207"/>
      <c r="AE45" s="208"/>
      <c r="AF45" s="208"/>
      <c r="AG45" s="208"/>
      <c r="AH45" s="208"/>
      <c r="AI45" s="209"/>
      <c r="AJ45" s="336">
        <f t="shared" si="3"/>
        <v>0</v>
      </c>
      <c r="AK45" s="333"/>
      <c r="AL45" s="23"/>
    </row>
    <row r="46" spans="1:49" s="8" customFormat="1" ht="17.25" customHeight="1" thickBot="1">
      <c r="B46" s="22"/>
      <c r="C46" s="219"/>
      <c r="D46" s="219"/>
      <c r="E46" s="219"/>
      <c r="F46" s="219"/>
      <c r="G46" s="219"/>
      <c r="H46" s="219"/>
      <c r="I46" s="219"/>
      <c r="J46" s="219"/>
      <c r="K46" s="219"/>
      <c r="L46" s="219"/>
      <c r="M46" s="219"/>
      <c r="N46" s="219"/>
      <c r="O46" s="219"/>
      <c r="P46" s="21"/>
      <c r="Q46" s="21"/>
      <c r="R46" s="21"/>
      <c r="S46" s="21"/>
      <c r="T46" s="21"/>
      <c r="U46" s="21"/>
      <c r="V46" s="21"/>
      <c r="W46" s="20"/>
      <c r="X46" s="20"/>
      <c r="Y46" s="20"/>
      <c r="Z46" s="20"/>
      <c r="AA46" s="20"/>
      <c r="AB46" s="20"/>
      <c r="AC46" s="20"/>
      <c r="AD46" s="20"/>
      <c r="AE46" s="20"/>
      <c r="AF46" s="20"/>
      <c r="AG46" s="20"/>
      <c r="AH46" s="20"/>
      <c r="AI46" s="20"/>
      <c r="AJ46" s="20"/>
      <c r="AK46" s="20"/>
      <c r="AL46" s="20"/>
      <c r="AM46" s="11"/>
      <c r="AN46" s="11"/>
    </row>
    <row r="47" spans="1:49" s="8" customFormat="1" ht="14.15" customHeight="1">
      <c r="B47" s="506" t="s">
        <v>183</v>
      </c>
      <c r="C47" s="507"/>
      <c r="D47" s="508"/>
      <c r="E47" s="213" t="s">
        <v>14</v>
      </c>
      <c r="F47" s="213"/>
      <c r="G47" s="214" t="s">
        <v>13</v>
      </c>
      <c r="H47" s="515" t="s">
        <v>12</v>
      </c>
      <c r="I47" s="516"/>
      <c r="J47" s="517" t="s">
        <v>11</v>
      </c>
      <c r="K47" s="518"/>
      <c r="L47" s="517" t="s">
        <v>10</v>
      </c>
      <c r="M47" s="519"/>
      <c r="N47" s="19"/>
      <c r="O47" s="520" t="s">
        <v>9</v>
      </c>
      <c r="P47" s="521"/>
      <c r="Q47" s="521"/>
      <c r="R47" s="521"/>
      <c r="S47" s="521"/>
      <c r="T47" s="521"/>
      <c r="U47" s="521"/>
      <c r="V47" s="521"/>
      <c r="W47" s="18"/>
      <c r="X47" s="18"/>
      <c r="Y47" s="18"/>
      <c r="Z47" s="18"/>
      <c r="AA47" s="18"/>
      <c r="AB47" s="18"/>
      <c r="AC47" s="18"/>
      <c r="AD47" s="18"/>
      <c r="AE47" s="18"/>
      <c r="AF47" s="18"/>
      <c r="AG47" s="18"/>
      <c r="AH47" s="18"/>
      <c r="AI47" s="18"/>
      <c r="AJ47" s="18"/>
      <c r="AK47" s="18"/>
      <c r="AL47" s="18"/>
      <c r="AM47" s="11"/>
      <c r="AN47" s="11"/>
      <c r="AO47" s="11"/>
      <c r="AP47" s="10"/>
      <c r="AQ47" s="10"/>
      <c r="AR47" s="9"/>
      <c r="AS47" s="9"/>
      <c r="AT47" s="9"/>
      <c r="AU47" s="9"/>
      <c r="AV47" s="9"/>
      <c r="AW47" s="9"/>
    </row>
    <row r="48" spans="1:49" s="8" customFormat="1" ht="14.15" customHeight="1">
      <c r="B48" s="509"/>
      <c r="C48" s="510"/>
      <c r="D48" s="511"/>
      <c r="E48" s="221" t="s">
        <v>8</v>
      </c>
      <c r="F48" s="221"/>
      <c r="G48" s="17">
        <v>0</v>
      </c>
      <c r="H48" s="522"/>
      <c r="I48" s="523"/>
      <c r="J48" s="522"/>
      <c r="K48" s="523"/>
      <c r="L48" s="522"/>
      <c r="M48" s="524"/>
      <c r="N48" s="219"/>
      <c r="O48" s="217">
        <v>1</v>
      </c>
      <c r="P48" s="525" t="s">
        <v>166</v>
      </c>
      <c r="Q48" s="525"/>
      <c r="R48" s="525"/>
      <c r="S48" s="525"/>
      <c r="T48" s="525"/>
      <c r="U48" s="525"/>
      <c r="V48" s="525"/>
      <c r="W48" s="525"/>
      <c r="X48" s="525"/>
      <c r="Y48" s="525"/>
      <c r="Z48" s="525"/>
      <c r="AA48" s="525"/>
      <c r="AB48" s="525"/>
      <c r="AC48" s="525"/>
      <c r="AD48" s="525"/>
      <c r="AE48" s="525"/>
      <c r="AF48" s="525"/>
      <c r="AG48" s="525"/>
      <c r="AH48" s="525"/>
      <c r="AI48" s="525"/>
      <c r="AJ48" s="525"/>
      <c r="AK48" s="525"/>
      <c r="AL48" s="116"/>
      <c r="AM48" s="11"/>
      <c r="AN48" s="11"/>
      <c r="AO48" s="11"/>
      <c r="AP48" s="10"/>
      <c r="AQ48" s="10"/>
      <c r="AR48" s="9"/>
      <c r="AS48" s="9"/>
      <c r="AT48" s="9"/>
      <c r="AU48" s="9"/>
      <c r="AV48" s="9"/>
      <c r="AW48" s="9"/>
    </row>
    <row r="49" spans="2:52" s="8" customFormat="1" ht="14.15" customHeight="1">
      <c r="B49" s="509"/>
      <c r="C49" s="510"/>
      <c r="D49" s="511"/>
      <c r="E49" s="221" t="s">
        <v>182</v>
      </c>
      <c r="F49" s="221"/>
      <c r="G49" s="277">
        <f>J49-H49-L49</f>
        <v>0.33333333333333331</v>
      </c>
      <c r="H49" s="501">
        <v>0.375</v>
      </c>
      <c r="I49" s="502"/>
      <c r="J49" s="501">
        <v>0.75</v>
      </c>
      <c r="K49" s="502"/>
      <c r="L49" s="501">
        <v>4.1666666666666664E-2</v>
      </c>
      <c r="M49" s="503"/>
      <c r="N49" s="219"/>
      <c r="O49" s="217"/>
      <c r="P49" s="525"/>
      <c r="Q49" s="525"/>
      <c r="R49" s="525"/>
      <c r="S49" s="525"/>
      <c r="T49" s="525"/>
      <c r="U49" s="525"/>
      <c r="V49" s="525"/>
      <c r="W49" s="525"/>
      <c r="X49" s="525"/>
      <c r="Y49" s="525"/>
      <c r="Z49" s="525"/>
      <c r="AA49" s="525"/>
      <c r="AB49" s="525"/>
      <c r="AC49" s="525"/>
      <c r="AD49" s="525"/>
      <c r="AE49" s="525"/>
      <c r="AF49" s="525"/>
      <c r="AG49" s="525"/>
      <c r="AH49" s="525"/>
      <c r="AI49" s="525"/>
      <c r="AJ49" s="525"/>
      <c r="AK49" s="525"/>
      <c r="AL49" s="116"/>
      <c r="AM49" s="11"/>
      <c r="AN49" s="11"/>
      <c r="AO49" s="11"/>
      <c r="AP49" s="10"/>
      <c r="AQ49" s="10"/>
      <c r="AR49" s="9"/>
      <c r="AS49" s="9"/>
      <c r="AT49" s="9"/>
      <c r="AU49" s="9"/>
      <c r="AV49" s="9"/>
      <c r="AW49" s="9"/>
    </row>
    <row r="50" spans="2:52" s="8" customFormat="1" ht="14.15" customHeight="1">
      <c r="B50" s="509"/>
      <c r="C50" s="510"/>
      <c r="D50" s="511"/>
      <c r="E50" s="15" t="s">
        <v>7</v>
      </c>
      <c r="F50" s="15"/>
      <c r="G50" s="277">
        <f t="shared" ref="G50:G56" si="4">J50-H50-L50</f>
        <v>0.33333333333333331</v>
      </c>
      <c r="H50" s="501">
        <v>0.375</v>
      </c>
      <c r="I50" s="502"/>
      <c r="J50" s="501">
        <v>0.75</v>
      </c>
      <c r="K50" s="502"/>
      <c r="L50" s="501">
        <v>4.1666666666666664E-2</v>
      </c>
      <c r="M50" s="503"/>
      <c r="N50" s="12"/>
      <c r="O50" s="133"/>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116"/>
      <c r="AM50" s="11"/>
      <c r="AN50" s="11"/>
      <c r="AO50" s="11"/>
      <c r="AP50" s="10"/>
      <c r="AQ50" s="10"/>
      <c r="AR50" s="9"/>
      <c r="AS50" s="9"/>
      <c r="AT50" s="9"/>
      <c r="AU50" s="9"/>
      <c r="AV50" s="9"/>
      <c r="AW50" s="9"/>
    </row>
    <row r="51" spans="2:52" s="8" customFormat="1" ht="14.15" customHeight="1">
      <c r="B51" s="509"/>
      <c r="C51" s="510"/>
      <c r="D51" s="511"/>
      <c r="E51" s="15" t="s">
        <v>6</v>
      </c>
      <c r="F51" s="15"/>
      <c r="G51" s="277">
        <f t="shared" si="4"/>
        <v>0.33333333333333331</v>
      </c>
      <c r="H51" s="501">
        <v>0.375</v>
      </c>
      <c r="I51" s="502"/>
      <c r="J51" s="501">
        <v>0.75</v>
      </c>
      <c r="K51" s="502"/>
      <c r="L51" s="501">
        <v>4.1666666666666664E-2</v>
      </c>
      <c r="M51" s="503"/>
      <c r="N51" s="12"/>
      <c r="O51" s="217">
        <v>2</v>
      </c>
      <c r="P51" s="525" t="s">
        <v>167</v>
      </c>
      <c r="Q51" s="525"/>
      <c r="R51" s="525"/>
      <c r="S51" s="525"/>
      <c r="T51" s="525"/>
      <c r="U51" s="525"/>
      <c r="V51" s="525"/>
      <c r="W51" s="525"/>
      <c r="X51" s="525"/>
      <c r="Y51" s="525"/>
      <c r="Z51" s="525"/>
      <c r="AA51" s="525"/>
      <c r="AB51" s="525"/>
      <c r="AC51" s="525"/>
      <c r="AD51" s="525"/>
      <c r="AE51" s="525"/>
      <c r="AF51" s="525"/>
      <c r="AG51" s="525"/>
      <c r="AH51" s="525"/>
      <c r="AI51" s="525"/>
      <c r="AJ51" s="525"/>
      <c r="AK51" s="525"/>
      <c r="AL51" s="114"/>
      <c r="AM51" s="11"/>
      <c r="AN51" s="11"/>
      <c r="AO51" s="11"/>
      <c r="AP51" s="10"/>
      <c r="AQ51" s="10"/>
      <c r="AR51" s="9"/>
      <c r="AS51" s="9"/>
      <c r="AT51" s="9"/>
      <c r="AU51" s="9"/>
      <c r="AV51" s="9"/>
      <c r="AW51" s="9"/>
    </row>
    <row r="52" spans="2:52" s="8" customFormat="1" ht="14.15" customHeight="1">
      <c r="B52" s="509"/>
      <c r="C52" s="510"/>
      <c r="D52" s="511"/>
      <c r="E52" s="15" t="s">
        <v>5</v>
      </c>
      <c r="F52" s="15"/>
      <c r="G52" s="277">
        <f t="shared" si="4"/>
        <v>0.2083333333333334</v>
      </c>
      <c r="H52" s="501">
        <v>0.45833333333333331</v>
      </c>
      <c r="I52" s="502"/>
      <c r="J52" s="501">
        <v>0.70833333333333337</v>
      </c>
      <c r="K52" s="502"/>
      <c r="L52" s="501">
        <v>4.1666666666666664E-2</v>
      </c>
      <c r="M52" s="503"/>
      <c r="N52" s="12"/>
      <c r="O52" s="134"/>
      <c r="P52" s="525"/>
      <c r="Q52" s="525"/>
      <c r="R52" s="525"/>
      <c r="S52" s="525"/>
      <c r="T52" s="525"/>
      <c r="U52" s="525"/>
      <c r="V52" s="525"/>
      <c r="W52" s="525"/>
      <c r="X52" s="525"/>
      <c r="Y52" s="525"/>
      <c r="Z52" s="525"/>
      <c r="AA52" s="525"/>
      <c r="AB52" s="525"/>
      <c r="AC52" s="525"/>
      <c r="AD52" s="525"/>
      <c r="AE52" s="525"/>
      <c r="AF52" s="525"/>
      <c r="AG52" s="525"/>
      <c r="AH52" s="525"/>
      <c r="AI52" s="525"/>
      <c r="AJ52" s="525"/>
      <c r="AK52" s="525"/>
      <c r="AL52" s="114"/>
      <c r="AM52" s="11"/>
      <c r="AN52" s="11"/>
      <c r="AO52" s="11"/>
      <c r="AP52" s="10"/>
      <c r="AQ52" s="10"/>
      <c r="AR52" s="9"/>
      <c r="AS52" s="9"/>
      <c r="AT52" s="9"/>
      <c r="AU52" s="9"/>
      <c r="AV52" s="9"/>
      <c r="AW52" s="9"/>
    </row>
    <row r="53" spans="2:52" s="8" customFormat="1" ht="14.15" customHeight="1">
      <c r="B53" s="509"/>
      <c r="C53" s="510"/>
      <c r="D53" s="511"/>
      <c r="E53" s="15" t="s">
        <v>4</v>
      </c>
      <c r="F53" s="15"/>
      <c r="G53" s="277">
        <f t="shared" si="4"/>
        <v>0.20833333333333329</v>
      </c>
      <c r="H53" s="501">
        <v>0.41666666666666669</v>
      </c>
      <c r="I53" s="502"/>
      <c r="J53" s="501">
        <v>0.66666666666666663</v>
      </c>
      <c r="K53" s="502"/>
      <c r="L53" s="501">
        <v>4.1666666666666664E-2</v>
      </c>
      <c r="M53" s="503"/>
      <c r="N53" s="12"/>
      <c r="O53" s="135">
        <v>3</v>
      </c>
      <c r="P53" s="504" t="s">
        <v>168</v>
      </c>
      <c r="Q53" s="504"/>
      <c r="R53" s="504"/>
      <c r="S53" s="504"/>
      <c r="T53" s="504"/>
      <c r="U53" s="504"/>
      <c r="V53" s="504"/>
      <c r="W53" s="504"/>
      <c r="X53" s="504"/>
      <c r="Y53" s="504"/>
      <c r="Z53" s="504"/>
      <c r="AA53" s="504"/>
      <c r="AB53" s="504"/>
      <c r="AC53" s="504"/>
      <c r="AD53" s="504"/>
      <c r="AE53" s="504"/>
      <c r="AF53" s="504"/>
      <c r="AG53" s="504"/>
      <c r="AH53" s="504"/>
      <c r="AI53" s="504"/>
      <c r="AJ53" s="504"/>
      <c r="AK53" s="504"/>
      <c r="AL53" s="16"/>
      <c r="AM53" s="11"/>
      <c r="AN53" s="11"/>
      <c r="AO53" s="11"/>
      <c r="AP53" s="10"/>
      <c r="AQ53" s="10"/>
      <c r="AR53" s="9"/>
      <c r="AS53" s="9"/>
      <c r="AT53" s="9"/>
      <c r="AU53" s="9"/>
      <c r="AV53" s="9"/>
      <c r="AW53" s="9"/>
    </row>
    <row r="54" spans="2:52" s="8" customFormat="1" ht="14.15" customHeight="1">
      <c r="B54" s="509"/>
      <c r="C54" s="510"/>
      <c r="D54" s="511"/>
      <c r="E54" s="15" t="s">
        <v>3</v>
      </c>
      <c r="F54" s="15"/>
      <c r="G54" s="277">
        <f t="shared" si="4"/>
        <v>0</v>
      </c>
      <c r="H54" s="501"/>
      <c r="I54" s="502"/>
      <c r="J54" s="501"/>
      <c r="K54" s="502"/>
      <c r="L54" s="501"/>
      <c r="M54" s="503"/>
      <c r="N54" s="12"/>
      <c r="O54" s="229">
        <v>4</v>
      </c>
      <c r="P54" s="505" t="s">
        <v>169</v>
      </c>
      <c r="Q54" s="505"/>
      <c r="R54" s="505"/>
      <c r="S54" s="505"/>
      <c r="T54" s="505"/>
      <c r="U54" s="505"/>
      <c r="V54" s="505"/>
      <c r="W54" s="505"/>
      <c r="X54" s="505"/>
      <c r="Y54" s="505"/>
      <c r="Z54" s="505"/>
      <c r="AA54" s="505"/>
      <c r="AB54" s="505"/>
      <c r="AC54" s="505"/>
      <c r="AD54" s="505"/>
      <c r="AE54" s="505"/>
      <c r="AF54" s="505"/>
      <c r="AG54" s="505"/>
      <c r="AH54" s="505"/>
      <c r="AI54" s="505"/>
      <c r="AJ54" s="505"/>
      <c r="AK54" s="505"/>
      <c r="AL54" s="136"/>
      <c r="AM54" s="11"/>
      <c r="AN54" s="11"/>
      <c r="AO54" s="11"/>
      <c r="AP54" s="10"/>
      <c r="AQ54" s="10"/>
      <c r="AR54" s="9"/>
      <c r="AS54" s="9"/>
      <c r="AT54" s="9"/>
      <c r="AU54" s="9"/>
      <c r="AV54" s="9"/>
      <c r="AW54" s="9"/>
    </row>
    <row r="55" spans="2:52" s="8" customFormat="1" ht="14.15" customHeight="1">
      <c r="B55" s="509"/>
      <c r="C55" s="510"/>
      <c r="D55" s="511"/>
      <c r="E55" s="15" t="s">
        <v>2</v>
      </c>
      <c r="F55" s="15"/>
      <c r="G55" s="277">
        <f t="shared" si="4"/>
        <v>0</v>
      </c>
      <c r="H55" s="501"/>
      <c r="I55" s="502"/>
      <c r="J55" s="501"/>
      <c r="K55" s="502"/>
      <c r="L55" s="501"/>
      <c r="M55" s="503"/>
      <c r="N55" s="12"/>
      <c r="O55" s="227">
        <v>5</v>
      </c>
      <c r="P55" s="686" t="s">
        <v>184</v>
      </c>
      <c r="Q55" s="686"/>
      <c r="R55" s="686"/>
      <c r="S55" s="686"/>
      <c r="T55" s="686"/>
      <c r="U55" s="686"/>
      <c r="V55" s="686"/>
      <c r="W55" s="686"/>
      <c r="X55" s="686"/>
      <c r="Y55" s="686"/>
      <c r="Z55" s="686"/>
      <c r="AA55" s="686"/>
      <c r="AB55" s="686"/>
      <c r="AC55" s="686"/>
      <c r="AD55" s="686"/>
      <c r="AE55" s="686"/>
      <c r="AF55" s="686"/>
      <c r="AG55" s="686"/>
      <c r="AH55" s="686"/>
      <c r="AI55" s="686"/>
      <c r="AJ55" s="686"/>
      <c r="AK55" s="686"/>
      <c r="AL55" s="225"/>
      <c r="AM55" s="11"/>
      <c r="AN55" s="11"/>
      <c r="AO55" s="11"/>
      <c r="AP55" s="10"/>
      <c r="AQ55" s="10"/>
      <c r="AR55" s="9"/>
      <c r="AS55" s="9"/>
      <c r="AT55" s="9"/>
      <c r="AU55" s="9"/>
      <c r="AV55" s="9"/>
      <c r="AW55" s="9"/>
    </row>
    <row r="56" spans="2:52" s="8" customFormat="1" ht="14.15" customHeight="1" thickBot="1">
      <c r="B56" s="512"/>
      <c r="C56" s="513"/>
      <c r="D56" s="514"/>
      <c r="E56" s="14" t="s">
        <v>1</v>
      </c>
      <c r="F56" s="14"/>
      <c r="G56" s="278">
        <f t="shared" si="4"/>
        <v>0</v>
      </c>
      <c r="H56" s="499"/>
      <c r="I56" s="528"/>
      <c r="J56" s="499"/>
      <c r="K56" s="528"/>
      <c r="L56" s="499"/>
      <c r="M56" s="500"/>
      <c r="N56" s="12"/>
      <c r="O56" s="226"/>
      <c r="P56" s="686"/>
      <c r="Q56" s="686"/>
      <c r="R56" s="686"/>
      <c r="S56" s="686"/>
      <c r="T56" s="686"/>
      <c r="U56" s="686"/>
      <c r="V56" s="686"/>
      <c r="W56" s="686"/>
      <c r="X56" s="686"/>
      <c r="Y56" s="686"/>
      <c r="Z56" s="686"/>
      <c r="AA56" s="686"/>
      <c r="AB56" s="686"/>
      <c r="AC56" s="686"/>
      <c r="AD56" s="686"/>
      <c r="AE56" s="686"/>
      <c r="AF56" s="686"/>
      <c r="AG56" s="686"/>
      <c r="AH56" s="686"/>
      <c r="AI56" s="686"/>
      <c r="AJ56" s="686"/>
      <c r="AK56" s="686"/>
      <c r="AL56" s="226"/>
      <c r="AM56" s="11"/>
      <c r="AN56" s="11"/>
      <c r="AO56" s="11"/>
      <c r="AP56" s="10"/>
      <c r="AQ56" s="10"/>
      <c r="AR56" s="9"/>
      <c r="AS56" s="9"/>
      <c r="AT56" s="9"/>
      <c r="AU56" s="9"/>
      <c r="AV56" s="9"/>
      <c r="AW56" s="9"/>
    </row>
    <row r="57" spans="2:52" ht="21" customHeight="1">
      <c r="B57" s="3"/>
      <c r="C57" s="4"/>
      <c r="D57" s="4"/>
      <c r="E57" s="4"/>
      <c r="F57" s="4"/>
      <c r="G57" s="5" t="s">
        <v>0</v>
      </c>
      <c r="H57" s="4"/>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7"/>
      <c r="AP57" s="7"/>
      <c r="AQ57" s="7"/>
      <c r="AR57" s="7"/>
      <c r="AS57" s="7"/>
      <c r="AT57" s="7"/>
      <c r="AU57" s="7"/>
      <c r="AV57" s="7"/>
      <c r="AW57" s="7"/>
      <c r="AX57" s="6"/>
      <c r="AY57" s="6"/>
      <c r="AZ57" s="6"/>
    </row>
    <row r="58" spans="2:52" ht="21" customHeight="1">
      <c r="B58" s="3"/>
      <c r="C58" s="4"/>
      <c r="D58" s="4"/>
      <c r="E58" s="4"/>
      <c r="F58" s="4"/>
      <c r="G58" s="4"/>
      <c r="H58" s="4"/>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row>
    <row r="59" spans="2:52" ht="21" customHeight="1">
      <c r="B59" s="3"/>
      <c r="C59" s="4"/>
      <c r="D59" s="4"/>
      <c r="E59" s="4"/>
      <c r="F59" s="4"/>
      <c r="G59" s="4"/>
      <c r="H59" s="4"/>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row r="60" spans="2:52" ht="21" customHeight="1">
      <c r="B60" s="3"/>
      <c r="C60" s="4"/>
      <c r="D60" s="4"/>
      <c r="E60" s="4"/>
      <c r="F60" s="4"/>
      <c r="G60" s="4"/>
      <c r="H60" s="4"/>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row>
    <row r="61" spans="2:52" ht="21" customHeight="1">
      <c r="AO61" s="3"/>
      <c r="AP61" s="3"/>
      <c r="AQ61" s="3"/>
      <c r="AR61" s="3"/>
      <c r="AS61" s="3"/>
      <c r="AT61" s="3"/>
      <c r="AU61" s="3"/>
      <c r="AV61" s="3"/>
      <c r="AW61" s="3"/>
    </row>
  </sheetData>
  <sheetProtection password="CC09" sheet="1" objects="1" scenarios="1"/>
  <mergeCells count="180">
    <mergeCell ref="L2:V2"/>
    <mergeCell ref="W2:AJ2"/>
    <mergeCell ref="B1:C1"/>
    <mergeCell ref="A3:D3"/>
    <mergeCell ref="E3:K3"/>
    <mergeCell ref="L3:N3"/>
    <mergeCell ref="O3:V3"/>
    <mergeCell ref="W3:Z3"/>
    <mergeCell ref="AA3:AL3"/>
    <mergeCell ref="D1:E1"/>
    <mergeCell ref="A6:B9"/>
    <mergeCell ref="C6:C7"/>
    <mergeCell ref="D6:E7"/>
    <mergeCell ref="G6:H9"/>
    <mergeCell ref="I6:J7"/>
    <mergeCell ref="K6:K7"/>
    <mergeCell ref="L6:O7"/>
    <mergeCell ref="P6:Y6"/>
    <mergeCell ref="A4:B4"/>
    <mergeCell ref="D4:H4"/>
    <mergeCell ref="I4:K4"/>
    <mergeCell ref="L4:P4"/>
    <mergeCell ref="Q4:S4"/>
    <mergeCell ref="T4:X4"/>
    <mergeCell ref="Z6:AH6"/>
    <mergeCell ref="AI6:AL6"/>
    <mergeCell ref="C8:C9"/>
    <mergeCell ref="D8:E9"/>
    <mergeCell ref="I8:J9"/>
    <mergeCell ref="K8:K9"/>
    <mergeCell ref="L8:O9"/>
    <mergeCell ref="Y4:AA4"/>
    <mergeCell ref="AB4:AK4"/>
    <mergeCell ref="O11:U11"/>
    <mergeCell ref="V11:AB11"/>
    <mergeCell ref="AC11:AI11"/>
    <mergeCell ref="AJ11:AL11"/>
    <mergeCell ref="AJ12:AJ13"/>
    <mergeCell ref="AK12:AK13"/>
    <mergeCell ref="AL12:AL13"/>
    <mergeCell ref="A11:B13"/>
    <mergeCell ref="C11:C13"/>
    <mergeCell ref="D11:D13"/>
    <mergeCell ref="E11:F13"/>
    <mergeCell ref="G11:G13"/>
    <mergeCell ref="H11:N11"/>
    <mergeCell ref="A14:G14"/>
    <mergeCell ref="A15:A35"/>
    <mergeCell ref="B15:B25"/>
    <mergeCell ref="C15:C16"/>
    <mergeCell ref="D15:D16"/>
    <mergeCell ref="E15:F16"/>
    <mergeCell ref="G15:G16"/>
    <mergeCell ref="C19:C20"/>
    <mergeCell ref="D19:D20"/>
    <mergeCell ref="E19:F20"/>
    <mergeCell ref="C25:D25"/>
    <mergeCell ref="E25:G25"/>
    <mergeCell ref="B26:B35"/>
    <mergeCell ref="C26:C27"/>
    <mergeCell ref="D26:D27"/>
    <mergeCell ref="E26:F27"/>
    <mergeCell ref="G26:G27"/>
    <mergeCell ref="C30:C31"/>
    <mergeCell ref="D30:D31"/>
    <mergeCell ref="E30:F31"/>
    <mergeCell ref="AJ15:AJ16"/>
    <mergeCell ref="AK15:AK16"/>
    <mergeCell ref="AL15:AL16"/>
    <mergeCell ref="C17:C18"/>
    <mergeCell ref="D17:D18"/>
    <mergeCell ref="E17:F18"/>
    <mergeCell ref="G17:G18"/>
    <mergeCell ref="AJ17:AJ18"/>
    <mergeCell ref="AK17:AK18"/>
    <mergeCell ref="AL17:AL18"/>
    <mergeCell ref="AL21:AL22"/>
    <mergeCell ref="C23:C24"/>
    <mergeCell ref="D23:D24"/>
    <mergeCell ref="E23:F24"/>
    <mergeCell ref="G23:G24"/>
    <mergeCell ref="AJ23:AJ24"/>
    <mergeCell ref="AK23:AK24"/>
    <mergeCell ref="AL23:AL24"/>
    <mergeCell ref="G19:G20"/>
    <mergeCell ref="AJ19:AJ20"/>
    <mergeCell ref="AK19:AK20"/>
    <mergeCell ref="AL19:AL20"/>
    <mergeCell ref="C21:C22"/>
    <mergeCell ref="D21:D22"/>
    <mergeCell ref="E21:F22"/>
    <mergeCell ref="G21:G22"/>
    <mergeCell ref="AJ21:AJ22"/>
    <mergeCell ref="AK21:AK22"/>
    <mergeCell ref="AJ26:AJ27"/>
    <mergeCell ref="AK26:AK27"/>
    <mergeCell ref="AL26:AL27"/>
    <mergeCell ref="C28:C29"/>
    <mergeCell ref="D28:D29"/>
    <mergeCell ref="E28:F29"/>
    <mergeCell ref="G28:G29"/>
    <mergeCell ref="AJ28:AJ29"/>
    <mergeCell ref="AK28:AK29"/>
    <mergeCell ref="AL28:AL29"/>
    <mergeCell ref="AL32:AL33"/>
    <mergeCell ref="C34:C35"/>
    <mergeCell ref="D34:D35"/>
    <mergeCell ref="E34:F35"/>
    <mergeCell ref="G34:G35"/>
    <mergeCell ref="AJ34:AJ35"/>
    <mergeCell ref="AK34:AK35"/>
    <mergeCell ref="AL34:AL35"/>
    <mergeCell ref="G30:G31"/>
    <mergeCell ref="AJ30:AJ31"/>
    <mergeCell ref="AK30:AK31"/>
    <mergeCell ref="AL30:AL31"/>
    <mergeCell ref="C32:C33"/>
    <mergeCell ref="D32:D33"/>
    <mergeCell ref="E32:F33"/>
    <mergeCell ref="G32:G33"/>
    <mergeCell ref="AJ32:AJ33"/>
    <mergeCell ref="AK32:AK33"/>
    <mergeCell ref="AJ39:AJ40"/>
    <mergeCell ref="AK39:AK40"/>
    <mergeCell ref="A36:G36"/>
    <mergeCell ref="A38:B45"/>
    <mergeCell ref="C38:D40"/>
    <mergeCell ref="E38:F40"/>
    <mergeCell ref="G38:G40"/>
    <mergeCell ref="H38:N38"/>
    <mergeCell ref="C41:D41"/>
    <mergeCell ref="E41:F41"/>
    <mergeCell ref="C42:D42"/>
    <mergeCell ref="E42:F42"/>
    <mergeCell ref="C43:D43"/>
    <mergeCell ref="E43:F43"/>
    <mergeCell ref="C44:D44"/>
    <mergeCell ref="E44:F44"/>
    <mergeCell ref="C45:D45"/>
    <mergeCell ref="E45:F45"/>
    <mergeCell ref="O38:U38"/>
    <mergeCell ref="V38:AB38"/>
    <mergeCell ref="AC38:AI38"/>
    <mergeCell ref="B47:D56"/>
    <mergeCell ref="H47:I47"/>
    <mergeCell ref="J47:K47"/>
    <mergeCell ref="L47:M47"/>
    <mergeCell ref="O47:V47"/>
    <mergeCell ref="H48:I48"/>
    <mergeCell ref="J48:K48"/>
    <mergeCell ref="L48:M48"/>
    <mergeCell ref="P48:AK50"/>
    <mergeCell ref="H49:I49"/>
    <mergeCell ref="P51:AK52"/>
    <mergeCell ref="H52:I52"/>
    <mergeCell ref="J52:K52"/>
    <mergeCell ref="L52:M52"/>
    <mergeCell ref="H53:I53"/>
    <mergeCell ref="J53:K53"/>
    <mergeCell ref="L53:M53"/>
    <mergeCell ref="P53:AK53"/>
    <mergeCell ref="J49:K49"/>
    <mergeCell ref="L49:M49"/>
    <mergeCell ref="H50:I50"/>
    <mergeCell ref="J50:K50"/>
    <mergeCell ref="L50:M50"/>
    <mergeCell ref="H51:I51"/>
    <mergeCell ref="J51:K51"/>
    <mergeCell ref="L51:M51"/>
    <mergeCell ref="L56:M56"/>
    <mergeCell ref="H54:I54"/>
    <mergeCell ref="J54:K54"/>
    <mergeCell ref="L54:M54"/>
    <mergeCell ref="P54:AK54"/>
    <mergeCell ref="H55:I55"/>
    <mergeCell ref="J55:K55"/>
    <mergeCell ref="L55:M55"/>
    <mergeCell ref="P55:AK56"/>
    <mergeCell ref="H56:I56"/>
    <mergeCell ref="J56:K56"/>
  </mergeCells>
  <phoneticPr fontId="4"/>
  <conditionalFormatting sqref="A2:K2 W2 AK2">
    <cfRule type="containsText" dxfId="9" priority="1" operator="containsText" text="エラー">
      <formula>NOT(ISERROR(SEARCH("エラー",A2)))</formula>
    </cfRule>
  </conditionalFormatting>
  <dataValidations count="8">
    <dataValidation type="list" allowBlank="1" showInputMessage="1" showErrorMessage="1" sqref="C26:C35">
      <formula1>$AO$2:$AX$2</formula1>
    </dataValidation>
    <dataValidation type="list" allowBlank="1" showInputMessage="1" showErrorMessage="1" sqref="C15:C24">
      <formula1>$AO$1:$AU$1</formula1>
    </dataValidation>
    <dataValidation type="list" allowBlank="1" showInputMessage="1" showErrorMessage="1" sqref="H40:AI40 H13:AI13">
      <formula1>$AO$4:$AV$4</formula1>
    </dataValidation>
    <dataValidation type="list" allowBlank="1" showInputMessage="1" showErrorMessage="1" sqref="H28:AI28 H34:AI34 H17:AI17 H32:AI32 H30:AI30 H23:AI23 H15:AI15 H21:AI21 H26:AI26 H19:AI19 H41:AI45">
      <formula1>$E$48:$E$55</formula1>
    </dataValidation>
    <dataValidation type="list" allowBlank="1" showInputMessage="1" showErrorMessage="1" sqref="Q4:S5 Y4:AA5">
      <formula1>"あり,なし"</formula1>
    </dataValidation>
    <dataValidation type="list" allowBlank="1" showInputMessage="1" showErrorMessage="1" sqref="E23 E34 E19 E15 E17 E21 E32 E26 E28 E30 E41:E45">
      <formula1>$AO$3:$AR$3</formula1>
    </dataValidation>
    <dataValidation type="list" allowBlank="1" showInputMessage="1" showErrorMessage="1" sqref="E3:K3">
      <formula1>"児童発達支援,放課後等デイサービス,児童発達支援及び放課後等デイサービス,保育所等訪問支援,居宅訪問型児童発達支援"</formula1>
    </dataValidation>
    <dataValidation type="list" allowBlank="1" showInputMessage="1" showErrorMessage="1" sqref="H14:AI14">
      <formula1>"a,b,a・b,休"</formula1>
    </dataValidation>
  </dataValidations>
  <pageMargins left="0.19685039370078741" right="0" top="0.39370078740157483" bottom="0.19685039370078741" header="0.51181102362204722" footer="0.51181102362204722"/>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A65"/>
  <sheetViews>
    <sheetView showGridLines="0" view="pageBreakPreview" zoomScaleNormal="100" zoomScaleSheetLayoutView="100" workbookViewId="0">
      <selection activeCell="D26" sqref="D26:R27"/>
    </sheetView>
  </sheetViews>
  <sheetFormatPr defaultColWidth="9" defaultRowHeight="12"/>
  <cols>
    <col min="1" max="1" width="2.08984375" style="75" customWidth="1"/>
    <col min="2" max="2" width="5.08984375" style="75" customWidth="1"/>
    <col min="3" max="8" width="4.08984375" style="75" customWidth="1"/>
    <col min="9" max="9" width="4.6328125" style="75" customWidth="1"/>
    <col min="10" max="17" width="4.08984375" style="75" customWidth="1"/>
    <col min="18" max="18" width="5.36328125" style="75" customWidth="1"/>
    <col min="19" max="19" width="5.08984375" style="75" customWidth="1"/>
    <col min="20" max="24" width="4.08984375" style="75" customWidth="1"/>
    <col min="25" max="26" width="0" style="75" hidden="1" customWidth="1"/>
    <col min="27" max="16384" width="9" style="75"/>
  </cols>
  <sheetData>
    <row r="2" spans="1:27" ht="26.25" customHeight="1" thickBot="1">
      <c r="A2" s="74" t="s">
        <v>287</v>
      </c>
      <c r="B2" s="73"/>
      <c r="C2" s="73"/>
      <c r="D2" s="73"/>
      <c r="E2" s="73"/>
      <c r="F2" s="73"/>
    </row>
    <row r="3" spans="1:27" ht="18" customHeight="1">
      <c r="G3" s="73"/>
      <c r="H3" s="801" t="s">
        <v>83</v>
      </c>
      <c r="I3" s="802"/>
      <c r="J3" s="803"/>
      <c r="K3" s="807">
        <f>調書1!$AJ$1</f>
        <v>0</v>
      </c>
      <c r="L3" s="808"/>
      <c r="M3" s="808"/>
      <c r="N3" s="809"/>
      <c r="O3" s="801" t="s">
        <v>82</v>
      </c>
      <c r="P3" s="803"/>
      <c r="Q3" s="813">
        <f>調書1!$AQ$1</f>
        <v>0</v>
      </c>
      <c r="R3" s="814"/>
      <c r="S3" s="814"/>
      <c r="T3" s="814"/>
      <c r="U3" s="814"/>
      <c r="V3" s="814"/>
      <c r="W3" s="815"/>
    </row>
    <row r="4" spans="1:27" ht="14.25" customHeight="1" thickBot="1">
      <c r="A4" s="73"/>
      <c r="B4" s="73"/>
      <c r="C4" s="73"/>
      <c r="D4" s="73"/>
      <c r="E4" s="73"/>
      <c r="F4" s="73"/>
      <c r="G4" s="73"/>
      <c r="H4" s="804"/>
      <c r="I4" s="805"/>
      <c r="J4" s="806"/>
      <c r="K4" s="810"/>
      <c r="L4" s="811"/>
      <c r="M4" s="811"/>
      <c r="N4" s="812"/>
      <c r="O4" s="804"/>
      <c r="P4" s="806"/>
      <c r="Q4" s="816"/>
      <c r="R4" s="817"/>
      <c r="S4" s="817"/>
      <c r="T4" s="817"/>
      <c r="U4" s="817"/>
      <c r="V4" s="817"/>
      <c r="W4" s="818"/>
      <c r="Z4" s="365"/>
      <c r="AA4" s="365"/>
    </row>
    <row r="5" spans="1:27" ht="19.5" customHeight="1">
      <c r="A5" s="73"/>
      <c r="D5" s="73"/>
      <c r="E5" s="73"/>
      <c r="F5" s="73"/>
      <c r="G5" s="73"/>
      <c r="H5" s="779" t="s">
        <v>259</v>
      </c>
      <c r="I5" s="779"/>
      <c r="J5" s="779"/>
      <c r="K5" s="779"/>
      <c r="L5" s="779"/>
      <c r="M5" s="779"/>
      <c r="N5" s="779"/>
      <c r="O5" s="779"/>
      <c r="P5" s="779"/>
      <c r="Q5" s="779"/>
      <c r="R5" s="779"/>
      <c r="S5" s="779"/>
      <c r="T5" s="779"/>
      <c r="U5" s="779"/>
      <c r="V5" s="779"/>
      <c r="W5" s="779"/>
    </row>
    <row r="6" spans="1:27" s="365" customFormat="1" ht="19.5" customHeight="1">
      <c r="A6" s="77"/>
      <c r="B6" s="76" t="s">
        <v>69</v>
      </c>
      <c r="C6" s="780" t="s">
        <v>260</v>
      </c>
      <c r="D6" s="780"/>
      <c r="E6" s="780"/>
      <c r="F6" s="780"/>
      <c r="G6" s="780"/>
      <c r="H6" s="780"/>
      <c r="I6" s="780"/>
      <c r="J6" s="780"/>
      <c r="K6" s="780"/>
      <c r="L6" s="780"/>
      <c r="M6" s="780"/>
      <c r="N6" s="780"/>
      <c r="O6" s="780"/>
      <c r="P6" s="780"/>
      <c r="Q6" s="780"/>
      <c r="R6" s="780"/>
      <c r="S6" s="780"/>
      <c r="T6" s="780"/>
      <c r="U6" s="780"/>
      <c r="V6" s="780"/>
      <c r="W6" s="780"/>
    </row>
    <row r="7" spans="1:27" s="365" customFormat="1" ht="9.75" customHeight="1" thickBot="1">
      <c r="A7" s="77"/>
      <c r="B7" s="77"/>
      <c r="C7" s="370"/>
      <c r="D7" s="370"/>
      <c r="E7" s="370"/>
      <c r="F7" s="370"/>
      <c r="G7" s="370"/>
      <c r="H7" s="370"/>
      <c r="I7" s="370"/>
      <c r="J7" s="367"/>
      <c r="K7" s="367"/>
      <c r="L7" s="367"/>
      <c r="M7" s="367"/>
      <c r="N7" s="367"/>
      <c r="O7" s="367"/>
      <c r="P7" s="370"/>
      <c r="Q7" s="367"/>
      <c r="R7" s="370"/>
      <c r="S7" s="370"/>
      <c r="T7" s="370"/>
      <c r="U7" s="370"/>
      <c r="V7" s="77"/>
    </row>
    <row r="8" spans="1:27" s="365" customFormat="1" ht="19.5" customHeight="1" thickBot="1">
      <c r="A8" s="77"/>
      <c r="B8" s="77"/>
      <c r="C8" s="781" t="s">
        <v>261</v>
      </c>
      <c r="D8" s="781"/>
      <c r="E8" s="781"/>
      <c r="F8" s="781"/>
      <c r="G8" s="781"/>
      <c r="H8" s="781"/>
      <c r="I8" s="782"/>
      <c r="J8" s="783"/>
      <c r="K8" s="784"/>
      <c r="L8" s="784"/>
      <c r="M8" s="784"/>
      <c r="N8" s="784"/>
      <c r="O8" s="784"/>
      <c r="P8" s="785"/>
      <c r="Q8" s="367"/>
      <c r="R8" s="370"/>
      <c r="S8" s="370"/>
      <c r="T8" s="370"/>
      <c r="U8" s="370"/>
      <c r="V8" s="77"/>
      <c r="Y8" s="365" t="s">
        <v>262</v>
      </c>
    </row>
    <row r="9" spans="1:27" s="365" customFormat="1" ht="19.5" customHeight="1">
      <c r="A9" s="77"/>
      <c r="B9" s="77"/>
      <c r="C9" s="371"/>
      <c r="D9" s="371"/>
      <c r="E9" s="371"/>
      <c r="F9" s="371"/>
      <c r="G9" s="371"/>
      <c r="H9" s="371"/>
      <c r="I9" s="371"/>
      <c r="J9" s="372"/>
      <c r="K9" s="372"/>
      <c r="L9" s="372"/>
      <c r="M9" s="372"/>
      <c r="N9" s="372"/>
      <c r="O9" s="372"/>
      <c r="P9" s="372"/>
      <c r="Q9" s="369"/>
      <c r="R9" s="373"/>
      <c r="S9" s="370"/>
      <c r="T9" s="370"/>
      <c r="U9" s="370"/>
      <c r="V9" s="77"/>
      <c r="Y9" s="365" t="s">
        <v>263</v>
      </c>
    </row>
    <row r="10" spans="1:27" s="365" customFormat="1" ht="9" customHeight="1">
      <c r="A10" s="77"/>
      <c r="B10" s="77"/>
      <c r="C10" s="370"/>
      <c r="D10" s="370"/>
      <c r="E10" s="370"/>
      <c r="F10" s="370"/>
      <c r="G10" s="370"/>
      <c r="H10" s="370"/>
      <c r="I10" s="370"/>
      <c r="J10" s="370"/>
      <c r="K10" s="367"/>
      <c r="L10" s="367"/>
      <c r="M10" s="367"/>
      <c r="N10" s="367"/>
      <c r="O10" s="367"/>
      <c r="P10" s="370"/>
      <c r="Q10" s="367"/>
      <c r="R10" s="370"/>
      <c r="S10" s="370"/>
      <c r="T10" s="370"/>
      <c r="U10" s="370"/>
      <c r="V10" s="77"/>
    </row>
    <row r="11" spans="1:27" s="365" customFormat="1" ht="19.5" customHeight="1">
      <c r="A11" s="77"/>
      <c r="B11" s="76" t="s">
        <v>67</v>
      </c>
      <c r="C11" s="780" t="s">
        <v>317</v>
      </c>
      <c r="D11" s="780"/>
      <c r="E11" s="780"/>
      <c r="F11" s="780"/>
      <c r="G11" s="780"/>
      <c r="H11" s="780"/>
      <c r="I11" s="780"/>
      <c r="J11" s="780"/>
      <c r="K11" s="780"/>
      <c r="L11" s="780"/>
      <c r="M11" s="780"/>
      <c r="N11" s="780"/>
      <c r="O11" s="780"/>
      <c r="P11" s="780"/>
      <c r="Q11" s="780"/>
      <c r="R11" s="780"/>
      <c r="S11" s="780"/>
      <c r="T11" s="780"/>
      <c r="U11" s="780"/>
      <c r="V11" s="780"/>
      <c r="W11" s="780"/>
    </row>
    <row r="12" spans="1:27" s="365" customFormat="1" ht="19.5" customHeight="1">
      <c r="A12" s="77"/>
      <c r="B12" s="77"/>
      <c r="C12" s="781" t="s">
        <v>264</v>
      </c>
      <c r="D12" s="781"/>
      <c r="E12" s="781"/>
      <c r="F12" s="781"/>
      <c r="G12" s="781"/>
      <c r="H12" s="781"/>
      <c r="I12" s="781"/>
      <c r="J12" s="781"/>
      <c r="K12" s="781"/>
      <c r="L12" s="781"/>
      <c r="M12" s="781"/>
      <c r="N12" s="781"/>
      <c r="O12" s="781"/>
      <c r="P12" s="781"/>
      <c r="Q12" s="781"/>
      <c r="R12" s="781"/>
      <c r="S12" s="781"/>
      <c r="T12" s="781"/>
      <c r="U12" s="781"/>
      <c r="V12" s="781"/>
      <c r="W12" s="781"/>
    </row>
    <row r="13" spans="1:27" s="365" customFormat="1" ht="9.75" customHeight="1" thickBot="1">
      <c r="A13" s="77"/>
      <c r="B13" s="77"/>
      <c r="C13" s="370"/>
      <c r="D13" s="370"/>
      <c r="E13" s="370"/>
      <c r="F13" s="370"/>
      <c r="G13" s="370"/>
      <c r="H13" s="370"/>
      <c r="I13" s="370"/>
      <c r="J13" s="370"/>
      <c r="K13" s="370"/>
      <c r="L13" s="370"/>
      <c r="M13" s="370"/>
      <c r="N13" s="370"/>
      <c r="O13" s="370"/>
      <c r="P13" s="370"/>
      <c r="Q13" s="370"/>
      <c r="R13" s="370"/>
      <c r="S13" s="370"/>
      <c r="T13" s="370"/>
      <c r="U13" s="367"/>
    </row>
    <row r="14" spans="1:27" s="365" customFormat="1" ht="19.5" customHeight="1" thickBot="1">
      <c r="A14" s="77"/>
      <c r="B14" s="77"/>
      <c r="C14" s="370" t="s">
        <v>7</v>
      </c>
      <c r="D14" s="370" t="s">
        <v>318</v>
      </c>
      <c r="E14" s="370"/>
      <c r="F14" s="370"/>
      <c r="G14" s="370"/>
      <c r="H14" s="370"/>
      <c r="I14" s="370"/>
      <c r="J14" s="370"/>
      <c r="K14" s="370"/>
      <c r="L14" s="370"/>
      <c r="M14" s="370"/>
      <c r="N14" s="783"/>
      <c r="O14" s="784"/>
      <c r="P14" s="784"/>
      <c r="Q14" s="784"/>
      <c r="R14" s="785"/>
      <c r="S14" s="370"/>
      <c r="T14" s="370"/>
      <c r="U14" s="367"/>
      <c r="Y14" s="365" t="s">
        <v>265</v>
      </c>
    </row>
    <row r="15" spans="1:27" s="365" customFormat="1" ht="9.75" customHeight="1" thickBot="1">
      <c r="A15" s="77"/>
      <c r="B15" s="77"/>
      <c r="C15" s="370"/>
      <c r="D15" s="370"/>
      <c r="E15" s="370"/>
      <c r="F15" s="370"/>
      <c r="G15" s="370"/>
      <c r="H15" s="370"/>
      <c r="I15" s="370"/>
      <c r="J15" s="370"/>
      <c r="K15" s="370"/>
      <c r="L15" s="370"/>
      <c r="M15" s="370"/>
      <c r="N15" s="372"/>
      <c r="O15" s="372"/>
      <c r="P15" s="372"/>
      <c r="Q15" s="372"/>
      <c r="R15" s="372"/>
      <c r="S15" s="370"/>
      <c r="T15" s="370"/>
      <c r="U15" s="367"/>
      <c r="Y15" s="365" t="s">
        <v>266</v>
      </c>
    </row>
    <row r="16" spans="1:27" s="365" customFormat="1" ht="19.5" customHeight="1" thickBot="1">
      <c r="A16" s="77"/>
      <c r="B16" s="77"/>
      <c r="C16" s="370" t="s">
        <v>6</v>
      </c>
      <c r="D16" s="409" t="s">
        <v>319</v>
      </c>
      <c r="E16" s="370"/>
      <c r="F16" s="370"/>
      <c r="G16" s="370"/>
      <c r="H16" s="370"/>
      <c r="I16" s="370"/>
      <c r="J16" s="370"/>
      <c r="K16" s="370"/>
      <c r="L16" s="374" t="s">
        <v>267</v>
      </c>
      <c r="M16" s="375"/>
      <c r="N16" s="370" t="s">
        <v>49</v>
      </c>
      <c r="O16" s="786" t="s">
        <v>268</v>
      </c>
      <c r="P16" s="786"/>
      <c r="Q16" s="786"/>
      <c r="R16" s="786"/>
      <c r="S16" s="783" t="s">
        <v>269</v>
      </c>
      <c r="T16" s="784"/>
      <c r="U16" s="784"/>
      <c r="V16" s="785"/>
      <c r="W16" s="365" t="s">
        <v>270</v>
      </c>
    </row>
    <row r="17" spans="1:22" s="365" customFormat="1" ht="19.5" customHeight="1">
      <c r="A17" s="77"/>
      <c r="B17" s="77"/>
      <c r="C17" s="370"/>
      <c r="D17" s="370"/>
      <c r="E17" s="370"/>
      <c r="F17" s="370"/>
      <c r="G17" s="370"/>
      <c r="H17" s="370"/>
      <c r="I17" s="370"/>
      <c r="J17" s="370"/>
      <c r="K17" s="370"/>
      <c r="L17" s="374"/>
      <c r="M17" s="373"/>
      <c r="N17" s="373"/>
      <c r="O17" s="376"/>
      <c r="P17" s="376"/>
      <c r="Q17" s="376"/>
      <c r="R17" s="376"/>
      <c r="S17" s="372"/>
      <c r="T17" s="372"/>
      <c r="U17" s="372"/>
      <c r="V17" s="372"/>
    </row>
    <row r="18" spans="1:22" s="365" customFormat="1" ht="9" customHeight="1">
      <c r="A18" s="77"/>
      <c r="B18" s="77"/>
      <c r="C18" s="77"/>
      <c r="D18" s="77"/>
      <c r="E18" s="77"/>
      <c r="F18" s="77"/>
      <c r="G18" s="77"/>
      <c r="H18" s="77"/>
      <c r="I18" s="77"/>
      <c r="J18" s="77"/>
      <c r="K18" s="77"/>
      <c r="L18" s="77"/>
      <c r="M18" s="77"/>
      <c r="N18" s="77"/>
      <c r="O18" s="77"/>
      <c r="P18" s="77"/>
      <c r="Q18" s="77"/>
      <c r="R18" s="77"/>
      <c r="S18" s="77"/>
      <c r="T18" s="77"/>
    </row>
    <row r="19" spans="1:22" s="365" customFormat="1" ht="19.5" customHeight="1">
      <c r="A19" s="77"/>
      <c r="B19" s="76" t="s">
        <v>54</v>
      </c>
      <c r="C19" s="77" t="s">
        <v>68</v>
      </c>
      <c r="D19" s="77"/>
      <c r="E19" s="77"/>
      <c r="F19" s="77"/>
      <c r="G19" s="77"/>
      <c r="H19" s="77"/>
      <c r="I19" s="77"/>
      <c r="J19" s="77"/>
      <c r="K19" s="77"/>
      <c r="L19" s="77"/>
      <c r="M19" s="77"/>
      <c r="N19" s="77"/>
      <c r="O19" s="77"/>
      <c r="P19" s="77"/>
      <c r="Q19" s="77"/>
      <c r="R19" s="77"/>
      <c r="S19" s="77"/>
      <c r="T19" s="77"/>
    </row>
    <row r="20" spans="1:22" s="365" customFormat="1" ht="19.5" customHeight="1">
      <c r="A20" s="77"/>
      <c r="B20" s="77"/>
      <c r="C20" s="778" t="s">
        <v>66</v>
      </c>
      <c r="D20" s="778"/>
      <c r="E20" s="778"/>
      <c r="F20" s="778"/>
      <c r="G20" s="778"/>
      <c r="H20" s="778"/>
      <c r="I20" s="778"/>
      <c r="J20" s="778"/>
      <c r="K20" s="778"/>
      <c r="L20" s="778"/>
      <c r="M20" s="778"/>
      <c r="N20" s="778"/>
      <c r="O20" s="778"/>
      <c r="P20" s="778"/>
      <c r="Q20" s="778"/>
      <c r="R20" s="778"/>
      <c r="S20" s="778"/>
      <c r="T20" s="778"/>
    </row>
    <row r="21" spans="1:22" s="365" customFormat="1" ht="19.5" customHeight="1">
      <c r="A21" s="77"/>
      <c r="B21" s="77"/>
      <c r="C21" s="377" t="s">
        <v>7</v>
      </c>
      <c r="D21" s="787" t="s">
        <v>65</v>
      </c>
      <c r="E21" s="787"/>
      <c r="F21" s="787"/>
      <c r="G21" s="787"/>
      <c r="H21" s="787"/>
      <c r="I21" s="787"/>
      <c r="J21" s="787"/>
      <c r="K21" s="787"/>
      <c r="L21" s="787"/>
      <c r="M21" s="787"/>
      <c r="N21" s="787"/>
      <c r="O21" s="787"/>
      <c r="P21" s="787"/>
      <c r="Q21" s="787"/>
      <c r="R21" s="787"/>
      <c r="S21" s="406"/>
      <c r="T21" s="378" t="s">
        <v>48</v>
      </c>
    </row>
    <row r="22" spans="1:22" s="365" customFormat="1" ht="19.5" customHeight="1">
      <c r="A22" s="77"/>
      <c r="B22" s="77"/>
      <c r="C22" s="377" t="s">
        <v>6</v>
      </c>
      <c r="D22" s="787" t="s">
        <v>64</v>
      </c>
      <c r="E22" s="787"/>
      <c r="F22" s="787"/>
      <c r="G22" s="787"/>
      <c r="H22" s="787"/>
      <c r="I22" s="787"/>
      <c r="J22" s="787"/>
      <c r="K22" s="787"/>
      <c r="L22" s="787"/>
      <c r="M22" s="787"/>
      <c r="N22" s="787"/>
      <c r="O22" s="787"/>
      <c r="P22" s="787"/>
      <c r="Q22" s="787"/>
      <c r="R22" s="787"/>
      <c r="S22" s="406"/>
      <c r="T22" s="378" t="s">
        <v>48</v>
      </c>
    </row>
    <row r="23" spans="1:22" s="365" customFormat="1" ht="19.5" customHeight="1">
      <c r="A23" s="77"/>
      <c r="B23" s="77"/>
      <c r="C23" s="377" t="s">
        <v>5</v>
      </c>
      <c r="D23" s="787" t="s">
        <v>63</v>
      </c>
      <c r="E23" s="787"/>
      <c r="F23" s="787"/>
      <c r="G23" s="787"/>
      <c r="H23" s="787"/>
      <c r="I23" s="787"/>
      <c r="J23" s="787"/>
      <c r="K23" s="787"/>
      <c r="L23" s="787"/>
      <c r="M23" s="787"/>
      <c r="N23" s="787"/>
      <c r="O23" s="787"/>
      <c r="P23" s="787"/>
      <c r="Q23" s="787"/>
      <c r="R23" s="787"/>
      <c r="S23" s="406"/>
      <c r="T23" s="378" t="s">
        <v>48</v>
      </c>
    </row>
    <row r="24" spans="1:22" s="365" customFormat="1" ht="17.25" customHeight="1">
      <c r="A24" s="77"/>
      <c r="B24" s="77"/>
      <c r="C24" s="788" t="s">
        <v>4</v>
      </c>
      <c r="D24" s="790" t="s">
        <v>62</v>
      </c>
      <c r="E24" s="791"/>
      <c r="F24" s="791"/>
      <c r="G24" s="791"/>
      <c r="H24" s="791"/>
      <c r="I24" s="791"/>
      <c r="J24" s="791"/>
      <c r="K24" s="791"/>
      <c r="L24" s="791"/>
      <c r="M24" s="791"/>
      <c r="N24" s="791"/>
      <c r="O24" s="791"/>
      <c r="P24" s="791"/>
      <c r="Q24" s="791"/>
      <c r="R24" s="792"/>
      <c r="S24" s="798"/>
      <c r="T24" s="796" t="s">
        <v>48</v>
      </c>
    </row>
    <row r="25" spans="1:22" s="365" customFormat="1" ht="17.25" customHeight="1">
      <c r="A25" s="77"/>
      <c r="B25" s="77"/>
      <c r="C25" s="789"/>
      <c r="D25" s="793"/>
      <c r="E25" s="794"/>
      <c r="F25" s="794"/>
      <c r="G25" s="794"/>
      <c r="H25" s="794"/>
      <c r="I25" s="794"/>
      <c r="J25" s="794"/>
      <c r="K25" s="794"/>
      <c r="L25" s="794"/>
      <c r="M25" s="794"/>
      <c r="N25" s="794"/>
      <c r="O25" s="794"/>
      <c r="P25" s="794"/>
      <c r="Q25" s="794"/>
      <c r="R25" s="795"/>
      <c r="S25" s="799"/>
      <c r="T25" s="797"/>
    </row>
    <row r="26" spans="1:22" s="365" customFormat="1" ht="17.25" customHeight="1">
      <c r="A26" s="77"/>
      <c r="B26" s="77"/>
      <c r="C26" s="788" t="s">
        <v>3</v>
      </c>
      <c r="D26" s="790" t="s">
        <v>271</v>
      </c>
      <c r="E26" s="791"/>
      <c r="F26" s="791"/>
      <c r="G26" s="791"/>
      <c r="H26" s="791"/>
      <c r="I26" s="791"/>
      <c r="J26" s="791"/>
      <c r="K26" s="791"/>
      <c r="L26" s="791"/>
      <c r="M26" s="791"/>
      <c r="N26" s="791"/>
      <c r="O26" s="791"/>
      <c r="P26" s="791"/>
      <c r="Q26" s="791"/>
      <c r="R26" s="792"/>
      <c r="S26" s="798"/>
      <c r="T26" s="800" t="s">
        <v>48</v>
      </c>
    </row>
    <row r="27" spans="1:22" s="365" customFormat="1" ht="17.25" customHeight="1">
      <c r="A27" s="77"/>
      <c r="B27" s="77"/>
      <c r="C27" s="789"/>
      <c r="D27" s="793"/>
      <c r="E27" s="794"/>
      <c r="F27" s="794"/>
      <c r="G27" s="794"/>
      <c r="H27" s="794"/>
      <c r="I27" s="794"/>
      <c r="J27" s="794"/>
      <c r="K27" s="794"/>
      <c r="L27" s="794"/>
      <c r="M27" s="794"/>
      <c r="N27" s="794"/>
      <c r="O27" s="794"/>
      <c r="P27" s="794"/>
      <c r="Q27" s="794"/>
      <c r="R27" s="795"/>
      <c r="S27" s="799"/>
      <c r="T27" s="800"/>
    </row>
    <row r="28" spans="1:22" s="365" customFormat="1" ht="17.25" customHeight="1">
      <c r="A28" s="77"/>
      <c r="B28" s="77"/>
      <c r="C28" s="788" t="s">
        <v>2</v>
      </c>
      <c r="D28" s="790" t="s">
        <v>272</v>
      </c>
      <c r="E28" s="791"/>
      <c r="F28" s="791"/>
      <c r="G28" s="791"/>
      <c r="H28" s="791"/>
      <c r="I28" s="791"/>
      <c r="J28" s="791"/>
      <c r="K28" s="791"/>
      <c r="L28" s="791"/>
      <c r="M28" s="791"/>
      <c r="N28" s="791"/>
      <c r="O28" s="791"/>
      <c r="P28" s="791"/>
      <c r="Q28" s="791"/>
      <c r="R28" s="792"/>
      <c r="S28" s="798"/>
      <c r="T28" s="800" t="s">
        <v>48</v>
      </c>
    </row>
    <row r="29" spans="1:22" s="365" customFormat="1" ht="17.25" customHeight="1">
      <c r="A29" s="77"/>
      <c r="B29" s="77"/>
      <c r="C29" s="789"/>
      <c r="D29" s="793"/>
      <c r="E29" s="794"/>
      <c r="F29" s="794"/>
      <c r="G29" s="794"/>
      <c r="H29" s="794"/>
      <c r="I29" s="794"/>
      <c r="J29" s="794"/>
      <c r="K29" s="794"/>
      <c r="L29" s="794"/>
      <c r="M29" s="794"/>
      <c r="N29" s="794"/>
      <c r="O29" s="794"/>
      <c r="P29" s="794"/>
      <c r="Q29" s="794"/>
      <c r="R29" s="795"/>
      <c r="S29" s="799"/>
      <c r="T29" s="800"/>
    </row>
    <row r="30" spans="1:22" s="365" customFormat="1" ht="19.5" customHeight="1">
      <c r="A30" s="77"/>
      <c r="B30" s="77"/>
      <c r="C30" s="377" t="s">
        <v>1</v>
      </c>
      <c r="D30" s="787" t="s">
        <v>61</v>
      </c>
      <c r="E30" s="787"/>
      <c r="F30" s="787"/>
      <c r="G30" s="787"/>
      <c r="H30" s="787"/>
      <c r="I30" s="787"/>
      <c r="J30" s="787"/>
      <c r="K30" s="787"/>
      <c r="L30" s="787"/>
      <c r="M30" s="787"/>
      <c r="N30" s="787"/>
      <c r="O30" s="787"/>
      <c r="P30" s="787"/>
      <c r="Q30" s="787"/>
      <c r="R30" s="787"/>
      <c r="S30" s="406"/>
      <c r="T30" s="378" t="s">
        <v>48</v>
      </c>
    </row>
    <row r="31" spans="1:22" s="365" customFormat="1" ht="19.5" customHeight="1">
      <c r="A31" s="77"/>
      <c r="B31" s="77"/>
      <c r="C31" s="377" t="s">
        <v>60</v>
      </c>
      <c r="D31" s="787" t="s">
        <v>59</v>
      </c>
      <c r="E31" s="787"/>
      <c r="F31" s="787"/>
      <c r="G31" s="787"/>
      <c r="H31" s="787"/>
      <c r="I31" s="787"/>
      <c r="J31" s="787"/>
      <c r="K31" s="787"/>
      <c r="L31" s="787"/>
      <c r="M31" s="787"/>
      <c r="N31" s="787"/>
      <c r="O31" s="787"/>
      <c r="P31" s="787"/>
      <c r="Q31" s="787"/>
      <c r="R31" s="787"/>
      <c r="S31" s="406"/>
      <c r="T31" s="378" t="s">
        <v>48</v>
      </c>
    </row>
    <row r="32" spans="1:22" s="365" customFormat="1" ht="19.5" customHeight="1">
      <c r="A32" s="77"/>
      <c r="B32" s="77"/>
      <c r="C32" s="377" t="s">
        <v>58</v>
      </c>
      <c r="D32" s="787" t="s">
        <v>57</v>
      </c>
      <c r="E32" s="787"/>
      <c r="F32" s="787"/>
      <c r="G32" s="787"/>
      <c r="H32" s="787"/>
      <c r="I32" s="787"/>
      <c r="J32" s="787"/>
      <c r="K32" s="787"/>
      <c r="L32" s="787"/>
      <c r="M32" s="787"/>
      <c r="N32" s="787"/>
      <c r="O32" s="787"/>
      <c r="P32" s="787"/>
      <c r="Q32" s="787"/>
      <c r="R32" s="787"/>
      <c r="S32" s="406"/>
      <c r="T32" s="378" t="s">
        <v>48</v>
      </c>
    </row>
    <row r="33" spans="1:25" s="365" customFormat="1" ht="19.5" customHeight="1">
      <c r="A33" s="77"/>
      <c r="B33" s="77"/>
      <c r="C33" s="377" t="s">
        <v>56</v>
      </c>
      <c r="D33" s="787" t="s">
        <v>55</v>
      </c>
      <c r="E33" s="787"/>
      <c r="F33" s="787"/>
      <c r="G33" s="787"/>
      <c r="H33" s="787"/>
      <c r="I33" s="787"/>
      <c r="J33" s="787"/>
      <c r="K33" s="787"/>
      <c r="L33" s="787"/>
      <c r="M33" s="787"/>
      <c r="N33" s="787"/>
      <c r="O33" s="787"/>
      <c r="P33" s="787"/>
      <c r="Q33" s="787"/>
      <c r="R33" s="787"/>
      <c r="S33" s="406"/>
      <c r="T33" s="378" t="s">
        <v>48</v>
      </c>
    </row>
    <row r="34" spans="1:25" s="365" customFormat="1" ht="19.5" customHeight="1">
      <c r="A34" s="77"/>
      <c r="B34" s="77"/>
      <c r="C34" s="77"/>
      <c r="D34" s="77"/>
      <c r="E34" s="77"/>
      <c r="F34" s="77"/>
      <c r="G34" s="77"/>
      <c r="H34" s="77"/>
      <c r="I34" s="77"/>
      <c r="J34" s="77"/>
      <c r="K34" s="77"/>
      <c r="L34" s="77"/>
      <c r="M34" s="77"/>
      <c r="N34" s="77"/>
      <c r="O34" s="77"/>
      <c r="P34" s="77"/>
      <c r="Q34" s="77"/>
      <c r="R34" s="77"/>
      <c r="S34" s="77"/>
      <c r="T34" s="77"/>
    </row>
    <row r="35" spans="1:25" s="365" customFormat="1" ht="9" customHeight="1">
      <c r="A35" s="77"/>
      <c r="B35" s="77"/>
      <c r="C35" s="77"/>
      <c r="D35" s="77"/>
      <c r="E35" s="77"/>
      <c r="F35" s="77"/>
      <c r="G35" s="77"/>
      <c r="H35" s="77"/>
      <c r="I35" s="77"/>
      <c r="J35" s="77"/>
      <c r="K35" s="77"/>
      <c r="L35" s="77"/>
      <c r="M35" s="77"/>
      <c r="N35" s="77"/>
      <c r="O35" s="77"/>
      <c r="P35" s="77"/>
      <c r="Q35" s="77"/>
      <c r="R35" s="77"/>
      <c r="S35" s="77"/>
      <c r="T35" s="77"/>
    </row>
    <row r="36" spans="1:25" s="365" customFormat="1" ht="19.5" customHeight="1">
      <c r="A36" s="77"/>
      <c r="B36" s="76" t="s">
        <v>50</v>
      </c>
      <c r="C36" s="77" t="s">
        <v>53</v>
      </c>
      <c r="D36" s="77"/>
      <c r="E36" s="77"/>
      <c r="F36" s="77"/>
      <c r="G36" s="77"/>
      <c r="H36" s="77"/>
      <c r="I36" s="77"/>
      <c r="J36" s="77"/>
      <c r="K36" s="77"/>
      <c r="L36" s="77"/>
      <c r="M36" s="77"/>
      <c r="N36" s="77"/>
      <c r="O36" s="77"/>
      <c r="P36" s="77"/>
      <c r="Q36" s="77"/>
      <c r="R36" s="77"/>
      <c r="S36" s="77"/>
      <c r="T36" s="77"/>
    </row>
    <row r="37" spans="1:25" s="365" customFormat="1" ht="9.75" customHeight="1" thickBot="1">
      <c r="A37" s="77"/>
      <c r="B37" s="77"/>
      <c r="C37" s="77"/>
      <c r="D37" s="77"/>
      <c r="E37" s="77"/>
      <c r="F37" s="77"/>
      <c r="G37" s="77"/>
      <c r="H37" s="77"/>
      <c r="I37" s="77"/>
      <c r="J37" s="77"/>
      <c r="K37" s="77"/>
      <c r="L37" s="77"/>
      <c r="M37" s="77"/>
      <c r="N37" s="77"/>
      <c r="O37" s="77"/>
      <c r="P37" s="77"/>
      <c r="Q37" s="77"/>
      <c r="R37" s="77"/>
      <c r="S37" s="77"/>
      <c r="T37" s="77"/>
    </row>
    <row r="38" spans="1:25" s="365" customFormat="1" ht="19.5" customHeight="1" thickBot="1">
      <c r="A38" s="77"/>
      <c r="B38" s="77"/>
      <c r="C38" s="77" t="s">
        <v>7</v>
      </c>
      <c r="D38" s="780" t="s">
        <v>52</v>
      </c>
      <c r="E38" s="780"/>
      <c r="F38" s="780"/>
      <c r="G38" s="780"/>
      <c r="H38" s="780"/>
      <c r="I38" s="780"/>
      <c r="J38" s="780"/>
      <c r="K38" s="780"/>
      <c r="L38" s="780"/>
      <c r="M38" s="780"/>
      <c r="N38" s="780"/>
      <c r="O38" s="780"/>
      <c r="P38" s="780"/>
      <c r="Q38" s="782"/>
      <c r="R38" s="783"/>
      <c r="S38" s="784"/>
      <c r="T38" s="784"/>
      <c r="U38" s="785"/>
      <c r="Y38" s="365" t="s">
        <v>273</v>
      </c>
    </row>
    <row r="39" spans="1:25" s="365" customFormat="1" ht="9" customHeight="1" thickBot="1">
      <c r="A39" s="77"/>
      <c r="B39" s="77"/>
      <c r="C39" s="77"/>
      <c r="D39" s="77"/>
      <c r="E39" s="77"/>
      <c r="F39" s="77"/>
      <c r="G39" s="77"/>
      <c r="H39" s="77"/>
      <c r="I39" s="77"/>
      <c r="J39" s="77"/>
      <c r="K39" s="77"/>
      <c r="L39" s="77"/>
      <c r="M39" s="77"/>
      <c r="N39" s="77"/>
      <c r="O39" s="77"/>
      <c r="P39" s="77"/>
      <c r="Q39" s="77"/>
      <c r="R39" s="379"/>
      <c r="S39" s="379"/>
      <c r="T39" s="379"/>
      <c r="U39" s="379"/>
      <c r="Y39" s="365" t="s">
        <v>274</v>
      </c>
    </row>
    <row r="40" spans="1:25" s="365" customFormat="1" ht="19.5" customHeight="1" thickBot="1">
      <c r="A40" s="77"/>
      <c r="B40" s="77"/>
      <c r="C40" s="77" t="s">
        <v>6</v>
      </c>
      <c r="D40" s="780" t="s">
        <v>275</v>
      </c>
      <c r="E40" s="780"/>
      <c r="F40" s="780"/>
      <c r="G40" s="780"/>
      <c r="H40" s="780"/>
      <c r="I40" s="780"/>
      <c r="J40" s="780"/>
      <c r="K40" s="780"/>
      <c r="L40" s="780"/>
      <c r="M40" s="780"/>
      <c r="N40" s="780"/>
      <c r="O40" s="780"/>
      <c r="P40" s="780"/>
      <c r="Q40" s="782"/>
      <c r="R40" s="783"/>
      <c r="S40" s="784"/>
      <c r="T40" s="784"/>
      <c r="U40" s="785"/>
      <c r="Y40" s="365" t="s">
        <v>276</v>
      </c>
    </row>
    <row r="41" spans="1:25" s="365" customFormat="1" ht="19.5" customHeight="1">
      <c r="A41" s="77"/>
      <c r="B41" s="77"/>
      <c r="C41" s="77"/>
      <c r="D41" s="819" t="s">
        <v>277</v>
      </c>
      <c r="E41" s="819"/>
      <c r="F41" s="819"/>
      <c r="G41" s="819"/>
      <c r="H41" s="819"/>
      <c r="I41" s="819"/>
      <c r="J41" s="819"/>
      <c r="K41" s="819"/>
      <c r="L41" s="819"/>
      <c r="M41" s="819"/>
      <c r="N41" s="819"/>
      <c r="O41" s="819"/>
      <c r="P41" s="819"/>
      <c r="Q41" s="819"/>
      <c r="Y41" s="365" t="s">
        <v>278</v>
      </c>
    </row>
    <row r="42" spans="1:25" s="365" customFormat="1" ht="7.5" customHeight="1" thickBot="1">
      <c r="A42" s="77"/>
      <c r="B42" s="77"/>
      <c r="C42" s="77"/>
      <c r="D42" s="77"/>
      <c r="E42" s="77"/>
      <c r="F42" s="77"/>
      <c r="G42" s="77"/>
      <c r="H42" s="77"/>
      <c r="I42" s="77"/>
      <c r="J42" s="77"/>
      <c r="K42" s="77"/>
      <c r="L42" s="77"/>
      <c r="M42" s="77"/>
      <c r="N42" s="77"/>
      <c r="O42" s="77"/>
      <c r="P42" s="77"/>
      <c r="Q42" s="77"/>
      <c r="R42" s="77"/>
      <c r="S42" s="77"/>
      <c r="T42" s="77"/>
    </row>
    <row r="43" spans="1:25" s="365" customFormat="1" ht="19.5" customHeight="1" thickBot="1">
      <c r="A43" s="77"/>
      <c r="B43" s="77"/>
      <c r="C43" s="77" t="s">
        <v>5</v>
      </c>
      <c r="D43" s="820" t="s">
        <v>51</v>
      </c>
      <c r="E43" s="820"/>
      <c r="F43" s="820"/>
      <c r="G43" s="820"/>
      <c r="H43" s="820"/>
      <c r="I43" s="820"/>
      <c r="J43" s="820"/>
      <c r="K43" s="820"/>
      <c r="L43" s="820"/>
      <c r="M43" s="820"/>
      <c r="N43" s="820"/>
      <c r="O43" s="820"/>
      <c r="P43" s="820"/>
      <c r="Q43" s="821"/>
      <c r="R43" s="783"/>
      <c r="S43" s="784"/>
      <c r="T43" s="784"/>
      <c r="U43" s="785"/>
      <c r="Y43" s="365" t="s">
        <v>279</v>
      </c>
    </row>
    <row r="44" spans="1:25" s="365" customFormat="1" ht="19.5" customHeight="1">
      <c r="A44" s="77"/>
      <c r="B44" s="77"/>
      <c r="C44" s="77"/>
      <c r="D44" s="77"/>
      <c r="E44" s="77"/>
      <c r="F44" s="77"/>
      <c r="G44" s="77"/>
      <c r="H44" s="77"/>
      <c r="I44" s="77"/>
      <c r="J44" s="77"/>
      <c r="K44" s="77"/>
      <c r="L44" s="77"/>
      <c r="M44" s="77"/>
      <c r="N44" s="77"/>
      <c r="O44" s="77"/>
      <c r="P44" s="77"/>
      <c r="Q44" s="77"/>
      <c r="R44" s="77"/>
      <c r="S44" s="77"/>
      <c r="T44" s="77"/>
      <c r="Y44" s="365" t="s">
        <v>280</v>
      </c>
    </row>
    <row r="45" spans="1:25" s="365" customFormat="1" ht="9" customHeight="1">
      <c r="A45" s="77"/>
      <c r="B45" s="77"/>
      <c r="C45" s="77"/>
      <c r="D45" s="77"/>
      <c r="E45" s="77"/>
      <c r="F45" s="77"/>
      <c r="G45" s="77"/>
      <c r="H45" s="77"/>
      <c r="I45" s="77"/>
      <c r="J45" s="77"/>
      <c r="K45" s="77"/>
      <c r="L45" s="77"/>
      <c r="M45" s="77"/>
      <c r="N45" s="77"/>
      <c r="O45" s="77"/>
      <c r="P45" s="77"/>
      <c r="Q45" s="77"/>
      <c r="R45" s="77"/>
      <c r="S45" s="77"/>
      <c r="T45" s="77"/>
    </row>
    <row r="46" spans="1:25" s="365" customFormat="1" ht="19.5" customHeight="1">
      <c r="A46" s="77"/>
      <c r="B46" s="76" t="s">
        <v>281</v>
      </c>
      <c r="C46" s="77" t="s">
        <v>282</v>
      </c>
      <c r="D46" s="77"/>
      <c r="E46" s="77"/>
      <c r="F46" s="77"/>
      <c r="G46" s="77"/>
      <c r="H46" s="77"/>
      <c r="I46" s="77"/>
      <c r="J46" s="77"/>
      <c r="K46" s="76"/>
      <c r="L46" s="77"/>
      <c r="M46" s="77"/>
      <c r="N46" s="77"/>
      <c r="O46" s="77"/>
      <c r="P46" s="77"/>
      <c r="Q46" s="77"/>
      <c r="R46" s="370"/>
      <c r="S46" s="370"/>
      <c r="T46" s="370"/>
      <c r="U46" s="370"/>
      <c r="V46" s="370"/>
    </row>
    <row r="47" spans="1:25" s="365" customFormat="1" ht="9.75" customHeight="1" thickBot="1">
      <c r="R47" s="367"/>
      <c r="S47" s="367"/>
      <c r="T47" s="367"/>
      <c r="U47" s="367"/>
      <c r="V47" s="367"/>
    </row>
    <row r="48" spans="1:25" ht="19.5" customHeight="1" thickBot="1">
      <c r="C48" s="75" t="s">
        <v>7</v>
      </c>
      <c r="D48" s="75" t="s">
        <v>283</v>
      </c>
      <c r="K48" s="783"/>
      <c r="L48" s="784"/>
      <c r="M48" s="784"/>
      <c r="N48" s="784"/>
      <c r="O48" s="785"/>
      <c r="Y48" s="75" t="s">
        <v>284</v>
      </c>
    </row>
    <row r="49" spans="3:25" ht="9.75" customHeight="1" thickBot="1">
      <c r="Y49" s="75" t="s">
        <v>285</v>
      </c>
    </row>
    <row r="50" spans="3:25" ht="19.5" customHeight="1" thickBot="1">
      <c r="C50" s="370" t="s">
        <v>6</v>
      </c>
      <c r="D50" s="370" t="s">
        <v>286</v>
      </c>
      <c r="E50" s="370"/>
      <c r="F50" s="370"/>
      <c r="G50" s="370"/>
      <c r="H50" s="374" t="s">
        <v>267</v>
      </c>
      <c r="I50" s="375"/>
      <c r="J50" s="370" t="s">
        <v>49</v>
      </c>
      <c r="K50" s="786" t="s">
        <v>268</v>
      </c>
      <c r="L50" s="786"/>
      <c r="M50" s="786"/>
      <c r="N50" s="786"/>
      <c r="O50" s="783" t="s">
        <v>269</v>
      </c>
      <c r="P50" s="784"/>
      <c r="Q50" s="784"/>
      <c r="R50" s="785"/>
      <c r="S50" s="365" t="s">
        <v>270</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 ref="D38:Q38"/>
    <mergeCell ref="R38:U38"/>
    <mergeCell ref="T24:T25"/>
    <mergeCell ref="C26:C27"/>
    <mergeCell ref="D26:R27"/>
    <mergeCell ref="S26:S27"/>
    <mergeCell ref="T26:T27"/>
    <mergeCell ref="C28:C29"/>
    <mergeCell ref="D28:R29"/>
    <mergeCell ref="S28:S29"/>
    <mergeCell ref="T28:T29"/>
    <mergeCell ref="S24:S25"/>
    <mergeCell ref="D21:R21"/>
    <mergeCell ref="D22:R22"/>
    <mergeCell ref="D23:R23"/>
    <mergeCell ref="C24:C25"/>
    <mergeCell ref="D24:R25"/>
    <mergeCell ref="C20:T20"/>
    <mergeCell ref="H5:W5"/>
    <mergeCell ref="C6:W6"/>
    <mergeCell ref="C8:I8"/>
    <mergeCell ref="J8:P8"/>
    <mergeCell ref="C11:W11"/>
    <mergeCell ref="C12:W12"/>
    <mergeCell ref="N14:R14"/>
    <mergeCell ref="O16:R16"/>
    <mergeCell ref="S16:V16"/>
  </mergeCells>
  <phoneticPr fontId="4"/>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5" firstPageNumber="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K23"/>
  <sheetViews>
    <sheetView showGridLines="0" view="pageBreakPreview" zoomScaleNormal="100" zoomScaleSheetLayoutView="100" workbookViewId="0">
      <selection activeCell="A5" sqref="A5:C7"/>
    </sheetView>
  </sheetViews>
  <sheetFormatPr defaultColWidth="4.90625" defaultRowHeight="13"/>
  <cols>
    <col min="1" max="2" width="8.08984375" style="80" customWidth="1"/>
    <col min="3" max="3" width="11.08984375" style="80" customWidth="1"/>
    <col min="4" max="4" width="4.90625" style="80" customWidth="1"/>
    <col min="5" max="36" width="3.36328125" style="80" customWidth="1"/>
    <col min="37" max="16384" width="4.90625" style="80"/>
  </cols>
  <sheetData>
    <row r="1" spans="1:37" ht="22.5" customHeight="1">
      <c r="A1" s="822" t="s">
        <v>300</v>
      </c>
      <c r="B1" s="822"/>
      <c r="C1" s="822"/>
      <c r="D1" s="822"/>
      <c r="I1" s="95"/>
      <c r="J1" s="95"/>
      <c r="K1" s="95"/>
      <c r="AJ1" s="94"/>
    </row>
    <row r="2" spans="1:37" ht="36" customHeight="1" thickBot="1">
      <c r="A2" s="835" t="s">
        <v>313</v>
      </c>
      <c r="B2" s="835"/>
      <c r="C2" s="835"/>
      <c r="D2" s="835"/>
      <c r="E2" s="835"/>
      <c r="F2" s="835"/>
      <c r="G2" s="835"/>
      <c r="H2" s="835"/>
      <c r="I2" s="835"/>
      <c r="J2" s="835"/>
      <c r="K2" s="835"/>
      <c r="L2" s="835"/>
      <c r="M2" s="835"/>
      <c r="N2" s="835"/>
      <c r="O2" s="835"/>
      <c r="P2" s="835"/>
      <c r="Q2" s="835"/>
      <c r="R2" s="835"/>
      <c r="S2" s="835"/>
      <c r="T2" s="835"/>
      <c r="U2" s="835"/>
      <c r="V2" s="853" t="str">
        <f>IF(DAY(調書1!D2)&lt;15,"(2か月前)","(前月)")</f>
        <v>(2か月前)</v>
      </c>
      <c r="W2" s="853"/>
      <c r="X2" s="853"/>
      <c r="Y2" s="853"/>
      <c r="Z2" s="853"/>
      <c r="AA2" s="853"/>
      <c r="AB2" s="853"/>
      <c r="AC2" s="853"/>
      <c r="AD2" s="853"/>
      <c r="AE2" s="853"/>
      <c r="AF2" s="853"/>
      <c r="AG2" s="853"/>
      <c r="AH2" s="853"/>
      <c r="AI2" s="853"/>
      <c r="AJ2" s="853"/>
    </row>
    <row r="3" spans="1:37" ht="36" customHeight="1" thickBot="1">
      <c r="A3" s="82"/>
      <c r="B3" s="837" t="s">
        <v>135</v>
      </c>
      <c r="C3" s="838"/>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40"/>
      <c r="AI3" s="82"/>
      <c r="AJ3" s="82"/>
    </row>
    <row r="4" spans="1:37" ht="19.5" customHeight="1">
      <c r="A4" s="860" t="str">
        <f>IF(調書1!D2="","↓↓↓まずは、＜調書１＞の運営指導年月日(D2)を西暦年で入力してください","")</f>
        <v>↓↓↓まずは、＜調書１＞の運営指導年月日(D2)を西暦年で入力してください</v>
      </c>
      <c r="B4" s="860"/>
      <c r="C4" s="860"/>
      <c r="D4" s="860"/>
      <c r="E4" s="860"/>
      <c r="F4" s="860"/>
      <c r="G4" s="860"/>
      <c r="H4" s="860"/>
      <c r="I4" s="860"/>
      <c r="J4" s="860"/>
      <c r="K4" s="860"/>
      <c r="L4" s="860"/>
      <c r="M4" s="860"/>
      <c r="N4" s="860"/>
      <c r="O4" s="860"/>
      <c r="P4" s="860"/>
      <c r="Q4" s="860"/>
      <c r="R4" s="860"/>
      <c r="S4" s="860"/>
      <c r="T4" s="860"/>
      <c r="U4" s="860"/>
      <c r="V4" s="860"/>
      <c r="W4" s="860"/>
      <c r="X4" s="860"/>
      <c r="Y4" s="860"/>
      <c r="Z4" s="860"/>
      <c r="AA4" s="860"/>
      <c r="AB4" s="860"/>
      <c r="AC4" s="860"/>
      <c r="AD4" s="860"/>
      <c r="AE4" s="860"/>
      <c r="AF4" s="860"/>
      <c r="AG4" s="860"/>
      <c r="AH4" s="860"/>
      <c r="AI4" s="860"/>
      <c r="AJ4" s="860"/>
    </row>
    <row r="5" spans="1:37" ht="18" customHeight="1">
      <c r="A5" s="841"/>
      <c r="B5" s="842"/>
      <c r="C5" s="843"/>
      <c r="D5" s="850" t="str">
        <f>調書1!J5</f>
        <v>エラー！事前調書１のセル「D2」(実地指導日)を入力！</v>
      </c>
      <c r="E5" s="851"/>
      <c r="F5" s="851"/>
      <c r="G5" s="851"/>
      <c r="H5" s="851"/>
      <c r="I5" s="851"/>
      <c r="J5" s="851"/>
      <c r="K5" s="851"/>
      <c r="L5" s="851"/>
      <c r="M5" s="851"/>
      <c r="N5" s="851"/>
      <c r="O5" s="851"/>
      <c r="P5" s="851"/>
      <c r="Q5" s="851"/>
      <c r="R5" s="851"/>
      <c r="S5" s="851"/>
      <c r="T5" s="851"/>
      <c r="U5" s="851"/>
      <c r="V5" s="851"/>
      <c r="W5" s="851"/>
      <c r="X5" s="851"/>
      <c r="Y5" s="851"/>
      <c r="Z5" s="851"/>
      <c r="AA5" s="851"/>
      <c r="AB5" s="851"/>
      <c r="AC5" s="851"/>
      <c r="AD5" s="851"/>
      <c r="AE5" s="851"/>
      <c r="AF5" s="851"/>
      <c r="AG5" s="851"/>
      <c r="AH5" s="851"/>
      <c r="AI5" s="852"/>
      <c r="AJ5" s="854" t="s">
        <v>24</v>
      </c>
    </row>
    <row r="6" spans="1:37" ht="18" customHeight="1">
      <c r="A6" s="844"/>
      <c r="B6" s="845"/>
      <c r="C6" s="846"/>
      <c r="D6" s="92" t="s">
        <v>34</v>
      </c>
      <c r="E6" s="93">
        <v>1</v>
      </c>
      <c r="F6" s="93">
        <v>2</v>
      </c>
      <c r="G6" s="93">
        <v>3</v>
      </c>
      <c r="H6" s="93">
        <v>4</v>
      </c>
      <c r="I6" s="93">
        <v>5</v>
      </c>
      <c r="J6" s="93">
        <v>6</v>
      </c>
      <c r="K6" s="93">
        <v>7</v>
      </c>
      <c r="L6" s="93">
        <v>8</v>
      </c>
      <c r="M6" s="93">
        <v>9</v>
      </c>
      <c r="N6" s="93">
        <v>10</v>
      </c>
      <c r="O6" s="93">
        <v>11</v>
      </c>
      <c r="P6" s="93">
        <v>12</v>
      </c>
      <c r="Q6" s="93">
        <v>13</v>
      </c>
      <c r="R6" s="93">
        <v>14</v>
      </c>
      <c r="S6" s="93">
        <v>15</v>
      </c>
      <c r="T6" s="93">
        <v>16</v>
      </c>
      <c r="U6" s="93">
        <v>17</v>
      </c>
      <c r="V6" s="93">
        <v>18</v>
      </c>
      <c r="W6" s="93">
        <v>19</v>
      </c>
      <c r="X6" s="93">
        <v>20</v>
      </c>
      <c r="Y6" s="93">
        <v>21</v>
      </c>
      <c r="Z6" s="93">
        <v>22</v>
      </c>
      <c r="AA6" s="93">
        <v>23</v>
      </c>
      <c r="AB6" s="93">
        <v>24</v>
      </c>
      <c r="AC6" s="93">
        <v>25</v>
      </c>
      <c r="AD6" s="93">
        <v>26</v>
      </c>
      <c r="AE6" s="93">
        <v>27</v>
      </c>
      <c r="AF6" s="93">
        <v>28</v>
      </c>
      <c r="AG6" s="93">
        <v>29</v>
      </c>
      <c r="AH6" s="93">
        <v>30</v>
      </c>
      <c r="AI6" s="93">
        <v>31</v>
      </c>
      <c r="AJ6" s="855"/>
    </row>
    <row r="7" spans="1:37" ht="18" customHeight="1">
      <c r="A7" s="847"/>
      <c r="B7" s="848"/>
      <c r="C7" s="849"/>
      <c r="D7" s="92" t="s">
        <v>134</v>
      </c>
      <c r="E7" s="305" t="str">
        <f>調書1!J7</f>
        <v>-</v>
      </c>
      <c r="F7" s="305" t="str">
        <f>調書1!K7</f>
        <v>-</v>
      </c>
      <c r="G7" s="305" t="str">
        <f>調書1!L7</f>
        <v>-</v>
      </c>
      <c r="H7" s="305" t="str">
        <f>調書1!M7</f>
        <v>-</v>
      </c>
      <c r="I7" s="305" t="str">
        <f>調書1!N7</f>
        <v>-</v>
      </c>
      <c r="J7" s="305" t="str">
        <f>調書1!O7</f>
        <v>-</v>
      </c>
      <c r="K7" s="305" t="str">
        <f>調書1!P7</f>
        <v>-</v>
      </c>
      <c r="L7" s="305" t="str">
        <f>調書1!Q7</f>
        <v>-</v>
      </c>
      <c r="M7" s="305" t="str">
        <f>調書1!R7</f>
        <v>-</v>
      </c>
      <c r="N7" s="305" t="str">
        <f>調書1!S7</f>
        <v>-</v>
      </c>
      <c r="O7" s="305" t="str">
        <f>調書1!T7</f>
        <v>-</v>
      </c>
      <c r="P7" s="305" t="str">
        <f>調書1!U7</f>
        <v>-</v>
      </c>
      <c r="Q7" s="305" t="str">
        <f>調書1!V7</f>
        <v>-</v>
      </c>
      <c r="R7" s="305" t="str">
        <f>調書1!W7</f>
        <v>-</v>
      </c>
      <c r="S7" s="305" t="str">
        <f>調書1!X7</f>
        <v>-</v>
      </c>
      <c r="T7" s="305" t="str">
        <f>調書1!Y7</f>
        <v>-</v>
      </c>
      <c r="U7" s="305" t="str">
        <f>調書1!Z7</f>
        <v>-</v>
      </c>
      <c r="V7" s="305" t="str">
        <f>調書1!AA7</f>
        <v>-</v>
      </c>
      <c r="W7" s="305" t="str">
        <f>調書1!AB7</f>
        <v>-</v>
      </c>
      <c r="X7" s="305" t="str">
        <f>調書1!AC7</f>
        <v>-</v>
      </c>
      <c r="Y7" s="305" t="str">
        <f>調書1!AD7</f>
        <v>-</v>
      </c>
      <c r="Z7" s="305" t="str">
        <f>調書1!AE7</f>
        <v>-</v>
      </c>
      <c r="AA7" s="305" t="str">
        <f>調書1!AF7</f>
        <v>-</v>
      </c>
      <c r="AB7" s="305" t="str">
        <f>調書1!AG7</f>
        <v>-</v>
      </c>
      <c r="AC7" s="305" t="str">
        <f>調書1!AH7</f>
        <v>-</v>
      </c>
      <c r="AD7" s="305" t="str">
        <f>調書1!AI7</f>
        <v>-</v>
      </c>
      <c r="AE7" s="305" t="str">
        <f>調書1!AJ7</f>
        <v>-</v>
      </c>
      <c r="AF7" s="305" t="str">
        <f>調書1!AK7</f>
        <v>-</v>
      </c>
      <c r="AG7" s="305" t="str">
        <f>調書1!AL7</f>
        <v>-</v>
      </c>
      <c r="AH7" s="305" t="str">
        <f>調書1!AM7</f>
        <v>-</v>
      </c>
      <c r="AI7" s="305" t="str">
        <f>調書1!AN7</f>
        <v>-</v>
      </c>
      <c r="AJ7" s="856"/>
    </row>
    <row r="8" spans="1:37" ht="28.5" customHeight="1">
      <c r="A8" s="823" t="s">
        <v>144</v>
      </c>
      <c r="B8" s="824"/>
      <c r="C8" s="829" t="s">
        <v>132</v>
      </c>
      <c r="D8" s="830"/>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0"/>
    </row>
    <row r="9" spans="1:37" ht="28.5" customHeight="1">
      <c r="A9" s="825"/>
      <c r="B9" s="826"/>
      <c r="C9" s="831" t="s">
        <v>131</v>
      </c>
      <c r="D9" s="832"/>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8"/>
    </row>
    <row r="10" spans="1:37" ht="28.5" customHeight="1">
      <c r="A10" s="825"/>
      <c r="B10" s="826"/>
      <c r="C10" s="831" t="s">
        <v>130</v>
      </c>
      <c r="D10" s="832"/>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6"/>
    </row>
    <row r="11" spans="1:37" ht="28.5" customHeight="1">
      <c r="A11" s="827"/>
      <c r="B11" s="828"/>
      <c r="C11" s="833" t="s">
        <v>24</v>
      </c>
      <c r="D11" s="834"/>
      <c r="E11" s="299">
        <f t="shared" ref="E11:AI11" si="0">SUM(E8:E10)</f>
        <v>0</v>
      </c>
      <c r="F11" s="300">
        <f t="shared" si="0"/>
        <v>0</v>
      </c>
      <c r="G11" s="300">
        <f t="shared" si="0"/>
        <v>0</v>
      </c>
      <c r="H11" s="300">
        <f t="shared" si="0"/>
        <v>0</v>
      </c>
      <c r="I11" s="300">
        <f t="shared" si="0"/>
        <v>0</v>
      </c>
      <c r="J11" s="300">
        <f t="shared" si="0"/>
        <v>0</v>
      </c>
      <c r="K11" s="300">
        <f t="shared" si="0"/>
        <v>0</v>
      </c>
      <c r="L11" s="300">
        <f t="shared" si="0"/>
        <v>0</v>
      </c>
      <c r="M11" s="300">
        <f t="shared" si="0"/>
        <v>0</v>
      </c>
      <c r="N11" s="300">
        <f t="shared" si="0"/>
        <v>0</v>
      </c>
      <c r="O11" s="300">
        <f t="shared" si="0"/>
        <v>0</v>
      </c>
      <c r="P11" s="300">
        <f t="shared" si="0"/>
        <v>0</v>
      </c>
      <c r="Q11" s="300">
        <f t="shared" si="0"/>
        <v>0</v>
      </c>
      <c r="R11" s="300">
        <f t="shared" si="0"/>
        <v>0</v>
      </c>
      <c r="S11" s="300">
        <f t="shared" si="0"/>
        <v>0</v>
      </c>
      <c r="T11" s="300">
        <f t="shared" si="0"/>
        <v>0</v>
      </c>
      <c r="U11" s="300">
        <f t="shared" si="0"/>
        <v>0</v>
      </c>
      <c r="V11" s="300">
        <f t="shared" si="0"/>
        <v>0</v>
      </c>
      <c r="W11" s="300">
        <f t="shared" si="0"/>
        <v>0</v>
      </c>
      <c r="X11" s="300">
        <f t="shared" si="0"/>
        <v>0</v>
      </c>
      <c r="Y11" s="300">
        <f t="shared" si="0"/>
        <v>0</v>
      </c>
      <c r="Z11" s="300">
        <f t="shared" si="0"/>
        <v>0</v>
      </c>
      <c r="AA11" s="300">
        <f t="shared" si="0"/>
        <v>0</v>
      </c>
      <c r="AB11" s="300">
        <f t="shared" si="0"/>
        <v>0</v>
      </c>
      <c r="AC11" s="300">
        <f t="shared" si="0"/>
        <v>0</v>
      </c>
      <c r="AD11" s="300">
        <f t="shared" si="0"/>
        <v>0</v>
      </c>
      <c r="AE11" s="300">
        <f t="shared" si="0"/>
        <v>0</v>
      </c>
      <c r="AF11" s="300">
        <f t="shared" si="0"/>
        <v>0</v>
      </c>
      <c r="AG11" s="300">
        <f t="shared" si="0"/>
        <v>0</v>
      </c>
      <c r="AH11" s="300">
        <f t="shared" si="0"/>
        <v>0</v>
      </c>
      <c r="AI11" s="300">
        <f t="shared" si="0"/>
        <v>0</v>
      </c>
      <c r="AJ11" s="301">
        <f>SUM(E11:AI11)</f>
        <v>0</v>
      </c>
    </row>
    <row r="12" spans="1:37" ht="28.5" customHeight="1">
      <c r="A12" s="861" t="s">
        <v>133</v>
      </c>
      <c r="B12" s="862"/>
      <c r="C12" s="829" t="s">
        <v>132</v>
      </c>
      <c r="D12" s="830"/>
      <c r="E12" s="302">
        <f t="shared" ref="E12:AI12" si="1">ROUNDDOWN(E8/1,2)</f>
        <v>0</v>
      </c>
      <c r="F12" s="302">
        <f t="shared" si="1"/>
        <v>0</v>
      </c>
      <c r="G12" s="302">
        <f t="shared" si="1"/>
        <v>0</v>
      </c>
      <c r="H12" s="302">
        <f t="shared" si="1"/>
        <v>0</v>
      </c>
      <c r="I12" s="302">
        <f t="shared" si="1"/>
        <v>0</v>
      </c>
      <c r="J12" s="302">
        <f t="shared" si="1"/>
        <v>0</v>
      </c>
      <c r="K12" s="302">
        <f t="shared" si="1"/>
        <v>0</v>
      </c>
      <c r="L12" s="302">
        <f t="shared" si="1"/>
        <v>0</v>
      </c>
      <c r="M12" s="302">
        <f t="shared" si="1"/>
        <v>0</v>
      </c>
      <c r="N12" s="302">
        <f t="shared" si="1"/>
        <v>0</v>
      </c>
      <c r="O12" s="302">
        <f t="shared" si="1"/>
        <v>0</v>
      </c>
      <c r="P12" s="302">
        <f t="shared" si="1"/>
        <v>0</v>
      </c>
      <c r="Q12" s="302">
        <f t="shared" si="1"/>
        <v>0</v>
      </c>
      <c r="R12" s="302">
        <f t="shared" si="1"/>
        <v>0</v>
      </c>
      <c r="S12" s="302">
        <f t="shared" si="1"/>
        <v>0</v>
      </c>
      <c r="T12" s="302">
        <f t="shared" si="1"/>
        <v>0</v>
      </c>
      <c r="U12" s="302">
        <f t="shared" si="1"/>
        <v>0</v>
      </c>
      <c r="V12" s="302">
        <f t="shared" si="1"/>
        <v>0</v>
      </c>
      <c r="W12" s="302">
        <f t="shared" si="1"/>
        <v>0</v>
      </c>
      <c r="X12" s="302">
        <f t="shared" si="1"/>
        <v>0</v>
      </c>
      <c r="Y12" s="302">
        <f t="shared" si="1"/>
        <v>0</v>
      </c>
      <c r="Z12" s="302">
        <f t="shared" si="1"/>
        <v>0</v>
      </c>
      <c r="AA12" s="302">
        <f t="shared" si="1"/>
        <v>0</v>
      </c>
      <c r="AB12" s="302">
        <f t="shared" si="1"/>
        <v>0</v>
      </c>
      <c r="AC12" s="302">
        <f t="shared" si="1"/>
        <v>0</v>
      </c>
      <c r="AD12" s="302">
        <f t="shared" si="1"/>
        <v>0</v>
      </c>
      <c r="AE12" s="302">
        <f t="shared" si="1"/>
        <v>0</v>
      </c>
      <c r="AF12" s="302">
        <f t="shared" si="1"/>
        <v>0</v>
      </c>
      <c r="AG12" s="302">
        <f t="shared" si="1"/>
        <v>0</v>
      </c>
      <c r="AH12" s="302">
        <f t="shared" si="1"/>
        <v>0</v>
      </c>
      <c r="AI12" s="302">
        <f t="shared" si="1"/>
        <v>0</v>
      </c>
      <c r="AJ12" s="302">
        <f>ROUNDDOWN(AJ8/1,2)</f>
        <v>0</v>
      </c>
    </row>
    <row r="13" spans="1:37" ht="28.5" customHeight="1">
      <c r="A13" s="863"/>
      <c r="B13" s="864"/>
      <c r="C13" s="831" t="s">
        <v>131</v>
      </c>
      <c r="D13" s="832"/>
      <c r="E13" s="303">
        <f t="shared" ref="E13:AI13" si="2">ROUNDDOWN(E9/2,2)</f>
        <v>0</v>
      </c>
      <c r="F13" s="303">
        <f t="shared" si="2"/>
        <v>0</v>
      </c>
      <c r="G13" s="303">
        <f t="shared" si="2"/>
        <v>0</v>
      </c>
      <c r="H13" s="303">
        <f t="shared" si="2"/>
        <v>0</v>
      </c>
      <c r="I13" s="303">
        <f t="shared" si="2"/>
        <v>0</v>
      </c>
      <c r="J13" s="303">
        <f t="shared" si="2"/>
        <v>0</v>
      </c>
      <c r="K13" s="303">
        <f t="shared" si="2"/>
        <v>0</v>
      </c>
      <c r="L13" s="303">
        <f t="shared" si="2"/>
        <v>0</v>
      </c>
      <c r="M13" s="303">
        <f t="shared" si="2"/>
        <v>0</v>
      </c>
      <c r="N13" s="303">
        <f t="shared" si="2"/>
        <v>0</v>
      </c>
      <c r="O13" s="303">
        <f t="shared" si="2"/>
        <v>0</v>
      </c>
      <c r="P13" s="303">
        <f t="shared" si="2"/>
        <v>0</v>
      </c>
      <c r="Q13" s="303">
        <f t="shared" si="2"/>
        <v>0</v>
      </c>
      <c r="R13" s="303">
        <f t="shared" si="2"/>
        <v>0</v>
      </c>
      <c r="S13" s="303">
        <f t="shared" si="2"/>
        <v>0</v>
      </c>
      <c r="T13" s="303">
        <f t="shared" si="2"/>
        <v>0</v>
      </c>
      <c r="U13" s="303">
        <f t="shared" si="2"/>
        <v>0</v>
      </c>
      <c r="V13" s="303">
        <f t="shared" si="2"/>
        <v>0</v>
      </c>
      <c r="W13" s="303">
        <f t="shared" si="2"/>
        <v>0</v>
      </c>
      <c r="X13" s="303">
        <f t="shared" si="2"/>
        <v>0</v>
      </c>
      <c r="Y13" s="303">
        <f t="shared" si="2"/>
        <v>0</v>
      </c>
      <c r="Z13" s="303">
        <f t="shared" si="2"/>
        <v>0</v>
      </c>
      <c r="AA13" s="303">
        <f t="shared" si="2"/>
        <v>0</v>
      </c>
      <c r="AB13" s="303">
        <f t="shared" si="2"/>
        <v>0</v>
      </c>
      <c r="AC13" s="303">
        <f t="shared" si="2"/>
        <v>0</v>
      </c>
      <c r="AD13" s="303">
        <f t="shared" si="2"/>
        <v>0</v>
      </c>
      <c r="AE13" s="303">
        <f t="shared" si="2"/>
        <v>0</v>
      </c>
      <c r="AF13" s="303">
        <f t="shared" si="2"/>
        <v>0</v>
      </c>
      <c r="AG13" s="303">
        <f t="shared" si="2"/>
        <v>0</v>
      </c>
      <c r="AH13" s="303">
        <f t="shared" si="2"/>
        <v>0</v>
      </c>
      <c r="AI13" s="303">
        <f t="shared" si="2"/>
        <v>0</v>
      </c>
      <c r="AJ13" s="303">
        <f t="shared" ref="AJ13" si="3">ROUNDDOWN(AJ9/2,2)</f>
        <v>0</v>
      </c>
    </row>
    <row r="14" spans="1:37" ht="28.5" customHeight="1">
      <c r="A14" s="863"/>
      <c r="B14" s="864"/>
      <c r="C14" s="831" t="s">
        <v>130</v>
      </c>
      <c r="D14" s="832"/>
      <c r="E14" s="304">
        <f t="shared" ref="E14:AI14" si="4">ROUNDDOWN(E10/3,2)</f>
        <v>0</v>
      </c>
      <c r="F14" s="304">
        <f t="shared" si="4"/>
        <v>0</v>
      </c>
      <c r="G14" s="304">
        <f t="shared" si="4"/>
        <v>0</v>
      </c>
      <c r="H14" s="304">
        <f t="shared" si="4"/>
        <v>0</v>
      </c>
      <c r="I14" s="304">
        <f t="shared" si="4"/>
        <v>0</v>
      </c>
      <c r="J14" s="304">
        <f t="shared" si="4"/>
        <v>0</v>
      </c>
      <c r="K14" s="304">
        <f t="shared" si="4"/>
        <v>0</v>
      </c>
      <c r="L14" s="304">
        <f t="shared" si="4"/>
        <v>0</v>
      </c>
      <c r="M14" s="304">
        <f t="shared" si="4"/>
        <v>0</v>
      </c>
      <c r="N14" s="304">
        <f t="shared" si="4"/>
        <v>0</v>
      </c>
      <c r="O14" s="304">
        <f t="shared" si="4"/>
        <v>0</v>
      </c>
      <c r="P14" s="304">
        <f t="shared" si="4"/>
        <v>0</v>
      </c>
      <c r="Q14" s="304">
        <f t="shared" si="4"/>
        <v>0</v>
      </c>
      <c r="R14" s="304">
        <f t="shared" si="4"/>
        <v>0</v>
      </c>
      <c r="S14" s="304">
        <f t="shared" si="4"/>
        <v>0</v>
      </c>
      <c r="T14" s="304">
        <f t="shared" si="4"/>
        <v>0</v>
      </c>
      <c r="U14" s="304">
        <f t="shared" si="4"/>
        <v>0</v>
      </c>
      <c r="V14" s="304">
        <f t="shared" si="4"/>
        <v>0</v>
      </c>
      <c r="W14" s="304">
        <f t="shared" si="4"/>
        <v>0</v>
      </c>
      <c r="X14" s="304">
        <f t="shared" si="4"/>
        <v>0</v>
      </c>
      <c r="Y14" s="304">
        <f t="shared" si="4"/>
        <v>0</v>
      </c>
      <c r="Z14" s="304">
        <f t="shared" si="4"/>
        <v>0</v>
      </c>
      <c r="AA14" s="304">
        <f t="shared" si="4"/>
        <v>0</v>
      </c>
      <c r="AB14" s="304">
        <f t="shared" si="4"/>
        <v>0</v>
      </c>
      <c r="AC14" s="304">
        <f t="shared" si="4"/>
        <v>0</v>
      </c>
      <c r="AD14" s="304">
        <f t="shared" si="4"/>
        <v>0</v>
      </c>
      <c r="AE14" s="304">
        <f t="shared" si="4"/>
        <v>0</v>
      </c>
      <c r="AF14" s="304">
        <f t="shared" si="4"/>
        <v>0</v>
      </c>
      <c r="AG14" s="304">
        <f t="shared" si="4"/>
        <v>0</v>
      </c>
      <c r="AH14" s="304">
        <f t="shared" si="4"/>
        <v>0</v>
      </c>
      <c r="AI14" s="304">
        <f t="shared" si="4"/>
        <v>0</v>
      </c>
      <c r="AJ14" s="304">
        <f t="shared" ref="AJ14" si="5">ROUNDDOWN(AJ10/3,2)</f>
        <v>0</v>
      </c>
    </row>
    <row r="15" spans="1:37" ht="28.5" customHeight="1">
      <c r="A15" s="865"/>
      <c r="B15" s="866"/>
      <c r="C15" s="833" t="s">
        <v>24</v>
      </c>
      <c r="D15" s="834"/>
      <c r="E15" s="300">
        <f t="shared" ref="E15:AI15" si="6">SUM(E12:E14)</f>
        <v>0</v>
      </c>
      <c r="F15" s="300">
        <f t="shared" si="6"/>
        <v>0</v>
      </c>
      <c r="G15" s="300">
        <f t="shared" si="6"/>
        <v>0</v>
      </c>
      <c r="H15" s="300">
        <f t="shared" si="6"/>
        <v>0</v>
      </c>
      <c r="I15" s="300">
        <f t="shared" si="6"/>
        <v>0</v>
      </c>
      <c r="J15" s="300">
        <f t="shared" si="6"/>
        <v>0</v>
      </c>
      <c r="K15" s="300">
        <f t="shared" si="6"/>
        <v>0</v>
      </c>
      <c r="L15" s="300">
        <f t="shared" si="6"/>
        <v>0</v>
      </c>
      <c r="M15" s="300">
        <f t="shared" si="6"/>
        <v>0</v>
      </c>
      <c r="N15" s="300">
        <f t="shared" si="6"/>
        <v>0</v>
      </c>
      <c r="O15" s="300">
        <f t="shared" si="6"/>
        <v>0</v>
      </c>
      <c r="P15" s="300">
        <f t="shared" si="6"/>
        <v>0</v>
      </c>
      <c r="Q15" s="300">
        <f t="shared" si="6"/>
        <v>0</v>
      </c>
      <c r="R15" s="300">
        <f t="shared" si="6"/>
        <v>0</v>
      </c>
      <c r="S15" s="300">
        <f t="shared" si="6"/>
        <v>0</v>
      </c>
      <c r="T15" s="300">
        <f t="shared" si="6"/>
        <v>0</v>
      </c>
      <c r="U15" s="300">
        <f t="shared" si="6"/>
        <v>0</v>
      </c>
      <c r="V15" s="300">
        <f t="shared" si="6"/>
        <v>0</v>
      </c>
      <c r="W15" s="300">
        <f t="shared" si="6"/>
        <v>0</v>
      </c>
      <c r="X15" s="300">
        <f t="shared" si="6"/>
        <v>0</v>
      </c>
      <c r="Y15" s="300">
        <f t="shared" si="6"/>
        <v>0</v>
      </c>
      <c r="Z15" s="300">
        <f t="shared" si="6"/>
        <v>0</v>
      </c>
      <c r="AA15" s="300">
        <f t="shared" si="6"/>
        <v>0</v>
      </c>
      <c r="AB15" s="300">
        <f t="shared" si="6"/>
        <v>0</v>
      </c>
      <c r="AC15" s="300">
        <f t="shared" si="6"/>
        <v>0</v>
      </c>
      <c r="AD15" s="300">
        <f t="shared" si="6"/>
        <v>0</v>
      </c>
      <c r="AE15" s="300">
        <f t="shared" si="6"/>
        <v>0</v>
      </c>
      <c r="AF15" s="300">
        <f t="shared" si="6"/>
        <v>0</v>
      </c>
      <c r="AG15" s="300">
        <f t="shared" si="6"/>
        <v>0</v>
      </c>
      <c r="AH15" s="300">
        <f t="shared" si="6"/>
        <v>0</v>
      </c>
      <c r="AI15" s="300">
        <f t="shared" si="6"/>
        <v>0</v>
      </c>
      <c r="AJ15" s="307">
        <f>SUM(E15:AI15)</f>
        <v>0</v>
      </c>
      <c r="AK15" s="106"/>
    </row>
    <row r="16" spans="1:37" ht="28.5" customHeight="1">
      <c r="A16" s="857" t="s">
        <v>145</v>
      </c>
      <c r="B16" s="858"/>
      <c r="C16" s="858"/>
      <c r="D16" s="859"/>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4"/>
      <c r="AJ16" s="83">
        <f>SUM(E16:AI16)</f>
        <v>0</v>
      </c>
    </row>
    <row r="19" spans="1:33">
      <c r="B19" s="80" t="s">
        <v>129</v>
      </c>
    </row>
    <row r="20" spans="1:33" ht="21.75" customHeight="1">
      <c r="C20" s="107" t="s">
        <v>146</v>
      </c>
    </row>
    <row r="21" spans="1:33" ht="21.75" customHeight="1">
      <c r="C21" s="80" t="s">
        <v>128</v>
      </c>
    </row>
    <row r="22" spans="1:33" ht="21.75" customHeight="1">
      <c r="C22" s="80" t="s">
        <v>127</v>
      </c>
    </row>
    <row r="23" spans="1:33" ht="21.75" customHeight="1">
      <c r="A23" s="82"/>
      <c r="B23" s="81"/>
      <c r="C23" s="836" t="s">
        <v>126</v>
      </c>
      <c r="D23" s="836"/>
      <c r="E23" s="836"/>
      <c r="F23" s="836"/>
      <c r="G23" s="836"/>
      <c r="H23" s="836"/>
      <c r="I23" s="836"/>
      <c r="J23" s="836"/>
      <c r="K23" s="836"/>
      <c r="L23" s="836"/>
      <c r="M23" s="836"/>
      <c r="N23" s="836"/>
      <c r="O23" s="836"/>
      <c r="P23" s="836"/>
      <c r="Q23" s="836"/>
      <c r="R23" s="836"/>
      <c r="S23" s="836"/>
      <c r="T23" s="836"/>
      <c r="U23" s="836"/>
      <c r="V23" s="836"/>
      <c r="W23" s="836"/>
      <c r="X23" s="836"/>
      <c r="Y23" s="836"/>
      <c r="Z23" s="836"/>
      <c r="AA23" s="836"/>
      <c r="AB23" s="836"/>
      <c r="AC23" s="836"/>
      <c r="AD23" s="836"/>
      <c r="AE23" s="836"/>
      <c r="AF23" s="836"/>
      <c r="AG23" s="836"/>
    </row>
  </sheetData>
  <sheetProtection password="CC09" sheet="1" objects="1" scenarios="1"/>
  <mergeCells count="21">
    <mergeCell ref="V2:AJ2"/>
    <mergeCell ref="AJ5:AJ7"/>
    <mergeCell ref="A16:D16"/>
    <mergeCell ref="A4:AJ4"/>
    <mergeCell ref="A12:B15"/>
    <mergeCell ref="C12:D12"/>
    <mergeCell ref="C13:D13"/>
    <mergeCell ref="C14:D14"/>
    <mergeCell ref="C15:D15"/>
    <mergeCell ref="C23:AG23"/>
    <mergeCell ref="B3:C3"/>
    <mergeCell ref="D3:AH3"/>
    <mergeCell ref="A5:C7"/>
    <mergeCell ref="D5:AI5"/>
    <mergeCell ref="A1:D1"/>
    <mergeCell ref="A8:B11"/>
    <mergeCell ref="C8:D8"/>
    <mergeCell ref="C9:D9"/>
    <mergeCell ref="C10:D10"/>
    <mergeCell ref="C11:D11"/>
    <mergeCell ref="A2:U2"/>
  </mergeCells>
  <phoneticPr fontId="4"/>
  <dataValidations count="1">
    <dataValidation type="list" allowBlank="1" showInputMessage="1" showErrorMessage="1" sqref="D3:AH3">
      <formula1>"児童発達支援,放課後等デイサービス,児童発達支援・放課後等デイサービスの多機能"</formula1>
    </dataValidation>
  </dataValidations>
  <printOptions horizontalCentered="1"/>
  <pageMargins left="0.31496062992125984" right="0.31496062992125984" top="0.74803149606299213" bottom="0.74803149606299213" header="0.31496062992125984" footer="0.31496062992125984"/>
  <pageSetup paperSize="9" scale="86" orientation="landscape" r:id="rId1"/>
  <headerFooter>
    <oddFooter>&amp;RR030401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AJ23"/>
  <sheetViews>
    <sheetView showGridLines="0" view="pageBreakPreview" zoomScaleNormal="100" zoomScaleSheetLayoutView="100" workbookViewId="0">
      <selection activeCell="A5" sqref="A5:C7"/>
    </sheetView>
  </sheetViews>
  <sheetFormatPr defaultColWidth="4.90625" defaultRowHeight="13"/>
  <cols>
    <col min="1" max="2" width="7.453125" style="80" customWidth="1"/>
    <col min="3" max="3" width="11.08984375" style="80" customWidth="1"/>
    <col min="4" max="4" width="4.90625" style="80" customWidth="1"/>
    <col min="5" max="36" width="3.36328125" style="80" customWidth="1"/>
    <col min="37" max="16384" width="4.90625" style="80"/>
  </cols>
  <sheetData>
    <row r="1" spans="1:36" ht="22.5" customHeight="1">
      <c r="A1" s="822" t="s">
        <v>299</v>
      </c>
      <c r="B1" s="822"/>
      <c r="C1" s="822"/>
      <c r="D1" s="822"/>
      <c r="I1" s="95"/>
      <c r="J1" s="95"/>
      <c r="K1" s="95"/>
      <c r="AJ1" s="94"/>
    </row>
    <row r="2" spans="1:36" ht="36" customHeight="1" thickBot="1">
      <c r="A2" s="835" t="s">
        <v>313</v>
      </c>
      <c r="B2" s="835"/>
      <c r="C2" s="835"/>
      <c r="D2" s="835"/>
      <c r="E2" s="835"/>
      <c r="F2" s="835"/>
      <c r="G2" s="835"/>
      <c r="H2" s="835"/>
      <c r="I2" s="835"/>
      <c r="J2" s="835"/>
      <c r="K2" s="835"/>
      <c r="L2" s="835"/>
      <c r="M2" s="835"/>
      <c r="N2" s="835"/>
      <c r="O2" s="835"/>
      <c r="P2" s="835"/>
      <c r="Q2" s="835"/>
      <c r="R2" s="835"/>
      <c r="S2" s="835"/>
      <c r="T2" s="835"/>
      <c r="U2" s="835"/>
      <c r="V2" s="853" t="str">
        <f>IF(DAY(調書1!D2)&lt;15,"(3か月前)","(前々月)")</f>
        <v>(3か月前)</v>
      </c>
      <c r="W2" s="853"/>
      <c r="X2" s="853"/>
      <c r="Y2" s="853"/>
      <c r="Z2" s="853"/>
      <c r="AA2" s="853"/>
      <c r="AB2" s="853"/>
      <c r="AC2" s="853"/>
      <c r="AD2" s="853"/>
      <c r="AE2" s="853"/>
      <c r="AF2" s="853"/>
      <c r="AG2" s="853"/>
      <c r="AH2" s="853"/>
      <c r="AI2" s="853"/>
      <c r="AJ2" s="853"/>
    </row>
    <row r="3" spans="1:36" ht="36" customHeight="1" thickBot="1">
      <c r="A3" s="82"/>
      <c r="B3" s="837" t="s">
        <v>135</v>
      </c>
      <c r="C3" s="838"/>
      <c r="D3" s="839" t="s">
        <v>314</v>
      </c>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40"/>
      <c r="AI3" s="82"/>
      <c r="AJ3" s="82"/>
    </row>
    <row r="4" spans="1:36" ht="19.5" customHeight="1">
      <c r="A4" s="860" t="str">
        <f>IF(調書1!D2="","↓↓↓まずは、＜調書１＞の運営指導年月日(D2)を西暦年で入力してください","")</f>
        <v>↓↓↓まずは、＜調書１＞の運営指導年月日(D2)を西暦年で入力してください</v>
      </c>
      <c r="B4" s="860"/>
      <c r="C4" s="860"/>
      <c r="D4" s="860"/>
      <c r="E4" s="860"/>
      <c r="F4" s="860"/>
      <c r="G4" s="860"/>
      <c r="H4" s="860"/>
      <c r="I4" s="860"/>
      <c r="J4" s="860"/>
      <c r="K4" s="860"/>
      <c r="L4" s="860"/>
      <c r="M4" s="860"/>
      <c r="N4" s="860"/>
      <c r="O4" s="860"/>
      <c r="P4" s="860"/>
      <c r="Q4" s="860"/>
      <c r="R4" s="860"/>
      <c r="S4" s="860"/>
      <c r="T4" s="860"/>
      <c r="U4" s="860"/>
      <c r="V4" s="860"/>
      <c r="W4" s="860"/>
      <c r="X4" s="860"/>
      <c r="Y4" s="860"/>
      <c r="Z4" s="860"/>
      <c r="AA4" s="860"/>
      <c r="AB4" s="860"/>
      <c r="AC4" s="860"/>
      <c r="AD4" s="860"/>
      <c r="AE4" s="860"/>
      <c r="AF4" s="860"/>
      <c r="AG4" s="860"/>
      <c r="AH4" s="860"/>
      <c r="AI4" s="860"/>
      <c r="AJ4" s="860"/>
    </row>
    <row r="5" spans="1:36" ht="18" customHeight="1">
      <c r="A5" s="841"/>
      <c r="B5" s="842"/>
      <c r="C5" s="843"/>
      <c r="D5" s="850" t="e">
        <f>DATE(TEXT(調書1!$AU2,"yyyy"),TEXT(調書1!$AU2,"mm")-2,1)</f>
        <v>#NUM!</v>
      </c>
      <c r="E5" s="851"/>
      <c r="F5" s="851"/>
      <c r="G5" s="851"/>
      <c r="H5" s="851"/>
      <c r="I5" s="851"/>
      <c r="J5" s="851"/>
      <c r="K5" s="851"/>
      <c r="L5" s="851"/>
      <c r="M5" s="851"/>
      <c r="N5" s="851"/>
      <c r="O5" s="851"/>
      <c r="P5" s="851"/>
      <c r="Q5" s="851"/>
      <c r="R5" s="851"/>
      <c r="S5" s="851"/>
      <c r="T5" s="851"/>
      <c r="U5" s="851"/>
      <c r="V5" s="851"/>
      <c r="W5" s="851"/>
      <c r="X5" s="851"/>
      <c r="Y5" s="851"/>
      <c r="Z5" s="851"/>
      <c r="AA5" s="851"/>
      <c r="AB5" s="851"/>
      <c r="AC5" s="851"/>
      <c r="AD5" s="851"/>
      <c r="AE5" s="851"/>
      <c r="AF5" s="851"/>
      <c r="AG5" s="851"/>
      <c r="AH5" s="851"/>
      <c r="AI5" s="852"/>
      <c r="AJ5" s="854" t="s">
        <v>24</v>
      </c>
    </row>
    <row r="6" spans="1:36" ht="18" customHeight="1">
      <c r="A6" s="844"/>
      <c r="B6" s="845"/>
      <c r="C6" s="846"/>
      <c r="D6" s="92" t="s">
        <v>34</v>
      </c>
      <c r="E6" s="93">
        <v>1</v>
      </c>
      <c r="F6" s="93">
        <v>2</v>
      </c>
      <c r="G6" s="93">
        <v>3</v>
      </c>
      <c r="H6" s="93">
        <v>4</v>
      </c>
      <c r="I6" s="93">
        <v>5</v>
      </c>
      <c r="J6" s="93">
        <v>6</v>
      </c>
      <c r="K6" s="93">
        <v>7</v>
      </c>
      <c r="L6" s="93">
        <v>8</v>
      </c>
      <c r="M6" s="93">
        <v>9</v>
      </c>
      <c r="N6" s="93">
        <v>10</v>
      </c>
      <c r="O6" s="93">
        <v>11</v>
      </c>
      <c r="P6" s="93">
        <v>12</v>
      </c>
      <c r="Q6" s="93">
        <v>13</v>
      </c>
      <c r="R6" s="93">
        <v>14</v>
      </c>
      <c r="S6" s="93">
        <v>15</v>
      </c>
      <c r="T6" s="93">
        <v>16</v>
      </c>
      <c r="U6" s="93">
        <v>17</v>
      </c>
      <c r="V6" s="93">
        <v>18</v>
      </c>
      <c r="W6" s="93">
        <v>19</v>
      </c>
      <c r="X6" s="93">
        <v>20</v>
      </c>
      <c r="Y6" s="93">
        <v>21</v>
      </c>
      <c r="Z6" s="93">
        <v>22</v>
      </c>
      <c r="AA6" s="93">
        <v>23</v>
      </c>
      <c r="AB6" s="93">
        <v>24</v>
      </c>
      <c r="AC6" s="93">
        <v>25</v>
      </c>
      <c r="AD6" s="93">
        <v>26</v>
      </c>
      <c r="AE6" s="93">
        <v>27</v>
      </c>
      <c r="AF6" s="93">
        <v>28</v>
      </c>
      <c r="AG6" s="93">
        <v>29</v>
      </c>
      <c r="AH6" s="93">
        <v>30</v>
      </c>
      <c r="AI6" s="93">
        <v>31</v>
      </c>
      <c r="AJ6" s="855"/>
    </row>
    <row r="7" spans="1:36" ht="18" customHeight="1">
      <c r="A7" s="847"/>
      <c r="B7" s="848"/>
      <c r="C7" s="849"/>
      <c r="D7" s="92" t="s">
        <v>134</v>
      </c>
      <c r="E7" s="306" t="e">
        <f>IF(TEXT(DATE(TEXT($D$5,"yyyy"),TEXT($D$5,"mm"),E$6),"dd")=TEXT(E$6,"00"),TEXT(DATE(TEXT($D$5,"yyyy"),TEXT($D$5,"mm"),E$6),"aaa"),"-")</f>
        <v>#NUM!</v>
      </c>
      <c r="F7" s="306" t="e">
        <f t="shared" ref="F7:AI7" si="0">IF(TEXT(DATE(TEXT($D$5,"yyyy"),TEXT($D$5,"mm"),F$6),"dd")=TEXT(F$6,"00"),TEXT(DATE(TEXT($D$5,"yyyy"),TEXT($D$5,"mm"),F$6),"aaa"),"-")</f>
        <v>#NUM!</v>
      </c>
      <c r="G7" s="306" t="e">
        <f t="shared" si="0"/>
        <v>#NUM!</v>
      </c>
      <c r="H7" s="306" t="e">
        <f t="shared" si="0"/>
        <v>#NUM!</v>
      </c>
      <c r="I7" s="306" t="e">
        <f t="shared" si="0"/>
        <v>#NUM!</v>
      </c>
      <c r="J7" s="306" t="e">
        <f t="shared" si="0"/>
        <v>#NUM!</v>
      </c>
      <c r="K7" s="306" t="e">
        <f t="shared" si="0"/>
        <v>#NUM!</v>
      </c>
      <c r="L7" s="306" t="e">
        <f t="shared" si="0"/>
        <v>#NUM!</v>
      </c>
      <c r="M7" s="306" t="e">
        <f t="shared" si="0"/>
        <v>#NUM!</v>
      </c>
      <c r="N7" s="306" t="e">
        <f t="shared" si="0"/>
        <v>#NUM!</v>
      </c>
      <c r="O7" s="306" t="e">
        <f t="shared" si="0"/>
        <v>#NUM!</v>
      </c>
      <c r="P7" s="306" t="e">
        <f t="shared" si="0"/>
        <v>#NUM!</v>
      </c>
      <c r="Q7" s="306" t="e">
        <f t="shared" si="0"/>
        <v>#NUM!</v>
      </c>
      <c r="R7" s="306" t="e">
        <f t="shared" si="0"/>
        <v>#NUM!</v>
      </c>
      <c r="S7" s="306" t="e">
        <f t="shared" si="0"/>
        <v>#NUM!</v>
      </c>
      <c r="T7" s="306" t="e">
        <f t="shared" si="0"/>
        <v>#NUM!</v>
      </c>
      <c r="U7" s="306" t="e">
        <f t="shared" si="0"/>
        <v>#NUM!</v>
      </c>
      <c r="V7" s="306" t="e">
        <f t="shared" si="0"/>
        <v>#NUM!</v>
      </c>
      <c r="W7" s="306" t="e">
        <f t="shared" si="0"/>
        <v>#NUM!</v>
      </c>
      <c r="X7" s="306" t="e">
        <f t="shared" si="0"/>
        <v>#NUM!</v>
      </c>
      <c r="Y7" s="306" t="e">
        <f t="shared" si="0"/>
        <v>#NUM!</v>
      </c>
      <c r="Z7" s="306" t="e">
        <f t="shared" si="0"/>
        <v>#NUM!</v>
      </c>
      <c r="AA7" s="306" t="e">
        <f t="shared" si="0"/>
        <v>#NUM!</v>
      </c>
      <c r="AB7" s="306" t="e">
        <f t="shared" si="0"/>
        <v>#NUM!</v>
      </c>
      <c r="AC7" s="306" t="e">
        <f t="shared" si="0"/>
        <v>#NUM!</v>
      </c>
      <c r="AD7" s="306" t="e">
        <f t="shared" si="0"/>
        <v>#NUM!</v>
      </c>
      <c r="AE7" s="306" t="e">
        <f t="shared" si="0"/>
        <v>#NUM!</v>
      </c>
      <c r="AF7" s="306" t="e">
        <f t="shared" si="0"/>
        <v>#NUM!</v>
      </c>
      <c r="AG7" s="306" t="e">
        <f t="shared" si="0"/>
        <v>#NUM!</v>
      </c>
      <c r="AH7" s="306" t="e">
        <f t="shared" si="0"/>
        <v>#NUM!</v>
      </c>
      <c r="AI7" s="306" t="e">
        <f t="shared" si="0"/>
        <v>#NUM!</v>
      </c>
      <c r="AJ7" s="856"/>
    </row>
    <row r="8" spans="1:36" ht="28.5" customHeight="1">
      <c r="A8" s="823" t="s">
        <v>144</v>
      </c>
      <c r="B8" s="824"/>
      <c r="C8" s="829" t="s">
        <v>132</v>
      </c>
      <c r="D8" s="830"/>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0"/>
    </row>
    <row r="9" spans="1:36" ht="28.5" customHeight="1">
      <c r="A9" s="825"/>
      <c r="B9" s="826"/>
      <c r="C9" s="831" t="s">
        <v>131</v>
      </c>
      <c r="D9" s="832"/>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8"/>
    </row>
    <row r="10" spans="1:36" ht="28.5" customHeight="1">
      <c r="A10" s="825"/>
      <c r="B10" s="826"/>
      <c r="C10" s="831" t="s">
        <v>130</v>
      </c>
      <c r="D10" s="832"/>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6"/>
    </row>
    <row r="11" spans="1:36" ht="28.5" customHeight="1">
      <c r="A11" s="827"/>
      <c r="B11" s="828"/>
      <c r="C11" s="833" t="s">
        <v>24</v>
      </c>
      <c r="D11" s="834"/>
      <c r="E11" s="299">
        <f t="shared" ref="E11:AI11" si="1">SUM(E8:E10)</f>
        <v>0</v>
      </c>
      <c r="F11" s="300">
        <f t="shared" si="1"/>
        <v>0</v>
      </c>
      <c r="G11" s="300">
        <f t="shared" si="1"/>
        <v>0</v>
      </c>
      <c r="H11" s="300">
        <f t="shared" si="1"/>
        <v>0</v>
      </c>
      <c r="I11" s="300">
        <f t="shared" si="1"/>
        <v>0</v>
      </c>
      <c r="J11" s="300">
        <f t="shared" si="1"/>
        <v>0</v>
      </c>
      <c r="K11" s="300">
        <f t="shared" si="1"/>
        <v>0</v>
      </c>
      <c r="L11" s="300">
        <f t="shared" si="1"/>
        <v>0</v>
      </c>
      <c r="M11" s="300">
        <f t="shared" si="1"/>
        <v>0</v>
      </c>
      <c r="N11" s="300">
        <f t="shared" si="1"/>
        <v>0</v>
      </c>
      <c r="O11" s="300">
        <f t="shared" si="1"/>
        <v>0</v>
      </c>
      <c r="P11" s="300">
        <f t="shared" si="1"/>
        <v>0</v>
      </c>
      <c r="Q11" s="300">
        <f t="shared" si="1"/>
        <v>0</v>
      </c>
      <c r="R11" s="300">
        <f t="shared" si="1"/>
        <v>0</v>
      </c>
      <c r="S11" s="300">
        <f t="shared" si="1"/>
        <v>0</v>
      </c>
      <c r="T11" s="300">
        <f t="shared" si="1"/>
        <v>0</v>
      </c>
      <c r="U11" s="300">
        <f t="shared" si="1"/>
        <v>0</v>
      </c>
      <c r="V11" s="300">
        <f t="shared" si="1"/>
        <v>0</v>
      </c>
      <c r="W11" s="300">
        <f t="shared" si="1"/>
        <v>0</v>
      </c>
      <c r="X11" s="300">
        <f t="shared" si="1"/>
        <v>0</v>
      </c>
      <c r="Y11" s="300">
        <f t="shared" si="1"/>
        <v>0</v>
      </c>
      <c r="Z11" s="300">
        <f t="shared" si="1"/>
        <v>0</v>
      </c>
      <c r="AA11" s="300">
        <f t="shared" si="1"/>
        <v>0</v>
      </c>
      <c r="AB11" s="300">
        <f t="shared" si="1"/>
        <v>0</v>
      </c>
      <c r="AC11" s="300">
        <f t="shared" si="1"/>
        <v>0</v>
      </c>
      <c r="AD11" s="300">
        <f t="shared" si="1"/>
        <v>0</v>
      </c>
      <c r="AE11" s="300">
        <f t="shared" si="1"/>
        <v>0</v>
      </c>
      <c r="AF11" s="300">
        <f t="shared" si="1"/>
        <v>0</v>
      </c>
      <c r="AG11" s="300">
        <f t="shared" si="1"/>
        <v>0</v>
      </c>
      <c r="AH11" s="300">
        <f t="shared" si="1"/>
        <v>0</v>
      </c>
      <c r="AI11" s="300">
        <f t="shared" si="1"/>
        <v>0</v>
      </c>
      <c r="AJ11" s="301">
        <f>SUM(E11:AI11)</f>
        <v>0</v>
      </c>
    </row>
    <row r="12" spans="1:36" ht="28.5" customHeight="1">
      <c r="A12" s="861" t="s">
        <v>133</v>
      </c>
      <c r="B12" s="862"/>
      <c r="C12" s="829" t="s">
        <v>132</v>
      </c>
      <c r="D12" s="830"/>
      <c r="E12" s="302">
        <f t="shared" ref="E12:AI12" si="2">ROUNDDOWN(E8/1,2)</f>
        <v>0</v>
      </c>
      <c r="F12" s="302">
        <f t="shared" si="2"/>
        <v>0</v>
      </c>
      <c r="G12" s="302">
        <f t="shared" si="2"/>
        <v>0</v>
      </c>
      <c r="H12" s="302">
        <f t="shared" si="2"/>
        <v>0</v>
      </c>
      <c r="I12" s="302">
        <f t="shared" si="2"/>
        <v>0</v>
      </c>
      <c r="J12" s="302">
        <f t="shared" si="2"/>
        <v>0</v>
      </c>
      <c r="K12" s="302">
        <f t="shared" si="2"/>
        <v>0</v>
      </c>
      <c r="L12" s="302">
        <f t="shared" si="2"/>
        <v>0</v>
      </c>
      <c r="M12" s="302">
        <f t="shared" si="2"/>
        <v>0</v>
      </c>
      <c r="N12" s="302">
        <f t="shared" si="2"/>
        <v>0</v>
      </c>
      <c r="O12" s="302">
        <f t="shared" si="2"/>
        <v>0</v>
      </c>
      <c r="P12" s="302">
        <f t="shared" si="2"/>
        <v>0</v>
      </c>
      <c r="Q12" s="302">
        <f t="shared" si="2"/>
        <v>0</v>
      </c>
      <c r="R12" s="302">
        <f t="shared" si="2"/>
        <v>0</v>
      </c>
      <c r="S12" s="302">
        <f t="shared" si="2"/>
        <v>0</v>
      </c>
      <c r="T12" s="302">
        <f t="shared" si="2"/>
        <v>0</v>
      </c>
      <c r="U12" s="302">
        <f t="shared" si="2"/>
        <v>0</v>
      </c>
      <c r="V12" s="302">
        <f t="shared" si="2"/>
        <v>0</v>
      </c>
      <c r="W12" s="302">
        <f t="shared" si="2"/>
        <v>0</v>
      </c>
      <c r="X12" s="302">
        <f t="shared" si="2"/>
        <v>0</v>
      </c>
      <c r="Y12" s="302">
        <f t="shared" si="2"/>
        <v>0</v>
      </c>
      <c r="Z12" s="302">
        <f t="shared" si="2"/>
        <v>0</v>
      </c>
      <c r="AA12" s="302">
        <f t="shared" si="2"/>
        <v>0</v>
      </c>
      <c r="AB12" s="302">
        <f t="shared" si="2"/>
        <v>0</v>
      </c>
      <c r="AC12" s="302">
        <f t="shared" si="2"/>
        <v>0</v>
      </c>
      <c r="AD12" s="302">
        <f t="shared" si="2"/>
        <v>0</v>
      </c>
      <c r="AE12" s="302">
        <f t="shared" si="2"/>
        <v>0</v>
      </c>
      <c r="AF12" s="302">
        <f t="shared" si="2"/>
        <v>0</v>
      </c>
      <c r="AG12" s="302">
        <f t="shared" si="2"/>
        <v>0</v>
      </c>
      <c r="AH12" s="302">
        <f t="shared" si="2"/>
        <v>0</v>
      </c>
      <c r="AI12" s="302">
        <f t="shared" si="2"/>
        <v>0</v>
      </c>
      <c r="AJ12" s="302">
        <f>ROUNDDOWN(AJ8/1,2)</f>
        <v>0</v>
      </c>
    </row>
    <row r="13" spans="1:36" ht="28.5" customHeight="1">
      <c r="A13" s="863"/>
      <c r="B13" s="864"/>
      <c r="C13" s="831" t="s">
        <v>131</v>
      </c>
      <c r="D13" s="832"/>
      <c r="E13" s="303">
        <f t="shared" ref="E13:AJ13" si="3">ROUNDDOWN(E9/2,2)</f>
        <v>0</v>
      </c>
      <c r="F13" s="303">
        <f t="shared" si="3"/>
        <v>0</v>
      </c>
      <c r="G13" s="303">
        <f t="shared" si="3"/>
        <v>0</v>
      </c>
      <c r="H13" s="303">
        <f t="shared" si="3"/>
        <v>0</v>
      </c>
      <c r="I13" s="303">
        <f t="shared" si="3"/>
        <v>0</v>
      </c>
      <c r="J13" s="303">
        <f t="shared" si="3"/>
        <v>0</v>
      </c>
      <c r="K13" s="303">
        <f t="shared" si="3"/>
        <v>0</v>
      </c>
      <c r="L13" s="303">
        <f t="shared" si="3"/>
        <v>0</v>
      </c>
      <c r="M13" s="303">
        <f t="shared" si="3"/>
        <v>0</v>
      </c>
      <c r="N13" s="303">
        <f t="shared" si="3"/>
        <v>0</v>
      </c>
      <c r="O13" s="303">
        <f t="shared" si="3"/>
        <v>0</v>
      </c>
      <c r="P13" s="303">
        <f t="shared" si="3"/>
        <v>0</v>
      </c>
      <c r="Q13" s="303">
        <f t="shared" si="3"/>
        <v>0</v>
      </c>
      <c r="R13" s="303">
        <f t="shared" si="3"/>
        <v>0</v>
      </c>
      <c r="S13" s="303">
        <f t="shared" si="3"/>
        <v>0</v>
      </c>
      <c r="T13" s="303">
        <f t="shared" si="3"/>
        <v>0</v>
      </c>
      <c r="U13" s="303">
        <f t="shared" si="3"/>
        <v>0</v>
      </c>
      <c r="V13" s="303">
        <f t="shared" si="3"/>
        <v>0</v>
      </c>
      <c r="W13" s="303">
        <f t="shared" si="3"/>
        <v>0</v>
      </c>
      <c r="X13" s="303">
        <f t="shared" si="3"/>
        <v>0</v>
      </c>
      <c r="Y13" s="303">
        <f t="shared" si="3"/>
        <v>0</v>
      </c>
      <c r="Z13" s="303">
        <f t="shared" si="3"/>
        <v>0</v>
      </c>
      <c r="AA13" s="303">
        <f t="shared" si="3"/>
        <v>0</v>
      </c>
      <c r="AB13" s="303">
        <f t="shared" si="3"/>
        <v>0</v>
      </c>
      <c r="AC13" s="303">
        <f t="shared" si="3"/>
        <v>0</v>
      </c>
      <c r="AD13" s="303">
        <f t="shared" si="3"/>
        <v>0</v>
      </c>
      <c r="AE13" s="303">
        <f t="shared" si="3"/>
        <v>0</v>
      </c>
      <c r="AF13" s="303">
        <f t="shared" si="3"/>
        <v>0</v>
      </c>
      <c r="AG13" s="303">
        <f t="shared" si="3"/>
        <v>0</v>
      </c>
      <c r="AH13" s="303">
        <f t="shared" si="3"/>
        <v>0</v>
      </c>
      <c r="AI13" s="303">
        <f t="shared" si="3"/>
        <v>0</v>
      </c>
      <c r="AJ13" s="303">
        <f t="shared" si="3"/>
        <v>0</v>
      </c>
    </row>
    <row r="14" spans="1:36" ht="28.5" customHeight="1">
      <c r="A14" s="863"/>
      <c r="B14" s="864"/>
      <c r="C14" s="831" t="s">
        <v>130</v>
      </c>
      <c r="D14" s="832"/>
      <c r="E14" s="304">
        <f t="shared" ref="E14:AI14" si="4">ROUNDDOWN(E10/3,2)</f>
        <v>0</v>
      </c>
      <c r="F14" s="304">
        <f t="shared" si="4"/>
        <v>0</v>
      </c>
      <c r="G14" s="304">
        <f t="shared" si="4"/>
        <v>0</v>
      </c>
      <c r="H14" s="304">
        <f t="shared" si="4"/>
        <v>0</v>
      </c>
      <c r="I14" s="304">
        <f t="shared" si="4"/>
        <v>0</v>
      </c>
      <c r="J14" s="304">
        <f t="shared" si="4"/>
        <v>0</v>
      </c>
      <c r="K14" s="304">
        <f t="shared" si="4"/>
        <v>0</v>
      </c>
      <c r="L14" s="304">
        <f t="shared" si="4"/>
        <v>0</v>
      </c>
      <c r="M14" s="304">
        <f t="shared" si="4"/>
        <v>0</v>
      </c>
      <c r="N14" s="304">
        <f t="shared" si="4"/>
        <v>0</v>
      </c>
      <c r="O14" s="304">
        <f t="shared" si="4"/>
        <v>0</v>
      </c>
      <c r="P14" s="304">
        <f t="shared" si="4"/>
        <v>0</v>
      </c>
      <c r="Q14" s="304">
        <f t="shared" si="4"/>
        <v>0</v>
      </c>
      <c r="R14" s="304">
        <f t="shared" si="4"/>
        <v>0</v>
      </c>
      <c r="S14" s="304">
        <f t="shared" si="4"/>
        <v>0</v>
      </c>
      <c r="T14" s="304">
        <f t="shared" si="4"/>
        <v>0</v>
      </c>
      <c r="U14" s="304">
        <f t="shared" si="4"/>
        <v>0</v>
      </c>
      <c r="V14" s="304">
        <f t="shared" si="4"/>
        <v>0</v>
      </c>
      <c r="W14" s="304">
        <f t="shared" si="4"/>
        <v>0</v>
      </c>
      <c r="X14" s="304">
        <f t="shared" si="4"/>
        <v>0</v>
      </c>
      <c r="Y14" s="304">
        <f t="shared" si="4"/>
        <v>0</v>
      </c>
      <c r="Z14" s="304">
        <f t="shared" si="4"/>
        <v>0</v>
      </c>
      <c r="AA14" s="304">
        <f t="shared" si="4"/>
        <v>0</v>
      </c>
      <c r="AB14" s="304">
        <f t="shared" si="4"/>
        <v>0</v>
      </c>
      <c r="AC14" s="304">
        <f t="shared" si="4"/>
        <v>0</v>
      </c>
      <c r="AD14" s="304">
        <f t="shared" si="4"/>
        <v>0</v>
      </c>
      <c r="AE14" s="304">
        <f t="shared" si="4"/>
        <v>0</v>
      </c>
      <c r="AF14" s="304">
        <f t="shared" si="4"/>
        <v>0</v>
      </c>
      <c r="AG14" s="304">
        <f t="shared" si="4"/>
        <v>0</v>
      </c>
      <c r="AH14" s="304">
        <f t="shared" si="4"/>
        <v>0</v>
      </c>
      <c r="AI14" s="304">
        <f t="shared" si="4"/>
        <v>0</v>
      </c>
      <c r="AJ14" s="304">
        <f>ROUNDDOWN(AJ10/3,2)</f>
        <v>0</v>
      </c>
    </row>
    <row r="15" spans="1:36" ht="28.5" customHeight="1">
      <c r="A15" s="865"/>
      <c r="B15" s="866"/>
      <c r="C15" s="833" t="s">
        <v>24</v>
      </c>
      <c r="D15" s="834"/>
      <c r="E15" s="300">
        <f t="shared" ref="E15:AI15" si="5">SUM(E12:E14)</f>
        <v>0</v>
      </c>
      <c r="F15" s="300">
        <f t="shared" si="5"/>
        <v>0</v>
      </c>
      <c r="G15" s="300">
        <f t="shared" si="5"/>
        <v>0</v>
      </c>
      <c r="H15" s="300">
        <f t="shared" si="5"/>
        <v>0</v>
      </c>
      <c r="I15" s="300">
        <f t="shared" si="5"/>
        <v>0</v>
      </c>
      <c r="J15" s="300">
        <f t="shared" si="5"/>
        <v>0</v>
      </c>
      <c r="K15" s="300">
        <f t="shared" si="5"/>
        <v>0</v>
      </c>
      <c r="L15" s="300">
        <f t="shared" si="5"/>
        <v>0</v>
      </c>
      <c r="M15" s="300">
        <f t="shared" si="5"/>
        <v>0</v>
      </c>
      <c r="N15" s="300">
        <f t="shared" si="5"/>
        <v>0</v>
      </c>
      <c r="O15" s="300">
        <f t="shared" si="5"/>
        <v>0</v>
      </c>
      <c r="P15" s="300">
        <f t="shared" si="5"/>
        <v>0</v>
      </c>
      <c r="Q15" s="300">
        <f t="shared" si="5"/>
        <v>0</v>
      </c>
      <c r="R15" s="300">
        <f t="shared" si="5"/>
        <v>0</v>
      </c>
      <c r="S15" s="300">
        <f t="shared" si="5"/>
        <v>0</v>
      </c>
      <c r="T15" s="300">
        <f t="shared" si="5"/>
        <v>0</v>
      </c>
      <c r="U15" s="300">
        <f t="shared" si="5"/>
        <v>0</v>
      </c>
      <c r="V15" s="300">
        <f t="shared" si="5"/>
        <v>0</v>
      </c>
      <c r="W15" s="300">
        <f t="shared" si="5"/>
        <v>0</v>
      </c>
      <c r="X15" s="300">
        <f t="shared" si="5"/>
        <v>0</v>
      </c>
      <c r="Y15" s="300">
        <f t="shared" si="5"/>
        <v>0</v>
      </c>
      <c r="Z15" s="300">
        <f t="shared" si="5"/>
        <v>0</v>
      </c>
      <c r="AA15" s="300">
        <f t="shared" si="5"/>
        <v>0</v>
      </c>
      <c r="AB15" s="300">
        <f t="shared" si="5"/>
        <v>0</v>
      </c>
      <c r="AC15" s="300">
        <f t="shared" si="5"/>
        <v>0</v>
      </c>
      <c r="AD15" s="300">
        <f t="shared" si="5"/>
        <v>0</v>
      </c>
      <c r="AE15" s="300">
        <f t="shared" si="5"/>
        <v>0</v>
      </c>
      <c r="AF15" s="300">
        <f t="shared" si="5"/>
        <v>0</v>
      </c>
      <c r="AG15" s="300">
        <f t="shared" si="5"/>
        <v>0</v>
      </c>
      <c r="AH15" s="300">
        <f t="shared" si="5"/>
        <v>0</v>
      </c>
      <c r="AI15" s="300">
        <f t="shared" si="5"/>
        <v>0</v>
      </c>
      <c r="AJ15" s="307">
        <f>SUM(E15:AI15)</f>
        <v>0</v>
      </c>
    </row>
    <row r="16" spans="1:36" ht="28.5" customHeight="1">
      <c r="A16" s="857" t="s">
        <v>145</v>
      </c>
      <c r="B16" s="858"/>
      <c r="C16" s="858"/>
      <c r="D16" s="859"/>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4"/>
      <c r="AJ16" s="83">
        <f>SUM(E16:AI16)</f>
        <v>0</v>
      </c>
    </row>
    <row r="19" spans="1:33">
      <c r="B19" s="80" t="s">
        <v>129</v>
      </c>
    </row>
    <row r="20" spans="1:33" ht="21.75" customHeight="1">
      <c r="C20" s="107" t="s">
        <v>146</v>
      </c>
    </row>
    <row r="21" spans="1:33" ht="21.75" customHeight="1">
      <c r="C21" s="80" t="s">
        <v>128</v>
      </c>
    </row>
    <row r="22" spans="1:33" ht="21.75" customHeight="1">
      <c r="C22" s="80" t="s">
        <v>127</v>
      </c>
    </row>
    <row r="23" spans="1:33" ht="21.75" customHeight="1">
      <c r="A23" s="82"/>
      <c r="B23" s="81"/>
      <c r="C23" s="836" t="s">
        <v>126</v>
      </c>
      <c r="D23" s="836"/>
      <c r="E23" s="836"/>
      <c r="F23" s="836"/>
      <c r="G23" s="836"/>
      <c r="H23" s="836"/>
      <c r="I23" s="836"/>
      <c r="J23" s="836"/>
      <c r="K23" s="836"/>
      <c r="L23" s="836"/>
      <c r="M23" s="836"/>
      <c r="N23" s="836"/>
      <c r="O23" s="836"/>
      <c r="P23" s="836"/>
      <c r="Q23" s="836"/>
      <c r="R23" s="836"/>
      <c r="S23" s="836"/>
      <c r="T23" s="836"/>
      <c r="U23" s="836"/>
      <c r="V23" s="836"/>
      <c r="W23" s="836"/>
      <c r="X23" s="836"/>
      <c r="Y23" s="836"/>
      <c r="Z23" s="836"/>
      <c r="AA23" s="836"/>
      <c r="AB23" s="836"/>
      <c r="AC23" s="836"/>
      <c r="AD23" s="836"/>
      <c r="AE23" s="836"/>
      <c r="AF23" s="836"/>
      <c r="AG23" s="836"/>
    </row>
  </sheetData>
  <sheetProtection password="CC09" sheet="1" objects="1" scenarios="1"/>
  <mergeCells count="21">
    <mergeCell ref="C23:AG23"/>
    <mergeCell ref="A16:D16"/>
    <mergeCell ref="A12:B15"/>
    <mergeCell ref="C12:D12"/>
    <mergeCell ref="C13:D13"/>
    <mergeCell ref="C14:D14"/>
    <mergeCell ref="C15:D15"/>
    <mergeCell ref="AJ5:AJ7"/>
    <mergeCell ref="A4:AJ4"/>
    <mergeCell ref="A2:U2"/>
    <mergeCell ref="V2:AJ2"/>
    <mergeCell ref="A8:B11"/>
    <mergeCell ref="C8:D8"/>
    <mergeCell ref="C9:D9"/>
    <mergeCell ref="C10:D10"/>
    <mergeCell ref="C11:D11"/>
    <mergeCell ref="A1:D1"/>
    <mergeCell ref="B3:C3"/>
    <mergeCell ref="D3:AH3"/>
    <mergeCell ref="A5:C7"/>
    <mergeCell ref="D5:AI5"/>
  </mergeCells>
  <phoneticPr fontId="4"/>
  <dataValidations count="1">
    <dataValidation type="list" allowBlank="1" showInputMessage="1" showErrorMessage="1" sqref="D3:AH3">
      <formula1>"児童発達支援,放課後等デイサービス,児童発達支援・放課後等デイサービスの多機能"</formula1>
    </dataValidation>
  </dataValidations>
  <printOptions horizontalCentered="1"/>
  <pageMargins left="0.31496062992125984" right="0.31496062992125984" top="0.74803149606299213" bottom="0.74803149606299213" header="0.31496062992125984" footer="0.31496062992125984"/>
  <pageSetup paperSize="9" scale="84" orientation="landscape" r:id="rId1"/>
  <headerFooter>
    <oddFooter>&amp;RR030401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はじめにお読みください</vt:lpstr>
      <vt:lpstr>調書1</vt:lpstr>
      <vt:lpstr>【記載例】調書1</vt:lpstr>
      <vt:lpstr>調書2-1</vt:lpstr>
      <vt:lpstr>調書2-2</vt:lpstr>
      <vt:lpstr>【記載例】調書2</vt:lpstr>
      <vt:lpstr>調書3</vt:lpstr>
      <vt:lpstr>調書4-1</vt:lpstr>
      <vt:lpstr>調書4-2</vt:lpstr>
      <vt:lpstr>【記載例】調書4</vt:lpstr>
      <vt:lpstr>調書5</vt:lpstr>
      <vt:lpstr>【記載例】調書1!Print_Area</vt:lpstr>
      <vt:lpstr>【記載例】調書2!Print_Area</vt:lpstr>
      <vt:lpstr>【記載例】調書4!Print_Area</vt:lpstr>
      <vt:lpstr>はじめにお読みください!Print_Area</vt:lpstr>
      <vt:lpstr>調書1!Print_Area</vt:lpstr>
      <vt:lpstr>'調書2-1'!Print_Area</vt:lpstr>
      <vt:lpstr>'調書2-2'!Print_Area</vt:lpstr>
      <vt:lpstr>調書3!Print_Area</vt:lpstr>
      <vt:lpstr>'調書4-1'!Print_Area</vt:lpstr>
      <vt:lpstr>'調書4-2'!Print_Area</vt:lpstr>
      <vt:lpstr>調書5!Print_Area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2024-07-01T02:30:43Z</cp:lastPrinted>
  <dcterms:created xsi:type="dcterms:W3CDTF">2020-09-29T10:42:12Z</dcterms:created>
  <dcterms:modified xsi:type="dcterms:W3CDTF">2025-06-16T09:16:49Z</dcterms:modified>
</cp:coreProperties>
</file>