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10" tabRatio="795"/>
  </bookViews>
  <sheets>
    <sheet name="目次" sheetId="60" r:id="rId1"/>
    <sheet name="1(1)国税・地方税の配分状況" sheetId="1" r:id="rId2"/>
    <sheet name="1(2)県税分の推移" sheetId="56" r:id="rId3"/>
    <sheet name="1(3)国税（神戸港以外）分の推移" sheetId="57" r:id="rId4"/>
    <sheet name="1(4)国税（神戸港）分の推移" sheetId="58" r:id="rId5"/>
    <sheet name="2指定都市の市税決算推移比較" sheetId="5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9" l="1"/>
  <c r="G12" i="59"/>
  <c r="G13" i="59"/>
  <c r="G15" i="59"/>
  <c r="G14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10" i="59"/>
  <c r="C11" i="59"/>
  <c r="C12" i="59"/>
  <c r="C13" i="59"/>
  <c r="C15" i="59"/>
  <c r="C14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10" i="59"/>
  <c r="I10" i="59"/>
  <c r="F31" i="59" l="1"/>
  <c r="B30" i="59"/>
  <c r="D29" i="59"/>
  <c r="D28" i="59"/>
  <c r="D27" i="59"/>
  <c r="D26" i="59"/>
  <c r="D25" i="59"/>
  <c r="D24" i="59"/>
  <c r="D23" i="59"/>
  <c r="D22" i="59"/>
  <c r="D21" i="59"/>
  <c r="D20" i="59"/>
  <c r="D19" i="59"/>
  <c r="D18" i="59"/>
  <c r="D17" i="59"/>
  <c r="D16" i="59"/>
  <c r="D14" i="59"/>
  <c r="D15" i="59"/>
  <c r="D13" i="59"/>
  <c r="D12" i="59"/>
  <c r="D11" i="59"/>
  <c r="D10" i="59"/>
  <c r="B17" i="58"/>
  <c r="B14" i="57"/>
  <c r="B23" i="57" s="1"/>
  <c r="C15" i="56"/>
  <c r="C11" i="56"/>
  <c r="C24" i="1"/>
  <c r="D24" i="1" s="1"/>
  <c r="C22" i="1"/>
  <c r="C18" i="1"/>
  <c r="C14" i="1"/>
  <c r="E11" i="59" l="1"/>
  <c r="E14" i="59"/>
  <c r="E19" i="59"/>
  <c r="E23" i="59"/>
  <c r="E27" i="59"/>
  <c r="E17" i="59"/>
  <c r="E29" i="59"/>
  <c r="E12" i="59"/>
  <c r="E16" i="59"/>
  <c r="E20" i="59"/>
  <c r="E24" i="59"/>
  <c r="E28" i="59"/>
  <c r="E25" i="59"/>
  <c r="E13" i="59"/>
  <c r="E15" i="59"/>
  <c r="E18" i="59"/>
  <c r="E22" i="59"/>
  <c r="E26" i="59"/>
  <c r="E10" i="59"/>
  <c r="E21" i="59"/>
  <c r="D14" i="1"/>
  <c r="D15" i="1"/>
  <c r="D31" i="59"/>
  <c r="C10" i="56"/>
  <c r="D18" i="1"/>
  <c r="D19" i="1"/>
  <c r="D20" i="1"/>
  <c r="D17" i="1"/>
  <c r="D21" i="1"/>
  <c r="D13" i="1"/>
  <c r="D22" i="1"/>
  <c r="D23" i="1"/>
  <c r="D16" i="1"/>
  <c r="D12" i="1"/>
  <c r="C14" i="57"/>
  <c r="D14" i="57"/>
  <c r="E14" i="1"/>
  <c r="M11" i="59" l="1"/>
  <c r="M12" i="59"/>
  <c r="M13" i="59"/>
  <c r="M15" i="59"/>
  <c r="M14" i="59"/>
  <c r="M16" i="59"/>
  <c r="M17" i="59"/>
  <c r="M18" i="59"/>
  <c r="M19" i="59"/>
  <c r="M20" i="59"/>
  <c r="M21" i="59"/>
  <c r="M22" i="59"/>
  <c r="M23" i="59"/>
  <c r="M24" i="59"/>
  <c r="M25" i="59"/>
  <c r="M26" i="59"/>
  <c r="M27" i="59"/>
  <c r="M28" i="59"/>
  <c r="M29" i="59"/>
  <c r="M10" i="59"/>
  <c r="I11" i="59"/>
  <c r="I12" i="59"/>
  <c r="I13" i="59"/>
  <c r="I15" i="59"/>
  <c r="I14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O10" i="59"/>
  <c r="L31" i="59" l="1"/>
  <c r="H30" i="59"/>
  <c r="J29" i="59"/>
  <c r="J28" i="59"/>
  <c r="J27" i="59"/>
  <c r="J26" i="59"/>
  <c r="J25" i="59"/>
  <c r="J24" i="59"/>
  <c r="J23" i="59"/>
  <c r="J22" i="59"/>
  <c r="J21" i="59"/>
  <c r="J20" i="59"/>
  <c r="K20" i="59" s="1"/>
  <c r="J19" i="59"/>
  <c r="J18" i="59"/>
  <c r="J17" i="59"/>
  <c r="J16" i="59"/>
  <c r="J14" i="59"/>
  <c r="J15" i="59"/>
  <c r="J13" i="59"/>
  <c r="J12" i="59"/>
  <c r="K12" i="59" s="1"/>
  <c r="J11" i="59"/>
  <c r="K11" i="59" s="1"/>
  <c r="J10" i="59"/>
  <c r="C17" i="58"/>
  <c r="C23" i="57"/>
  <c r="D15" i="56"/>
  <c r="D11" i="56"/>
  <c r="D10" i="56" s="1"/>
  <c r="E22" i="1"/>
  <c r="K24" i="59" l="1"/>
  <c r="K15" i="59"/>
  <c r="K16" i="59"/>
  <c r="K17" i="59"/>
  <c r="K25" i="59"/>
  <c r="K10" i="59"/>
  <c r="K18" i="59"/>
  <c r="K26" i="59"/>
  <c r="K19" i="59"/>
  <c r="K27" i="59"/>
  <c r="K28" i="59"/>
  <c r="K13" i="59"/>
  <c r="K21" i="59"/>
  <c r="K29" i="59"/>
  <c r="K22" i="59"/>
  <c r="K14" i="59"/>
  <c r="K23" i="59"/>
  <c r="J31" i="59"/>
  <c r="D23" i="57"/>
  <c r="D22" i="57"/>
  <c r="P29" i="59" l="1"/>
  <c r="P24" i="59"/>
  <c r="P25" i="59"/>
  <c r="P26" i="59"/>
  <c r="P27" i="59"/>
  <c r="P28" i="59"/>
  <c r="P11" i="59"/>
  <c r="P12" i="59"/>
  <c r="P13" i="59"/>
  <c r="P15" i="59"/>
  <c r="P14" i="59"/>
  <c r="P16" i="59"/>
  <c r="P17" i="59"/>
  <c r="P18" i="59"/>
  <c r="P19" i="59"/>
  <c r="P20" i="59"/>
  <c r="P21" i="59"/>
  <c r="P22" i="59"/>
  <c r="P23" i="59"/>
  <c r="P10" i="59"/>
  <c r="Q10" i="59" l="1"/>
  <c r="U11" i="59"/>
  <c r="U12" i="59"/>
  <c r="U13" i="59"/>
  <c r="U15" i="59"/>
  <c r="U14" i="59"/>
  <c r="U16" i="59"/>
  <c r="U17" i="59"/>
  <c r="U18" i="59"/>
  <c r="U19" i="59"/>
  <c r="U20" i="59"/>
  <c r="U21" i="59"/>
  <c r="U22" i="59"/>
  <c r="U23" i="59"/>
  <c r="U24" i="59"/>
  <c r="U25" i="59"/>
  <c r="U26" i="59"/>
  <c r="U27" i="59"/>
  <c r="U28" i="59"/>
  <c r="U29" i="59"/>
  <c r="Y11" i="59"/>
  <c r="Y12" i="59"/>
  <c r="Y13" i="59"/>
  <c r="Y15" i="59"/>
  <c r="Y14" i="59"/>
  <c r="Y16" i="59"/>
  <c r="Y17" i="59"/>
  <c r="Y18" i="59"/>
  <c r="Y19" i="59"/>
  <c r="Y20" i="59"/>
  <c r="Y21" i="59"/>
  <c r="Y22" i="59"/>
  <c r="Y23" i="59"/>
  <c r="Y24" i="59"/>
  <c r="Y25" i="59"/>
  <c r="Y26" i="59"/>
  <c r="Y27" i="59"/>
  <c r="Y28" i="59"/>
  <c r="Y29" i="59"/>
  <c r="Y10" i="59"/>
  <c r="V11" i="59"/>
  <c r="V12" i="59"/>
  <c r="V13" i="59"/>
  <c r="V15" i="59"/>
  <c r="V14" i="59"/>
  <c r="V16" i="59"/>
  <c r="V17" i="59"/>
  <c r="V18" i="59"/>
  <c r="V19" i="59"/>
  <c r="V20" i="59"/>
  <c r="V21" i="59"/>
  <c r="V22" i="59"/>
  <c r="V23" i="59"/>
  <c r="V24" i="59"/>
  <c r="V25" i="59"/>
  <c r="V26" i="59"/>
  <c r="V27" i="59"/>
  <c r="V28" i="59"/>
  <c r="V29" i="59"/>
  <c r="U10" i="59"/>
  <c r="V10" i="59"/>
  <c r="X31" i="59"/>
  <c r="T30" i="59"/>
  <c r="E17" i="58"/>
  <c r="E14" i="57"/>
  <c r="E23" i="57" s="1"/>
  <c r="F15" i="56"/>
  <c r="F11" i="56"/>
  <c r="F10" i="56" s="1"/>
  <c r="I24" i="1"/>
  <c r="J15" i="1" s="1"/>
  <c r="I22" i="1"/>
  <c r="I18" i="1"/>
  <c r="J18" i="1" s="1"/>
  <c r="I14" i="1"/>
  <c r="J14" i="1" s="1"/>
  <c r="W29" i="59" l="1"/>
  <c r="W25" i="59"/>
  <c r="W17" i="59"/>
  <c r="W13" i="59"/>
  <c r="W21" i="59"/>
  <c r="W24" i="59"/>
  <c r="W16" i="59"/>
  <c r="W22" i="59"/>
  <c r="W15" i="59"/>
  <c r="W27" i="59"/>
  <c r="W19" i="59"/>
  <c r="W11" i="59"/>
  <c r="W23" i="59"/>
  <c r="W14" i="59"/>
  <c r="W28" i="59"/>
  <c r="W20" i="59"/>
  <c r="W12" i="59"/>
  <c r="W26" i="59"/>
  <c r="W18" i="59"/>
  <c r="W10" i="59"/>
  <c r="V31" i="59"/>
  <c r="J12" i="1"/>
  <c r="J24" i="1"/>
  <c r="J13" i="1"/>
  <c r="J19" i="1"/>
  <c r="J21" i="1"/>
  <c r="J16" i="1"/>
  <c r="J22" i="1"/>
  <c r="J17" i="1"/>
  <c r="J23" i="1"/>
  <c r="J20" i="1"/>
  <c r="AN29" i="59"/>
  <c r="AN28" i="59"/>
  <c r="AN27" i="59"/>
  <c r="AN26" i="59"/>
  <c r="AN25" i="59"/>
  <c r="AN24" i="59"/>
  <c r="AN23" i="59"/>
  <c r="AN22" i="59"/>
  <c r="AN21" i="59"/>
  <c r="AN20" i="59"/>
  <c r="AN19" i="59"/>
  <c r="AN18" i="59"/>
  <c r="AN17" i="59"/>
  <c r="AN16" i="59"/>
  <c r="AN14" i="59"/>
  <c r="AN15" i="59"/>
  <c r="AN13" i="59"/>
  <c r="AN12" i="59"/>
  <c r="AN11" i="59"/>
  <c r="AN10" i="59"/>
  <c r="AH29" i="59"/>
  <c r="AH28" i="59"/>
  <c r="AH27" i="59"/>
  <c r="AH26" i="59"/>
  <c r="AH25" i="59"/>
  <c r="AH24" i="59"/>
  <c r="AH23" i="59"/>
  <c r="AH22" i="59"/>
  <c r="AH21" i="59"/>
  <c r="AH20" i="59"/>
  <c r="AH19" i="59"/>
  <c r="AH18" i="59"/>
  <c r="AH17" i="59"/>
  <c r="AH16" i="59"/>
  <c r="AH14" i="59"/>
  <c r="AH15" i="59"/>
  <c r="AH13" i="59"/>
  <c r="AH12" i="59"/>
  <c r="AH11" i="59"/>
  <c r="AH10" i="59"/>
  <c r="AB29" i="59"/>
  <c r="AB28" i="59"/>
  <c r="AB27" i="59"/>
  <c r="AB26" i="59"/>
  <c r="AB25" i="59"/>
  <c r="AB24" i="59"/>
  <c r="AB23" i="59"/>
  <c r="AB22" i="59"/>
  <c r="AB21" i="59"/>
  <c r="AB20" i="59"/>
  <c r="AB19" i="59"/>
  <c r="AB18" i="59"/>
  <c r="AB17" i="59"/>
  <c r="AB16" i="59"/>
  <c r="AB14" i="59"/>
  <c r="AB15" i="59"/>
  <c r="AB13" i="59"/>
  <c r="AB12" i="59"/>
  <c r="AB11" i="59"/>
  <c r="AB10" i="59"/>
  <c r="F17" i="58"/>
  <c r="G17" i="58"/>
  <c r="I17" i="58"/>
  <c r="I23" i="57"/>
  <c r="F14" i="57"/>
  <c r="F23" i="57" s="1"/>
  <c r="G14" i="57"/>
  <c r="G23" i="57" s="1"/>
  <c r="H14" i="57"/>
  <c r="H23" i="57" s="1"/>
  <c r="I14" i="57"/>
  <c r="G15" i="56"/>
  <c r="H15" i="56"/>
  <c r="I15" i="56"/>
  <c r="J15" i="56"/>
  <c r="G11" i="56"/>
  <c r="G10" i="56" s="1"/>
  <c r="H11" i="56"/>
  <c r="H10" i="56" s="1"/>
  <c r="I11" i="56"/>
  <c r="I10" i="56" s="1"/>
  <c r="J11" i="56"/>
  <c r="J10" i="56" s="1"/>
  <c r="Q22" i="1"/>
  <c r="O22" i="1"/>
  <c r="P22" i="1" s="1"/>
  <c r="M22" i="1"/>
  <c r="N22" i="1" s="1"/>
  <c r="K22" i="1"/>
  <c r="L22" i="1" s="1"/>
  <c r="Q18" i="1"/>
  <c r="R18" i="1" s="1"/>
  <c r="O18" i="1"/>
  <c r="M18" i="1"/>
  <c r="N18" i="1" s="1"/>
  <c r="K18" i="1"/>
  <c r="L18" i="1" s="1"/>
  <c r="Q14" i="1"/>
  <c r="O14" i="1"/>
  <c r="P14" i="1" s="1"/>
  <c r="M14" i="1"/>
  <c r="N14" i="1" s="1"/>
  <c r="K14" i="1"/>
  <c r="L14" i="1" s="1"/>
  <c r="K24" i="1"/>
  <c r="L17" i="1" s="1"/>
  <c r="Q24" i="1"/>
  <c r="R19" i="1" s="1"/>
  <c r="O24" i="1"/>
  <c r="P24" i="1" s="1"/>
  <c r="M24" i="1"/>
  <c r="N21" i="1" s="1"/>
  <c r="N15" i="1" l="1"/>
  <c r="R13" i="1"/>
  <c r="L13" i="1"/>
  <c r="P19" i="1"/>
  <c r="R14" i="1"/>
  <c r="L19" i="1"/>
  <c r="P17" i="1"/>
  <c r="R12" i="1"/>
  <c r="R20" i="1"/>
  <c r="L20" i="1"/>
  <c r="R22" i="1"/>
  <c r="N17" i="1"/>
  <c r="P12" i="1"/>
  <c r="P20" i="1"/>
  <c r="R15" i="1"/>
  <c r="R23" i="1"/>
  <c r="L15" i="1"/>
  <c r="L23" i="1"/>
  <c r="P13" i="1"/>
  <c r="P21" i="1"/>
  <c r="R16" i="1"/>
  <c r="R24" i="1"/>
  <c r="L12" i="1"/>
  <c r="P18" i="1"/>
  <c r="N24" i="1"/>
  <c r="L16" i="1"/>
  <c r="L24" i="1"/>
  <c r="N19" i="1"/>
  <c r="R17" i="1"/>
  <c r="L21" i="1"/>
  <c r="N12" i="1"/>
  <c r="N20" i="1"/>
  <c r="P15" i="1"/>
  <c r="P23" i="1"/>
  <c r="N23" i="1"/>
  <c r="R21" i="1"/>
  <c r="N16" i="1"/>
  <c r="N13" i="1"/>
  <c r="P16" i="1"/>
  <c r="AV31" i="59"/>
  <c r="AT31" i="59"/>
  <c r="AR30" i="59"/>
  <c r="AP31" i="59"/>
  <c r="AN31" i="59"/>
  <c r="AL30" i="59"/>
  <c r="AJ31" i="59"/>
  <c r="AH31" i="59"/>
  <c r="AF30" i="59"/>
  <c r="AD31" i="59"/>
  <c r="AB31" i="59"/>
  <c r="Z30" i="59"/>
  <c r="R31" i="59"/>
  <c r="N30" i="59"/>
  <c r="S11" i="59"/>
  <c r="S12" i="59"/>
  <c r="S13" i="59"/>
  <c r="S15" i="59"/>
  <c r="S14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28" i="59"/>
  <c r="S29" i="59"/>
  <c r="S10" i="59"/>
  <c r="O11" i="59"/>
  <c r="O12" i="59"/>
  <c r="O13" i="59"/>
  <c r="O15" i="59"/>
  <c r="O14" i="59"/>
  <c r="O16" i="59"/>
  <c r="O17" i="59"/>
  <c r="O18" i="59"/>
  <c r="O19" i="59"/>
  <c r="O20" i="59"/>
  <c r="O21" i="59"/>
  <c r="O22" i="59"/>
  <c r="O23" i="59"/>
  <c r="O24" i="59"/>
  <c r="O25" i="59"/>
  <c r="O26" i="59"/>
  <c r="O27" i="59"/>
  <c r="O28" i="59"/>
  <c r="O29" i="59"/>
  <c r="Q27" i="59" l="1"/>
  <c r="Q23" i="59"/>
  <c r="Q19" i="59"/>
  <c r="Q14" i="59"/>
  <c r="Q11" i="59"/>
  <c r="Q26" i="59"/>
  <c r="Q22" i="59"/>
  <c r="Q18" i="59"/>
  <c r="Q15" i="59"/>
  <c r="Q13" i="59"/>
  <c r="P31" i="59"/>
  <c r="Q29" i="59"/>
  <c r="Q25" i="59"/>
  <c r="Q21" i="59"/>
  <c r="Q17" i="59"/>
  <c r="Q28" i="59"/>
  <c r="Q24" i="59"/>
  <c r="Q20" i="59"/>
  <c r="Q16" i="59"/>
  <c r="Q12" i="59"/>
  <c r="D17" i="58" l="1"/>
  <c r="E15" i="56"/>
  <c r="E11" i="56"/>
  <c r="E10" i="56" s="1"/>
  <c r="G22" i="1"/>
  <c r="G18" i="1"/>
  <c r="G24" i="1"/>
  <c r="H23" i="1" s="1"/>
  <c r="G14" i="1"/>
  <c r="H14" i="1" l="1"/>
  <c r="H20" i="1"/>
  <c r="H12" i="1"/>
  <c r="H21" i="1"/>
  <c r="H18" i="1"/>
  <c r="H15" i="1"/>
  <c r="H22" i="1"/>
  <c r="H19" i="1"/>
  <c r="H24" i="1"/>
  <c r="H16" i="1"/>
  <c r="H13" i="1"/>
  <c r="H17" i="1"/>
  <c r="E18" i="1" l="1"/>
  <c r="E24" i="1"/>
  <c r="F13" i="1" s="1"/>
  <c r="F18" i="1" l="1"/>
  <c r="F24" i="1"/>
  <c r="F17" i="1"/>
  <c r="F20" i="1"/>
  <c r="F12" i="1"/>
  <c r="F21" i="1"/>
  <c r="F16" i="1"/>
  <c r="F23" i="1"/>
  <c r="F22" i="1"/>
  <c r="F15" i="1"/>
  <c r="F19" i="1"/>
  <c r="F14" i="1"/>
</calcChain>
</file>

<file path=xl/sharedStrings.xml><?xml version="1.0" encoding="utf-8"?>
<sst xmlns="http://schemas.openxmlformats.org/spreadsheetml/2006/main" count="279" uniqueCount="124">
  <si>
    <t>計</t>
    <rPh sb="0" eb="1">
      <t>ケイ</t>
    </rPh>
    <phoneticPr fontId="2"/>
  </si>
  <si>
    <t>市民税</t>
    <rPh sb="0" eb="3">
      <t>シミンゼイ</t>
    </rPh>
    <phoneticPr fontId="2"/>
  </si>
  <si>
    <t>合計</t>
    <rPh sb="0" eb="2">
      <t>ゴウケイ</t>
    </rPh>
    <phoneticPr fontId="2"/>
  </si>
  <si>
    <t>固定資産税</t>
    <rPh sb="0" eb="2">
      <t>コテイ</t>
    </rPh>
    <rPh sb="2" eb="5">
      <t>シサンゼイ</t>
    </rPh>
    <phoneticPr fontId="2"/>
  </si>
  <si>
    <t>その他の税</t>
    <rPh sb="2" eb="3">
      <t>タ</t>
    </rPh>
    <rPh sb="4" eb="5">
      <t>ゼイ</t>
    </rPh>
    <phoneticPr fontId="2"/>
  </si>
  <si>
    <t>―</t>
  </si>
  <si>
    <t>１　市域内税収</t>
    <rPh sb="2" eb="3">
      <t>シ</t>
    </rPh>
    <rPh sb="3" eb="5">
      <t>イキナイ</t>
    </rPh>
    <rPh sb="5" eb="7">
      <t>ゼイシュウ</t>
    </rPh>
    <phoneticPr fontId="1"/>
  </si>
  <si>
    <t>（１）国税・地方税の配分状況</t>
    <rPh sb="3" eb="5">
      <t>コクゼイ</t>
    </rPh>
    <rPh sb="6" eb="9">
      <t>チホウゼイ</t>
    </rPh>
    <rPh sb="10" eb="12">
      <t>ハイブン</t>
    </rPh>
    <rPh sb="12" eb="14">
      <t>ジョウキョウ</t>
    </rPh>
    <phoneticPr fontId="1"/>
  </si>
  <si>
    <t>（単位：百万円、％）</t>
    <rPh sb="1" eb="3">
      <t>タンイ</t>
    </rPh>
    <rPh sb="4" eb="7">
      <t>ヒャクマンエン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</si>
  <si>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</si>
  <si>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</si>
  <si>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</si>
  <si>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</si>
  <si>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</si>
  <si>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</si>
  <si>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構成比</t>
    <rPh sb="0" eb="3">
      <t>コウセイヒ</t>
    </rPh>
    <phoneticPr fontId="2"/>
  </si>
  <si>
    <t>国税</t>
    <rPh sb="0" eb="2">
      <t>コクゼイ</t>
    </rPh>
    <phoneticPr fontId="2"/>
  </si>
  <si>
    <t>所得税</t>
    <rPh sb="0" eb="3">
      <t>ショトクゼイ</t>
    </rPh>
    <phoneticPr fontId="2"/>
  </si>
  <si>
    <t>法人税</t>
    <rPh sb="0" eb="3">
      <t>ホウジンゼイ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</si>
  <si>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</si>
  <si>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</si>
  <si>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合計</t>
    <rPh sb="0" eb="2">
      <t>ゴウケイ</t>
    </rPh>
    <phoneticPr fontId="2"/>
  </si>
  <si>
    <t>県税</t>
    <rPh sb="0" eb="2">
      <t>ケンゼイ</t>
    </rPh>
    <phoneticPr fontId="2"/>
  </si>
  <si>
    <t>市税</t>
    <rPh sb="0" eb="1">
      <t>シ</t>
    </rPh>
    <rPh sb="1" eb="2">
      <t>ゼイ</t>
    </rPh>
    <phoneticPr fontId="2"/>
  </si>
  <si>
    <t>（２）県税分の推移</t>
    <rPh sb="3" eb="5">
      <t>ケンゼイ</t>
    </rPh>
    <rPh sb="5" eb="6">
      <t>ブン</t>
    </rPh>
    <rPh sb="7" eb="9">
      <t>スイイ</t>
    </rPh>
    <phoneticPr fontId="1"/>
  </si>
  <si>
    <t>（単位：千円）</t>
    <rPh sb="1" eb="3">
      <t>タンイ</t>
    </rPh>
    <rPh sb="4" eb="6">
      <t>センエン</t>
    </rPh>
    <phoneticPr fontId="1"/>
  </si>
  <si>
    <t>令和２年度</t>
    <rPh sb="0" eb="2">
      <t>レイワ</t>
    </rPh>
    <rPh sb="3" eb="4">
      <t>ネン</t>
    </rPh>
    <rPh sb="4" eb="5">
      <t>ド</t>
    </rPh>
    <phoneticPr fontId="2"/>
  </si>
  <si>
    <t>市域分合計</t>
    <rPh sb="0" eb="2">
      <t>シイキ</t>
    </rPh>
    <rPh sb="2" eb="3">
      <t>ブン</t>
    </rPh>
    <rPh sb="3" eb="5">
      <t>ゴウケイ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</si>
  <si>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</si>
  <si>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</si>
  <si>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利子割</t>
    <rPh sb="0" eb="2">
      <t>リシ</t>
    </rPh>
    <rPh sb="2" eb="3">
      <t>ワリ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</si>
  <si>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</si>
  <si>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</si>
  <si>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</si>
  <si>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  <rPh sb="3" eb="4">
      <t>ジョウ</t>
    </rPh>
    <rPh sb="4" eb="6">
      <t>リヨウ</t>
    </rPh>
    <rPh sb="6" eb="7">
      <t>ゼイ</t>
    </rPh>
    <phoneticPr fontId="2"/>
  </si>
  <si>
    <t>自動車税</t>
    <rPh sb="0" eb="3">
      <t>ジドウシャ</t>
    </rPh>
    <rPh sb="3" eb="4">
      <t>ゼイ</t>
    </rPh>
    <phoneticPr fontId="2"/>
  </si>
  <si>
    <t>鉱区税</t>
    <rPh sb="0" eb="2">
      <t>コウク</t>
    </rPh>
    <rPh sb="2" eb="3">
      <t>ゼイ</t>
    </rPh>
    <phoneticPr fontId="2"/>
  </si>
  <si>
    <t>狩猟税</t>
    <rPh sb="0" eb="2">
      <t>シュリョウ</t>
    </rPh>
    <rPh sb="2" eb="3">
      <t>ゼイ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</si>
  <si>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</si>
  <si>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自動車種別割</t>
    <rPh sb="0" eb="3">
      <t>ジドウシャ</t>
    </rPh>
    <rPh sb="3" eb="5">
      <t>シュベツ</t>
    </rPh>
    <rPh sb="5" eb="6">
      <t>ワリ</t>
    </rPh>
    <phoneticPr fontId="2"/>
  </si>
  <si>
    <t>自動車環境性能割</t>
    <rPh sb="0" eb="3">
      <t>ジドウシャ</t>
    </rPh>
    <rPh sb="3" eb="5">
      <t>カンキョウ</t>
    </rPh>
    <rPh sb="5" eb="7">
      <t>セイノウ</t>
    </rPh>
    <rPh sb="7" eb="8">
      <t>ワリ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</si>
  <si>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</si>
  <si>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旧法による税</t>
    <rPh sb="0" eb="2">
      <t>キュウホウ</t>
    </rPh>
    <rPh sb="5" eb="6">
      <t>ゼイ</t>
    </rPh>
    <phoneticPr fontId="2"/>
  </si>
  <si>
    <t>料理飲食等消費税</t>
    <rPh sb="0" eb="2">
      <t>リョウリ</t>
    </rPh>
    <rPh sb="2" eb="5">
      <t>インショクナド</t>
    </rPh>
    <rPh sb="5" eb="8">
      <t>ショウヒゼイ</t>
    </rPh>
    <phoneticPr fontId="2"/>
  </si>
  <si>
    <t>特別地方消費税</t>
    <rPh sb="0" eb="2">
      <t>トクベツ</t>
    </rPh>
    <rPh sb="2" eb="4">
      <t>チホウ</t>
    </rPh>
    <rPh sb="4" eb="7">
      <t>ショウヒゼイ</t>
    </rPh>
    <phoneticPr fontId="2"/>
  </si>
  <si>
    <t>-</t>
  </si>
  <si>
    <t>（３）国税（神戸港以外）分の推移</t>
    <rPh sb="3" eb="5">
      <t>コクゼイ</t>
    </rPh>
    <rPh sb="6" eb="8">
      <t>コウベ</t>
    </rPh>
    <rPh sb="8" eb="9">
      <t>コウ</t>
    </rPh>
    <rPh sb="9" eb="11">
      <t>イガイ</t>
    </rPh>
    <rPh sb="12" eb="13">
      <t>ブン</t>
    </rPh>
    <rPh sb="14" eb="16">
      <t>スイイ</t>
    </rPh>
    <phoneticPr fontId="1"/>
  </si>
  <si>
    <t>　　　３　平成24年度以降は所得税に復興特別所得税、法人税に復興特別法人税をそれぞれ含む。</t>
    <rPh sb="5" eb="7">
      <t>ヘイセイ</t>
    </rPh>
    <rPh sb="9" eb="11">
      <t>ネンド</t>
    </rPh>
    <rPh sb="11" eb="13">
      <t>イコウ</t>
    </rPh>
    <rPh sb="14" eb="17">
      <t>ショトクゼイ</t>
    </rPh>
    <rPh sb="18" eb="20">
      <t>フッコウ</t>
    </rPh>
    <rPh sb="20" eb="22">
      <t>トクベツ</t>
    </rPh>
    <rPh sb="22" eb="25">
      <t>ショトクゼイ</t>
    </rPh>
    <rPh sb="26" eb="29">
      <t>ホウジンゼイ</t>
    </rPh>
    <rPh sb="30" eb="32">
      <t>フッコウ</t>
    </rPh>
    <rPh sb="32" eb="34">
      <t>トクベツ</t>
    </rPh>
    <rPh sb="34" eb="37">
      <t>ホウジンゼイ</t>
    </rPh>
    <rPh sb="42" eb="43">
      <t>フク</t>
    </rPh>
    <phoneticPr fontId="2"/>
  </si>
  <si>
    <t>（源泉所得税）</t>
    <rPh sb="1" eb="3">
      <t>ゲンセン</t>
    </rPh>
    <rPh sb="3" eb="6">
      <t>ショトクゼイ</t>
    </rPh>
    <phoneticPr fontId="2"/>
  </si>
  <si>
    <t>（申告所得税）</t>
    <rPh sb="1" eb="3">
      <t>シンコク</t>
    </rPh>
    <rPh sb="3" eb="6">
      <t>ショトクゼイ</t>
    </rPh>
    <phoneticPr fontId="2"/>
  </si>
  <si>
    <t>所得税計</t>
    <rPh sb="0" eb="3">
      <t>ショトクゼイ</t>
    </rPh>
    <rPh sb="3" eb="4">
      <t>ケイ</t>
    </rPh>
    <phoneticPr fontId="2"/>
  </si>
  <si>
    <t>相続・贈与税</t>
    <rPh sb="0" eb="2">
      <t>ソウゾク</t>
    </rPh>
    <rPh sb="3" eb="5">
      <t>ゾウヨ</t>
    </rPh>
    <rPh sb="5" eb="6">
      <t>ゼイ</t>
    </rPh>
    <phoneticPr fontId="2"/>
  </si>
  <si>
    <t>その他直接税</t>
    <rPh sb="2" eb="3">
      <t>タ</t>
    </rPh>
    <rPh sb="3" eb="6">
      <t>チョクセツゼイ</t>
    </rPh>
    <phoneticPr fontId="2"/>
  </si>
  <si>
    <t>消費税</t>
    <rPh sb="0" eb="3">
      <t>ショウヒゼイ</t>
    </rPh>
    <phoneticPr fontId="2"/>
  </si>
  <si>
    <t>酒税</t>
    <rPh sb="0" eb="1">
      <t>シュ</t>
    </rPh>
    <rPh sb="1" eb="2">
      <t>ゼイ</t>
    </rPh>
    <phoneticPr fontId="2"/>
  </si>
  <si>
    <t>たばこ税</t>
    <rPh sb="3" eb="4">
      <t>ゼイ</t>
    </rPh>
    <phoneticPr fontId="2"/>
  </si>
  <si>
    <t>印紙収入</t>
    <rPh sb="0" eb="2">
      <t>インシ</t>
    </rPh>
    <rPh sb="2" eb="4">
      <t>シュウニュウ</t>
    </rPh>
    <phoneticPr fontId="2"/>
  </si>
  <si>
    <t>その他間接税</t>
    <rPh sb="2" eb="3">
      <t>タ</t>
    </rPh>
    <rPh sb="3" eb="6">
      <t>カンセツゼイ</t>
    </rPh>
    <phoneticPr fontId="2"/>
  </si>
  <si>
    <t>（４）国税（神戸港）分の推移</t>
    <rPh sb="3" eb="5">
      <t>コクゼイ</t>
    </rPh>
    <rPh sb="6" eb="8">
      <t>コウベ</t>
    </rPh>
    <rPh sb="8" eb="9">
      <t>コウ</t>
    </rPh>
    <rPh sb="10" eb="11">
      <t>ブン</t>
    </rPh>
    <rPh sb="12" eb="14">
      <t>スイイ</t>
    </rPh>
    <phoneticPr fontId="1"/>
  </si>
  <si>
    <t>（注）１　本表の数値は、市内5税務署と芦屋、明石税務署の一部を含み、推計値である。</t>
    <rPh sb="1" eb="2">
      <t>チュウ</t>
    </rPh>
    <rPh sb="5" eb="6">
      <t>ホン</t>
    </rPh>
    <rPh sb="6" eb="7">
      <t>ピョウ</t>
    </rPh>
    <rPh sb="8" eb="10">
      <t>スウチ</t>
    </rPh>
    <rPh sb="12" eb="14">
      <t>シナイ</t>
    </rPh>
    <rPh sb="15" eb="18">
      <t>ゼイムショ</t>
    </rPh>
    <rPh sb="19" eb="21">
      <t>アシヤ</t>
    </rPh>
    <rPh sb="22" eb="24">
      <t>アカシ</t>
    </rPh>
    <rPh sb="24" eb="27">
      <t>ゼイムショ</t>
    </rPh>
    <rPh sb="28" eb="30">
      <t>イチブ</t>
    </rPh>
    <rPh sb="31" eb="32">
      <t>フク</t>
    </rPh>
    <rPh sb="34" eb="37">
      <t>スイケイチ</t>
    </rPh>
    <phoneticPr fontId="2"/>
  </si>
  <si>
    <t>（注）市域分は、市内県税事務所決算額の合計額である。</t>
    <rPh sb="1" eb="2">
      <t>チュウ</t>
    </rPh>
    <phoneticPr fontId="2"/>
  </si>
  <si>
    <t>（注）1　国税は市内5税務署と芦屋、明石税務署の一部及び神戸税関分を含み推計値である。</t>
    <rPh sb="1" eb="2">
      <t>チュウ</t>
    </rPh>
    <rPh sb="5" eb="7">
      <t>コクゼイ</t>
    </rPh>
    <rPh sb="8" eb="10">
      <t>シナイ</t>
    </rPh>
    <rPh sb="11" eb="14">
      <t>ゼイムショ</t>
    </rPh>
    <rPh sb="15" eb="17">
      <t>アシヤ</t>
    </rPh>
    <rPh sb="18" eb="20">
      <t>アカシ</t>
    </rPh>
    <rPh sb="20" eb="23">
      <t>ゼイムショ</t>
    </rPh>
    <rPh sb="24" eb="26">
      <t>イチブ</t>
    </rPh>
    <rPh sb="26" eb="27">
      <t>オヨ</t>
    </rPh>
    <rPh sb="28" eb="30">
      <t>コウベ</t>
    </rPh>
    <rPh sb="30" eb="32">
      <t>ゼイカン</t>
    </rPh>
    <rPh sb="32" eb="33">
      <t>ブン</t>
    </rPh>
    <rPh sb="34" eb="35">
      <t>フク</t>
    </rPh>
    <rPh sb="36" eb="39">
      <t>スイケイチ</t>
    </rPh>
    <phoneticPr fontId="2"/>
  </si>
  <si>
    <t>　　　2　県税は市内県税事務所の合計額で、推計値である。</t>
    <rPh sb="5" eb="7">
      <t>ケンゼイ</t>
    </rPh>
    <rPh sb="8" eb="10">
      <t>シナイ</t>
    </rPh>
    <rPh sb="10" eb="11">
      <t>ケン</t>
    </rPh>
    <rPh sb="11" eb="12">
      <t>ゼイ</t>
    </rPh>
    <rPh sb="12" eb="14">
      <t>ジム</t>
    </rPh>
    <rPh sb="14" eb="15">
      <t>ショ</t>
    </rPh>
    <rPh sb="16" eb="18">
      <t>ゴウケイ</t>
    </rPh>
    <rPh sb="18" eb="19">
      <t>ガク</t>
    </rPh>
    <rPh sb="21" eb="24">
      <t>スイケイチ</t>
    </rPh>
    <phoneticPr fontId="2"/>
  </si>
  <si>
    <t>関税</t>
    <phoneticPr fontId="2"/>
  </si>
  <si>
    <t>とん税及び特別とん税</t>
    <phoneticPr fontId="2"/>
  </si>
  <si>
    <t>酒税</t>
    <rPh sb="0" eb="2">
      <t>シュゼイ</t>
    </rPh>
    <phoneticPr fontId="2"/>
  </si>
  <si>
    <t>揮発油税及び地方道路税</t>
    <rPh sb="0" eb="4">
      <t>キハツユゼイ</t>
    </rPh>
    <rPh sb="4" eb="5">
      <t>オヨ</t>
    </rPh>
    <phoneticPr fontId="2"/>
  </si>
  <si>
    <t>石油石炭税</t>
    <rPh sb="0" eb="1">
      <t>イシ</t>
    </rPh>
    <rPh sb="1" eb="2">
      <t>アブラ</t>
    </rPh>
    <rPh sb="2" eb="3">
      <t>イシ</t>
    </rPh>
    <rPh sb="3" eb="4">
      <t>スミ</t>
    </rPh>
    <rPh sb="4" eb="5">
      <t>ゼイ</t>
    </rPh>
    <phoneticPr fontId="2"/>
  </si>
  <si>
    <t>（注）本表の数値は、推計値である。</t>
    <rPh sb="1" eb="2">
      <t>チュウ</t>
    </rPh>
    <rPh sb="3" eb="4">
      <t>ホン</t>
    </rPh>
    <rPh sb="4" eb="5">
      <t>ピョウ</t>
    </rPh>
    <rPh sb="6" eb="8">
      <t>スウチ</t>
    </rPh>
    <rPh sb="10" eb="13">
      <t>スイケイチ</t>
    </rPh>
    <phoneticPr fontId="2"/>
  </si>
  <si>
    <t>（注）平均は、本市を除く単純平均である。</t>
    <rPh sb="1" eb="2">
      <t>チュウ</t>
    </rPh>
    <rPh sb="3" eb="5">
      <t>ヘイキン</t>
    </rPh>
    <rPh sb="7" eb="9">
      <t>ホンシ</t>
    </rPh>
    <rPh sb="10" eb="11">
      <t>ノゾ</t>
    </rPh>
    <rPh sb="12" eb="14">
      <t>タンジュン</t>
    </rPh>
    <rPh sb="14" eb="16">
      <t>ヘイキン</t>
    </rPh>
    <phoneticPr fontId="2"/>
  </si>
  <si>
    <t>決算額</t>
    <rPh sb="0" eb="2">
      <t>ケッサン</t>
    </rPh>
    <rPh sb="2" eb="3">
      <t>ガク</t>
    </rPh>
    <phoneticPr fontId="1"/>
  </si>
  <si>
    <t>伸び率</t>
    <rPh sb="0" eb="1">
      <t>ノ</t>
    </rPh>
    <rPh sb="2" eb="3">
      <t>リツ</t>
    </rPh>
    <phoneticPr fontId="1"/>
  </si>
  <si>
    <t>収入率</t>
    <rPh sb="0" eb="2">
      <t>シュウニュウ</t>
    </rPh>
    <rPh sb="2" eb="3">
      <t>リツ</t>
    </rPh>
    <phoneticPr fontId="1"/>
  </si>
  <si>
    <t>札幌市</t>
    <rPh sb="0" eb="3">
      <t>サッポロシ</t>
    </rPh>
    <phoneticPr fontId="1"/>
  </si>
  <si>
    <t>仙台市</t>
    <rPh sb="0" eb="3">
      <t>センダイシ</t>
    </rPh>
    <phoneticPr fontId="1"/>
  </si>
  <si>
    <t>さいたま市</t>
    <rPh sb="4" eb="5">
      <t>シ</t>
    </rPh>
    <phoneticPr fontId="1"/>
  </si>
  <si>
    <t>千葉市</t>
    <rPh sb="0" eb="3">
      <t>チバシ</t>
    </rPh>
    <phoneticPr fontId="1"/>
  </si>
  <si>
    <t>川崎市</t>
    <rPh sb="0" eb="2">
      <t>カワサキ</t>
    </rPh>
    <rPh sb="2" eb="3">
      <t>シ</t>
    </rPh>
    <phoneticPr fontId="1"/>
  </si>
  <si>
    <t>横浜市</t>
    <rPh sb="0" eb="3">
      <t>ヨコハマシ</t>
    </rPh>
    <phoneticPr fontId="1"/>
  </si>
  <si>
    <t>相模原市</t>
    <rPh sb="0" eb="4">
      <t>サガミハラシ</t>
    </rPh>
    <phoneticPr fontId="1"/>
  </si>
  <si>
    <t>新潟市</t>
    <rPh sb="0" eb="3">
      <t>ニイガタシ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</si>
  <si>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</si>
  <si>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</si>
  <si>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名古屋市</t>
    <rPh sb="0" eb="4">
      <t>ナゴヤシ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</si>
  <si>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</si>
  <si>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</si>
  <si>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</si>
  <si>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神戸市</t>
    <rPh sb="0" eb="3">
      <t>コウベシ</t>
    </rPh>
    <phoneticPr fontId="1"/>
  </si>
  <si>
    <t>岡山市</t>
    <rPh sb="0" eb="3">
      <t>オカヤマシ</t>
    </rPh>
    <phoneticPr fontId="1"/>
  </si>
  <si>
    <t>広島市</t>
    <rPh sb="0" eb="3">
      <t>ヒロシマシ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</si>
  <si>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</si>
  <si>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</si>
  <si>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熊本市</t>
    <rPh sb="0" eb="3">
      <t>クマモトシ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</si>
  <si>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</si>
  <si>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</si>
  <si>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-</t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</si>
  <si>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</si>
  <si>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</si>
  <si>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</si>
  <si>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</si>
  <si>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２　指定都市の市税決算推移比較</t>
    <rPh sb="2" eb="4">
      <t>シテイ</t>
    </rPh>
    <rPh sb="4" eb="6">
      <t>トシ</t>
    </rPh>
    <rPh sb="7" eb="9">
      <t>シゼイ</t>
    </rPh>
    <rPh sb="9" eb="11">
      <t>ケッサン</t>
    </rPh>
    <rPh sb="11" eb="13">
      <t>スイイ</t>
    </rPh>
    <rPh sb="13" eb="15">
      <t>ヒカク</t>
    </rPh>
    <phoneticPr fontId="1"/>
  </si>
  <si>
    <t>目次</t>
    <rPh sb="0" eb="2">
      <t>モクジ</t>
    </rPh>
    <phoneticPr fontId="1"/>
  </si>
  <si>
    <t>Ⅴ　税務統計</t>
    <rPh sb="2" eb="4">
      <t>ゼイム</t>
    </rPh>
    <rPh sb="4" eb="6">
      <t>トウケイ</t>
    </rPh>
    <phoneticPr fontId="1"/>
  </si>
  <si>
    <t>目次へ戻る</t>
    <rPh sb="0" eb="2">
      <t>モクジ</t>
    </rPh>
    <rPh sb="3" eb="4">
      <t>モド</t>
    </rPh>
    <phoneticPr fontId="2"/>
  </si>
  <si>
    <t>目次へ戻る</t>
    <rPh sb="0" eb="2">
      <t>モクジ</t>
    </rPh>
    <rPh sb="3" eb="4">
      <t>モド</t>
    </rPh>
    <phoneticPr fontId="1"/>
  </si>
  <si>
    <t xml:space="preserve">（単位：百万円、％） </t>
    <rPh sb="1" eb="3">
      <t>タンイ</t>
    </rPh>
    <rPh sb="4" eb="7">
      <t>ヒャクマンエン</t>
    </rPh>
    <phoneticPr fontId="1"/>
  </si>
  <si>
    <t>令和元年度</t>
  </si>
  <si>
    <t>金額</t>
  </si>
  <si>
    <t>構成比</t>
  </si>
  <si>
    <t>令和２年度</t>
  </si>
  <si>
    <t>令和３年度</t>
    <rPh sb="0" eb="2">
      <t>レイワ</t>
    </rPh>
    <rPh sb="3" eb="4">
      <t>ネン</t>
    </rPh>
    <rPh sb="4" eb="5">
      <t>ド</t>
    </rPh>
    <phoneticPr fontId="2"/>
  </si>
  <si>
    <t>決算額</t>
    <phoneticPr fontId="1"/>
  </si>
  <si>
    <t>伸び率</t>
    <phoneticPr fontId="1"/>
  </si>
  <si>
    <t>収入率</t>
    <phoneticPr fontId="1"/>
  </si>
  <si>
    <t>令和２年度</t>
    <phoneticPr fontId="1"/>
  </si>
  <si>
    <t>-</t>
    <phoneticPr fontId="2"/>
  </si>
  <si>
    <t>―</t>
    <phoneticPr fontId="2"/>
  </si>
  <si>
    <t>令和３年度</t>
    <rPh sb="0" eb="2">
      <t>レイワ</t>
    </rPh>
    <rPh sb="3" eb="4">
      <t>ネン</t>
    </rPh>
    <rPh sb="4" eb="5">
      <t>ド</t>
    </rPh>
    <phoneticPr fontId="1"/>
  </si>
  <si>
    <t>　　　２　印紙収入、揮発油税及び地方揮発油税については、その他間接税に算入。</t>
    <rPh sb="5" eb="7">
      <t>インシ</t>
    </rPh>
    <rPh sb="7" eb="9">
      <t>シュウニュウ</t>
    </rPh>
    <rPh sb="30" eb="31">
      <t>タ</t>
    </rPh>
    <rPh sb="31" eb="34">
      <t>カンセツゼイ</t>
    </rPh>
    <rPh sb="35" eb="37">
      <t>サンニュウ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</si>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</sst>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\(#,##0\)"/>
    <numFmt numFmtId="177" formatCode="#,##0.0_);\(#,##0.0\)"/>
    <numFmt numFmtId="178" formatCode="#,##0_ "/>
    <numFmt numFmtId="179" formatCode="0_);\(0\)"/>
    <numFmt numFmtId="180" formatCode="#,##0;&quot;▲ &quot;#,##0"/>
    <numFmt numFmtId="181" formatCode="0.0;&quot;▲ &quot;0.0"/>
    <numFmt numFmtId="182" formatCode="0.0"/>
    <numFmt numFmtId="183" formatCode="#,##0.0;&quot;▲ &quot;#,##0.0"/>
    <numFmt numFmtId="184" formatCode="0.0_ "/>
    <numFmt numFmtId="185" formatCode="0.0;&quot;△ &quot;0.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color theme="1"/>
      <name val="Arial"/>
      <family val="2"/>
    </font>
    <font>
      <sz val="14"/>
      <color theme="1"/>
      <name val="UD デジタル 教科書体 N-R"/>
      <family val="1"/>
      <charset val="128"/>
    </font>
    <font>
      <sz val="11"/>
      <color theme="1"/>
      <name val="游ゴシック"/>
      <family val="2"/>
      <scheme val="minor"/>
    </font>
    <font>
      <sz val="11"/>
      <color indexed="8"/>
      <name val="Arial"/>
      <family val="2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Arial"/>
      <family val="2"/>
    </font>
    <font>
      <sz val="12"/>
      <name val="Arial"/>
      <family val="2"/>
    </font>
    <font>
      <sz val="12"/>
      <name val="ＭＳ Ｐ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9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38" fontId="10" fillId="0" borderId="13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3" fillId="0" borderId="13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38" fontId="10" fillId="0" borderId="1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0" fontId="6" fillId="0" borderId="19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2" borderId="21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0" fillId="0" borderId="8" xfId="0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 applyAlignment="1">
      <alignment horizontal="right" vertical="center"/>
    </xf>
    <xf numFmtId="178" fontId="10" fillId="0" borderId="16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14" fillId="0" borderId="4" xfId="0" applyNumberFormat="1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vertical="center"/>
    </xf>
    <xf numFmtId="176" fontId="14" fillId="0" borderId="14" xfId="0" applyNumberFormat="1" applyFont="1" applyFill="1" applyBorder="1" applyAlignment="1">
      <alignment vertical="center"/>
    </xf>
    <xf numFmtId="176" fontId="14" fillId="0" borderId="16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horizontal="distributed" vertical="center"/>
    </xf>
    <xf numFmtId="0" fontId="5" fillId="3" borderId="1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4" fillId="0" borderId="2" xfId="2" applyNumberFormat="1" applyFont="1" applyFill="1" applyBorder="1" applyAlignment="1">
      <alignment horizontal="center" vertical="center"/>
    </xf>
    <xf numFmtId="181" fontId="4" fillId="0" borderId="2" xfId="2" applyNumberFormat="1" applyFont="1" applyFill="1" applyBorder="1" applyAlignment="1">
      <alignment vertical="center"/>
    </xf>
    <xf numFmtId="184" fontId="4" fillId="0" borderId="2" xfId="2" applyNumberFormat="1" applyFont="1" applyFill="1" applyBorder="1" applyAlignment="1">
      <alignment vertical="center"/>
    </xf>
    <xf numFmtId="180" fontId="4" fillId="0" borderId="25" xfId="2" applyNumberFormat="1" applyFont="1" applyFill="1" applyBorder="1" applyAlignment="1">
      <alignment vertical="center"/>
    </xf>
    <xf numFmtId="179" fontId="4" fillId="0" borderId="4" xfId="2" applyNumberFormat="1" applyFont="1" applyFill="1" applyBorder="1" applyAlignment="1">
      <alignment horizontal="center" vertical="center"/>
    </xf>
    <xf numFmtId="181" fontId="4" fillId="0" borderId="4" xfId="2" applyNumberFormat="1" applyFont="1" applyFill="1" applyBorder="1" applyAlignment="1">
      <alignment vertical="center"/>
    </xf>
    <xf numFmtId="184" fontId="4" fillId="0" borderId="4" xfId="2" applyNumberFormat="1" applyFont="1" applyFill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179" fontId="4" fillId="0" borderId="20" xfId="2" applyNumberFormat="1" applyFont="1" applyFill="1" applyBorder="1" applyAlignment="1">
      <alignment horizontal="center" vertical="center"/>
    </xf>
    <xf numFmtId="180" fontId="4" fillId="0" borderId="5" xfId="2" applyNumberFormat="1" applyFont="1" applyFill="1" applyBorder="1" applyAlignment="1">
      <alignment vertical="center"/>
    </xf>
    <xf numFmtId="179" fontId="4" fillId="0" borderId="16" xfId="2" applyNumberFormat="1" applyFont="1" applyFill="1" applyBorder="1" applyAlignment="1">
      <alignment horizontal="center" vertical="center"/>
    </xf>
    <xf numFmtId="181" fontId="4" fillId="0" borderId="6" xfId="0" applyNumberFormat="1" applyFont="1" applyFill="1" applyBorder="1" applyAlignment="1">
      <alignment vertical="center"/>
    </xf>
    <xf numFmtId="184" fontId="4" fillId="0" borderId="6" xfId="2" applyNumberFormat="1" applyFont="1" applyFill="1" applyBorder="1" applyAlignment="1">
      <alignment vertical="center"/>
    </xf>
    <xf numFmtId="184" fontId="4" fillId="0" borderId="1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85" fontId="4" fillId="0" borderId="18" xfId="0" applyNumberFormat="1" applyFont="1" applyFill="1" applyBorder="1" applyAlignment="1">
      <alignment horizontal="right" vertical="center"/>
    </xf>
    <xf numFmtId="184" fontId="4" fillId="0" borderId="4" xfId="2" applyNumberFormat="1" applyFont="1" applyFill="1" applyBorder="1" applyAlignment="1">
      <alignment horizontal="right" vertical="center"/>
    </xf>
    <xf numFmtId="185" fontId="4" fillId="0" borderId="18" xfId="2" applyNumberFormat="1" applyFont="1" applyFill="1" applyBorder="1" applyAlignment="1">
      <alignment horizontal="right" vertical="center"/>
    </xf>
    <xf numFmtId="181" fontId="4" fillId="0" borderId="6" xfId="2" applyNumberFormat="1" applyFont="1" applyFill="1" applyBorder="1" applyAlignment="1">
      <alignment vertical="center"/>
    </xf>
    <xf numFmtId="184" fontId="4" fillId="0" borderId="19" xfId="2" applyNumberFormat="1" applyFont="1" applyFill="1" applyBorder="1" applyAlignment="1">
      <alignment vertical="center"/>
    </xf>
    <xf numFmtId="180" fontId="4" fillId="4" borderId="5" xfId="2" applyNumberFormat="1" applyFont="1" applyFill="1" applyBorder="1" applyAlignment="1">
      <alignment vertical="center"/>
    </xf>
    <xf numFmtId="179" fontId="4" fillId="4" borderId="4" xfId="2" applyNumberFormat="1" applyFont="1" applyFill="1" applyBorder="1" applyAlignment="1">
      <alignment horizontal="center" vertical="center"/>
    </xf>
    <xf numFmtId="181" fontId="4" fillId="4" borderId="4" xfId="2" applyNumberFormat="1" applyFont="1" applyFill="1" applyBorder="1" applyAlignment="1">
      <alignment vertical="center"/>
    </xf>
    <xf numFmtId="179" fontId="4" fillId="4" borderId="16" xfId="2" applyNumberFormat="1" applyFont="1" applyFill="1" applyBorder="1" applyAlignment="1">
      <alignment horizontal="center" vertical="center"/>
    </xf>
    <xf numFmtId="184" fontId="4" fillId="4" borderId="4" xfId="2" applyNumberFormat="1" applyFont="1" applyFill="1" applyBorder="1" applyAlignment="1">
      <alignment vertical="center"/>
    </xf>
    <xf numFmtId="180" fontId="4" fillId="0" borderId="13" xfId="2" applyNumberFormat="1" applyFont="1" applyFill="1" applyBorder="1" applyAlignment="1">
      <alignment vertical="center"/>
    </xf>
    <xf numFmtId="184" fontId="4" fillId="0" borderId="8" xfId="2" applyNumberFormat="1" applyFont="1" applyFill="1" applyBorder="1" applyAlignment="1">
      <alignment vertical="center"/>
    </xf>
    <xf numFmtId="179" fontId="4" fillId="0" borderId="14" xfId="2" applyNumberFormat="1" applyFont="1" applyFill="1" applyBorder="1" applyAlignment="1">
      <alignment horizontal="center" vertical="center"/>
    </xf>
    <xf numFmtId="185" fontId="4" fillId="0" borderId="26" xfId="2" applyNumberFormat="1" applyFont="1" applyFill="1" applyBorder="1" applyAlignment="1">
      <alignment horizontal="right" vertical="center"/>
    </xf>
    <xf numFmtId="181" fontId="4" fillId="0" borderId="6" xfId="2" applyNumberFormat="1" applyFont="1" applyFill="1" applyBorder="1" applyAlignment="1">
      <alignment horizontal="right" vertical="center"/>
    </xf>
    <xf numFmtId="181" fontId="4" fillId="0" borderId="26" xfId="2" applyNumberFormat="1" applyFont="1" applyFill="1" applyBorder="1" applyAlignment="1">
      <alignment horizontal="right" vertical="center"/>
    </xf>
    <xf numFmtId="184" fontId="4" fillId="0" borderId="6" xfId="2" applyNumberFormat="1" applyFont="1" applyFill="1" applyBorder="1" applyAlignment="1">
      <alignment horizontal="right" vertical="center"/>
    </xf>
    <xf numFmtId="180" fontId="4" fillId="0" borderId="18" xfId="2" applyNumberFormat="1" applyFont="1" applyFill="1" applyBorder="1" applyAlignment="1">
      <alignment horizontal="right" vertical="center"/>
    </xf>
    <xf numFmtId="183" fontId="4" fillId="0" borderId="6" xfId="2" applyNumberFormat="1" applyFont="1" applyFill="1" applyBorder="1" applyAlignment="1">
      <alignment horizontal="right" vertical="center"/>
    </xf>
    <xf numFmtId="0" fontId="3" fillId="0" borderId="19" xfId="0" applyFont="1" applyFill="1" applyBorder="1"/>
    <xf numFmtId="180" fontId="4" fillId="0" borderId="26" xfId="2" applyNumberFormat="1" applyFont="1" applyFill="1" applyBorder="1" applyAlignment="1">
      <alignment horizontal="right" vertical="center"/>
    </xf>
    <xf numFmtId="181" fontId="4" fillId="0" borderId="4" xfId="2" applyNumberFormat="1" applyFont="1" applyFill="1" applyBorder="1" applyAlignment="1">
      <alignment horizontal="right" vertical="center"/>
    </xf>
    <xf numFmtId="181" fontId="10" fillId="0" borderId="6" xfId="2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181" fontId="10" fillId="0" borderId="4" xfId="2" applyNumberFormat="1" applyFont="1" applyFill="1" applyBorder="1" applyAlignment="1">
      <alignment horizontal="right" vertical="center"/>
    </xf>
    <xf numFmtId="184" fontId="10" fillId="0" borderId="4" xfId="2" applyNumberFormat="1" applyFont="1" applyFill="1" applyBorder="1" applyAlignment="1">
      <alignment horizontal="right" vertical="center"/>
    </xf>
    <xf numFmtId="179" fontId="4" fillId="0" borderId="20" xfId="2" applyNumberFormat="1" applyFont="1" applyFill="1" applyBorder="1" applyAlignment="1">
      <alignment horizontal="center" vertical="center" shrinkToFit="1"/>
    </xf>
    <xf numFmtId="179" fontId="4" fillId="0" borderId="16" xfId="2" applyNumberFormat="1" applyFont="1" applyFill="1" applyBorder="1" applyAlignment="1">
      <alignment horizontal="center" vertical="center" shrinkToFit="1"/>
    </xf>
    <xf numFmtId="180" fontId="4" fillId="0" borderId="5" xfId="2" applyNumberFormat="1" applyFont="1" applyFill="1" applyBorder="1" applyAlignment="1">
      <alignment horizontal="right" vertical="center" shrinkToFit="1"/>
    </xf>
    <xf numFmtId="179" fontId="10" fillId="0" borderId="16" xfId="2" applyNumberFormat="1" applyFont="1" applyFill="1" applyBorder="1" applyAlignment="1">
      <alignment horizontal="center" vertical="center" shrinkToFit="1"/>
    </xf>
    <xf numFmtId="179" fontId="4" fillId="4" borderId="16" xfId="2" applyNumberFormat="1" applyFon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right" vertical="center"/>
    </xf>
    <xf numFmtId="0" fontId="4" fillId="0" borderId="20" xfId="2" applyFont="1" applyFill="1" applyBorder="1" applyAlignment="1">
      <alignment horizontal="right" vertical="center"/>
    </xf>
    <xf numFmtId="183" fontId="4" fillId="0" borderId="2" xfId="2" applyNumberFormat="1" applyFont="1" applyFill="1" applyBorder="1" applyAlignment="1">
      <alignment horizontal="right" vertical="center"/>
    </xf>
    <xf numFmtId="184" fontId="4" fillId="0" borderId="2" xfId="2" applyNumberFormat="1" applyFont="1" applyFill="1" applyBorder="1" applyAlignment="1">
      <alignment horizontal="right" vertical="center"/>
    </xf>
    <xf numFmtId="184" fontId="4" fillId="0" borderId="20" xfId="2" applyNumberFormat="1" applyFont="1" applyFill="1" applyBorder="1" applyAlignment="1">
      <alignment horizontal="right" vertical="center"/>
    </xf>
    <xf numFmtId="180" fontId="4" fillId="0" borderId="1" xfId="2" applyNumberFormat="1" applyFont="1" applyFill="1" applyBorder="1" applyAlignment="1">
      <alignment horizontal="right" vertical="center"/>
    </xf>
    <xf numFmtId="0" fontId="3" fillId="0" borderId="2" xfId="0" applyFont="1" applyFill="1" applyBorder="1"/>
    <xf numFmtId="0" fontId="3" fillId="0" borderId="20" xfId="0" applyFont="1" applyFill="1" applyBorder="1"/>
    <xf numFmtId="180" fontId="4" fillId="0" borderId="18" xfId="2" applyNumberFormat="1" applyFont="1" applyFill="1" applyBorder="1" applyAlignment="1">
      <alignment vertical="center"/>
    </xf>
    <xf numFmtId="179" fontId="4" fillId="0" borderId="6" xfId="2" applyNumberFormat="1" applyFont="1" applyFill="1" applyBorder="1" applyAlignment="1">
      <alignment horizontal="center" vertical="center"/>
    </xf>
    <xf numFmtId="179" fontId="4" fillId="0" borderId="19" xfId="2" applyNumberFormat="1" applyFont="1" applyFill="1" applyBorder="1" applyAlignment="1">
      <alignment horizontal="center" vertical="center"/>
    </xf>
    <xf numFmtId="184" fontId="10" fillId="0" borderId="6" xfId="2" applyNumberFormat="1" applyFont="1" applyFill="1" applyBorder="1" applyAlignment="1">
      <alignment horizontal="right" vertical="center"/>
    </xf>
    <xf numFmtId="179" fontId="10" fillId="0" borderId="19" xfId="2" applyNumberFormat="1" applyFont="1" applyFill="1" applyBorder="1" applyAlignment="1">
      <alignment horizontal="center" vertical="center" shrinkToFit="1"/>
    </xf>
    <xf numFmtId="179" fontId="4" fillId="0" borderId="25" xfId="2" applyNumberFormat="1" applyFont="1" applyFill="1" applyBorder="1" applyAlignment="1">
      <alignment horizontal="center" vertical="center"/>
    </xf>
    <xf numFmtId="179" fontId="4" fillId="0" borderId="24" xfId="2" applyNumberFormat="1" applyFont="1" applyFill="1" applyBorder="1" applyAlignment="1">
      <alignment horizontal="center" vertical="center"/>
    </xf>
    <xf numFmtId="179" fontId="4" fillId="4" borderId="24" xfId="2" applyNumberFormat="1" applyFont="1" applyFill="1" applyBorder="1" applyAlignment="1">
      <alignment horizontal="center" vertical="center"/>
    </xf>
    <xf numFmtId="179" fontId="4" fillId="0" borderId="26" xfId="2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185" fontId="4" fillId="0" borderId="26" xfId="0" applyNumberFormat="1" applyFont="1" applyFill="1" applyBorder="1" applyAlignment="1">
      <alignment vertical="center"/>
    </xf>
    <xf numFmtId="181" fontId="4" fillId="0" borderId="26" xfId="0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0" fontId="4" fillId="0" borderId="25" xfId="2" applyFont="1" applyFill="1" applyBorder="1" applyAlignment="1">
      <alignment horizontal="right" vertical="center"/>
    </xf>
    <xf numFmtId="181" fontId="4" fillId="0" borderId="26" xfId="2" applyNumberFormat="1" applyFont="1" applyFill="1" applyBorder="1" applyAlignment="1">
      <alignment vertical="center"/>
    </xf>
    <xf numFmtId="179" fontId="4" fillId="0" borderId="23" xfId="2" applyNumberFormat="1" applyFont="1" applyFill="1" applyBorder="1" applyAlignment="1">
      <alignment horizontal="center" vertical="center"/>
    </xf>
    <xf numFmtId="183" fontId="4" fillId="0" borderId="25" xfId="2" applyNumberFormat="1" applyFont="1" applyFill="1" applyBorder="1" applyAlignment="1">
      <alignment horizontal="right" vertical="center"/>
    </xf>
    <xf numFmtId="180" fontId="4" fillId="0" borderId="25" xfId="2" applyNumberFormat="1" applyFont="1" applyFill="1" applyBorder="1" applyAlignment="1">
      <alignment horizontal="right" vertical="center"/>
    </xf>
    <xf numFmtId="183" fontId="4" fillId="0" borderId="26" xfId="2" applyNumberFormat="1" applyFont="1" applyFill="1" applyBorder="1" applyAlignment="1">
      <alignment horizontal="right" vertical="center"/>
    </xf>
    <xf numFmtId="179" fontId="4" fillId="0" borderId="25" xfId="2" applyNumberFormat="1" applyFont="1" applyFill="1" applyBorder="1" applyAlignment="1">
      <alignment horizontal="center" vertical="center" shrinkToFit="1"/>
    </xf>
    <xf numFmtId="179" fontId="4" fillId="0" borderId="24" xfId="2" applyNumberFormat="1" applyFont="1" applyFill="1" applyBorder="1" applyAlignment="1">
      <alignment horizontal="center" vertical="center" shrinkToFit="1"/>
    </xf>
    <xf numFmtId="179" fontId="10" fillId="0" borderId="24" xfId="2" applyNumberFormat="1" applyFont="1" applyFill="1" applyBorder="1" applyAlignment="1">
      <alignment horizontal="center" vertical="center" shrinkToFit="1"/>
    </xf>
    <xf numFmtId="179" fontId="4" fillId="4" borderId="24" xfId="2" applyNumberFormat="1" applyFont="1" applyFill="1" applyBorder="1" applyAlignment="1">
      <alignment horizontal="center" vertical="center" shrinkToFit="1"/>
    </xf>
    <xf numFmtId="179" fontId="4" fillId="0" borderId="26" xfId="2" applyNumberFormat="1" applyFont="1" applyFill="1" applyBorder="1" applyAlignment="1">
      <alignment horizontal="center" vertical="center" shrinkToFit="1"/>
    </xf>
    <xf numFmtId="179" fontId="10" fillId="0" borderId="26" xfId="2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justifyLastLine="1"/>
    </xf>
    <xf numFmtId="178" fontId="10" fillId="0" borderId="4" xfId="0" applyNumberFormat="1" applyFont="1" applyFill="1" applyBorder="1" applyAlignment="1">
      <alignment vertical="center"/>
    </xf>
    <xf numFmtId="178" fontId="10" fillId="0" borderId="16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distributed" vertical="center"/>
    </xf>
    <xf numFmtId="178" fontId="15" fillId="0" borderId="3" xfId="0" applyNumberFormat="1" applyFont="1" applyFill="1" applyBorder="1" applyAlignment="1">
      <alignment vertical="center"/>
    </xf>
    <xf numFmtId="178" fontId="15" fillId="0" borderId="10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distributed" vertical="center"/>
    </xf>
    <xf numFmtId="176" fontId="14" fillId="0" borderId="30" xfId="0" applyNumberFormat="1" applyFont="1" applyFill="1" applyBorder="1" applyAlignment="1">
      <alignment vertical="center"/>
    </xf>
    <xf numFmtId="176" fontId="14" fillId="0" borderId="3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81" fontId="4" fillId="0" borderId="0" xfId="2" applyNumberFormat="1" applyFont="1" applyFill="1" applyBorder="1" applyAlignment="1">
      <alignment vertical="center"/>
    </xf>
    <xf numFmtId="0" fontId="4" fillId="0" borderId="32" xfId="2" applyFont="1" applyFill="1" applyBorder="1" applyAlignment="1">
      <alignment horizontal="right" vertical="center"/>
    </xf>
    <xf numFmtId="178" fontId="4" fillId="0" borderId="33" xfId="0" applyNumberFormat="1" applyFont="1" applyFill="1" applyBorder="1" applyAlignment="1">
      <alignment vertical="center"/>
    </xf>
    <xf numFmtId="178" fontId="3" fillId="0" borderId="34" xfId="0" applyNumberFormat="1" applyFont="1" applyFill="1" applyBorder="1" applyAlignment="1">
      <alignment vertical="center"/>
    </xf>
    <xf numFmtId="178" fontId="10" fillId="0" borderId="34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8" fontId="10" fillId="0" borderId="34" xfId="0" applyNumberFormat="1" applyFont="1" applyFill="1" applyBorder="1" applyAlignment="1">
      <alignment horizontal="right" vertical="center"/>
    </xf>
    <xf numFmtId="178" fontId="10" fillId="0" borderId="35" xfId="0" applyNumberFormat="1" applyFont="1" applyFill="1" applyBorder="1" applyAlignment="1">
      <alignment horizontal="right" vertical="center"/>
    </xf>
    <xf numFmtId="182" fontId="4" fillId="0" borderId="2" xfId="2" applyNumberFormat="1" applyFont="1" applyFill="1" applyBorder="1" applyAlignment="1">
      <alignment vertical="center"/>
    </xf>
    <xf numFmtId="182" fontId="4" fillId="0" borderId="4" xfId="2" applyNumberFormat="1" applyFont="1" applyFill="1" applyBorder="1" applyAlignment="1">
      <alignment vertical="center"/>
    </xf>
    <xf numFmtId="182" fontId="4" fillId="0" borderId="6" xfId="2" applyNumberFormat="1" applyFont="1" applyFill="1" applyBorder="1" applyAlignment="1">
      <alignment vertical="center"/>
    </xf>
    <xf numFmtId="181" fontId="4" fillId="4" borderId="2" xfId="2" applyNumberFormat="1" applyFont="1" applyFill="1" applyBorder="1" applyAlignment="1">
      <alignment vertical="center"/>
    </xf>
    <xf numFmtId="182" fontId="4" fillId="4" borderId="4" xfId="2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179" fontId="4" fillId="0" borderId="36" xfId="2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179" fontId="4" fillId="0" borderId="37" xfId="2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179" fontId="4" fillId="4" borderId="25" xfId="2" applyNumberFormat="1" applyFont="1" applyFill="1" applyBorder="1" applyAlignment="1">
      <alignment horizontal="center" vertical="center"/>
    </xf>
    <xf numFmtId="179" fontId="4" fillId="4" borderId="20" xfId="2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vertical="center"/>
    </xf>
    <xf numFmtId="178" fontId="10" fillId="0" borderId="24" xfId="0" applyNumberFormat="1" applyFont="1" applyFill="1" applyBorder="1" applyAlignment="1">
      <alignment horizontal="right" vertical="center"/>
    </xf>
    <xf numFmtId="178" fontId="10" fillId="0" borderId="26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textRotation="255" wrapText="1"/>
    </xf>
    <xf numFmtId="0" fontId="5" fillId="3" borderId="5" xfId="0" applyFont="1" applyFill="1" applyBorder="1" applyAlignment="1">
      <alignment horizontal="center" vertical="center" textRotation="255" wrapText="1"/>
    </xf>
    <xf numFmtId="0" fontId="5" fillId="3" borderId="18" xfId="0" applyFont="1" applyFill="1" applyBorder="1" applyAlignment="1">
      <alignment horizontal="center" vertical="center" textRotation="255" wrapText="1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distributed" vertical="center"/>
    </xf>
    <xf numFmtId="0" fontId="5" fillId="3" borderId="16" xfId="0" applyFont="1" applyFill="1" applyBorder="1" applyAlignment="1">
      <alignment horizontal="distributed" vertical="center"/>
    </xf>
    <xf numFmtId="0" fontId="6" fillId="4" borderId="13" xfId="0" applyFont="1" applyFill="1" applyBorder="1" applyAlignment="1">
      <alignment horizontal="distributed" vertical="center"/>
    </xf>
    <xf numFmtId="0" fontId="6" fillId="4" borderId="14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予特委（10年度）－①" xfId="2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CCFFFF"/>
      <color rgb="FFCCFFCC"/>
      <color rgb="FFFFFFCC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/>
  </sheetViews>
  <sheetFormatPr defaultColWidth="8.58203125" defaultRowHeight="14.5" x14ac:dyDescent="0.55000000000000004"/>
  <cols>
    <col min="1" max="1" width="2.58203125" style="151" customWidth="1"/>
    <col min="2" max="2" width="32" style="151" bestFit="1" customWidth="1"/>
    <col min="3" max="16384" width="8.58203125" style="151"/>
  </cols>
  <sheetData>
    <row r="1" spans="1:2" x14ac:dyDescent="0.55000000000000004">
      <c r="A1" s="151" t="s">
        <v>101</v>
      </c>
    </row>
    <row r="3" spans="1:2" x14ac:dyDescent="0.55000000000000004">
      <c r="A3" s="151" t="s">
        <v>102</v>
      </c>
    </row>
    <row r="5" spans="1:2" x14ac:dyDescent="0.55000000000000004">
      <c r="B5" s="9" t="s">
        <v>6</v>
      </c>
    </row>
    <row r="6" spans="1:2" x14ac:dyDescent="0.55000000000000004">
      <c r="B6" s="153" t="s">
        <v>7</v>
      </c>
    </row>
    <row r="7" spans="1:2" x14ac:dyDescent="0.55000000000000004">
      <c r="B7" s="153" t="s">
        <v>24</v>
      </c>
    </row>
    <row r="8" spans="1:2" x14ac:dyDescent="0.55000000000000004">
      <c r="B8" s="153" t="s">
        <v>46</v>
      </c>
    </row>
    <row r="9" spans="1:2" x14ac:dyDescent="0.55000000000000004">
      <c r="B9" s="153" t="s">
        <v>58</v>
      </c>
    </row>
    <row r="10" spans="1:2" s="63" customFormat="1" x14ac:dyDescent="0.55000000000000004"/>
    <row r="11" spans="1:2" s="7" customFormat="1" x14ac:dyDescent="0.55000000000000004">
      <c r="B11" s="153" t="s">
        <v>100</v>
      </c>
    </row>
    <row r="12" spans="1:2" s="6" customFormat="1" ht="20.149999999999999" customHeight="1" x14ac:dyDescent="0.55000000000000004"/>
    <row r="13" spans="1:2" ht="20.149999999999999" customHeight="1" x14ac:dyDescent="0.55000000000000004"/>
    <row r="14" spans="1:2" ht="20.149999999999999" customHeight="1" x14ac:dyDescent="0.55000000000000004"/>
    <row r="15" spans="1:2" ht="20.149999999999999" customHeight="1" x14ac:dyDescent="0.55000000000000004"/>
    <row r="16" spans="1:2" ht="20.149999999999999" customHeight="1" x14ac:dyDescent="0.55000000000000004"/>
    <row r="17" ht="20.149999999999999" customHeight="1" x14ac:dyDescent="0.55000000000000004"/>
    <row r="18" ht="20.149999999999999" customHeight="1" x14ac:dyDescent="0.55000000000000004"/>
    <row r="19" ht="20.149999999999999" customHeight="1" x14ac:dyDescent="0.55000000000000004"/>
    <row r="20" ht="20.149999999999999" customHeight="1" x14ac:dyDescent="0.55000000000000004"/>
    <row r="21" ht="20.149999999999999" customHeight="1" x14ac:dyDescent="0.55000000000000004"/>
    <row r="22" ht="20.149999999999999" customHeight="1" x14ac:dyDescent="0.55000000000000004"/>
    <row r="23" ht="20.149999999999999" customHeight="1" x14ac:dyDescent="0.55000000000000004"/>
    <row r="24" ht="20.149999999999999" customHeight="1" x14ac:dyDescent="0.55000000000000004"/>
  </sheetData>
  <phoneticPr fontId="1"/>
  <hyperlinks>
    <hyperlink ref="B6" location="'1(1)国税・地方税の配分状況'!A1" display="（１）国税・地方税の配分状況"/>
    <hyperlink ref="B7" location="'1(2)県税分の推移'!A1" display="（２）県税分の推移"/>
    <hyperlink ref="B8" location="'1(3)国税（神戸港以外）分の推移'!A1" display="（３）国税（神戸港以外）分の推移"/>
    <hyperlink ref="B9" location="'1(4)国税（神戸港）分の推移'!A1" display="（４）国税（神戸港）分の推移"/>
    <hyperlink ref="B11" location="'2指定都市の市税決算推移比較'!A1" display="２　指定都市の市税決算推移比較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8.58203125" defaultRowHeight="14" x14ac:dyDescent="0.3"/>
  <cols>
    <col min="1" max="1" width="3.58203125" style="2" customWidth="1"/>
    <col min="2" max="2" width="10.58203125" style="2" customWidth="1"/>
    <col min="3" max="16" width="10.08203125" style="1" customWidth="1"/>
    <col min="17" max="16384" width="8.58203125" style="1"/>
  </cols>
  <sheetData>
    <row r="1" spans="1:18" ht="14.5" x14ac:dyDescent="0.3">
      <c r="A1" s="153" t="s">
        <v>103</v>
      </c>
      <c r="B1" s="154"/>
    </row>
    <row r="3" spans="1:18" s="5" customFormat="1" ht="20.149999999999999" customHeight="1" x14ac:dyDescent="0.45">
      <c r="A3" s="3" t="s">
        <v>6</v>
      </c>
      <c r="B3" s="3"/>
    </row>
    <row r="4" spans="1:18" s="5" customFormat="1" ht="20.149999999999999" customHeight="1" x14ac:dyDescent="0.45">
      <c r="A4" s="3" t="s">
        <v>7</v>
      </c>
      <c r="B4" s="3"/>
    </row>
    <row r="5" spans="1:18" s="5" customFormat="1" ht="14.5" customHeight="1" x14ac:dyDescent="0.35">
      <c r="A5" s="4"/>
      <c r="B5" s="4"/>
    </row>
    <row r="6" spans="1:18" s="5" customFormat="1" ht="17.5" x14ac:dyDescent="0.35">
      <c r="A6" s="12" t="s">
        <v>61</v>
      </c>
      <c r="B6" s="12"/>
    </row>
    <row r="7" spans="1:18" s="5" customFormat="1" ht="17.5" x14ac:dyDescent="0.35">
      <c r="A7" s="10" t="s">
        <v>62</v>
      </c>
      <c r="B7" s="10"/>
    </row>
    <row r="8" spans="1:18" s="5" customFormat="1" ht="17.5" x14ac:dyDescent="0.35">
      <c r="A8" s="4"/>
      <c r="B8" s="4"/>
    </row>
    <row r="9" spans="1:18" s="155" customFormat="1" ht="17.5" x14ac:dyDescent="0.55000000000000004">
      <c r="A9" s="8" t="s">
        <v>8</v>
      </c>
      <c r="B9" s="8"/>
      <c r="M9" s="9"/>
    </row>
    <row r="10" spans="1:18" s="11" customFormat="1" ht="20.149999999999999" customHeight="1" x14ac:dyDescent="0.55000000000000004">
      <c r="C10" s="203" t="s">
        <v>119</v>
      </c>
      <c r="D10" s="203"/>
      <c r="E10" s="203" t="s">
        <v>110</v>
      </c>
      <c r="F10" s="203"/>
      <c r="G10" s="203" t="s">
        <v>26</v>
      </c>
      <c r="H10" s="203"/>
      <c r="I10" s="203" t="s">
        <v>106</v>
      </c>
      <c r="J10" s="203"/>
      <c r="K10" s="203" t="s">
        <v>10</v>
      </c>
      <c r="L10" s="203"/>
      <c r="M10" s="203" t="s">
        <v>11</v>
      </c>
      <c r="N10" s="203"/>
      <c r="O10" s="203" t="s">
        <v>12</v>
      </c>
      <c r="P10" s="203"/>
      <c r="Q10" s="203" t="s">
        <v>13</v>
      </c>
      <c r="R10" s="203"/>
    </row>
    <row r="11" spans="1:18" s="7" customFormat="1" ht="20.149999999999999" customHeight="1" x14ac:dyDescent="0.55000000000000004">
      <c r="C11" s="192" t="s">
        <v>14</v>
      </c>
      <c r="D11" s="192" t="s">
        <v>15</v>
      </c>
      <c r="E11" s="176" t="s">
        <v>14</v>
      </c>
      <c r="F11" s="176" t="s">
        <v>15</v>
      </c>
      <c r="G11" s="152" t="s">
        <v>14</v>
      </c>
      <c r="H11" s="152" t="s">
        <v>15</v>
      </c>
      <c r="I11" s="169" t="s">
        <v>107</v>
      </c>
      <c r="J11" s="169" t="s">
        <v>108</v>
      </c>
      <c r="K11" s="152" t="s">
        <v>14</v>
      </c>
      <c r="L11" s="152" t="s">
        <v>15</v>
      </c>
      <c r="M11" s="152" t="s">
        <v>14</v>
      </c>
      <c r="N11" s="152" t="s">
        <v>15</v>
      </c>
      <c r="O11" s="152" t="s">
        <v>14</v>
      </c>
      <c r="P11" s="152" t="s">
        <v>15</v>
      </c>
      <c r="Q11" s="152" t="s">
        <v>14</v>
      </c>
      <c r="R11" s="152" t="s">
        <v>15</v>
      </c>
    </row>
    <row r="12" spans="1:18" s="6" customFormat="1" ht="20.149999999999999" customHeight="1" x14ac:dyDescent="0.55000000000000004">
      <c r="A12" s="198" t="s">
        <v>16</v>
      </c>
      <c r="B12" s="24" t="s">
        <v>17</v>
      </c>
      <c r="C12" s="17">
        <v>258567</v>
      </c>
      <c r="D12" s="19">
        <f>ROUND(C12/C$24*100,2)</f>
        <v>12.21</v>
      </c>
      <c r="E12" s="17">
        <v>255875</v>
      </c>
      <c r="F12" s="19">
        <f>ROUND(E12/E$24*100,2)</f>
        <v>13.05</v>
      </c>
      <c r="G12" s="17">
        <v>210330</v>
      </c>
      <c r="H12" s="19">
        <f>ROUND(G12/G$24*100,2)</f>
        <v>12.34</v>
      </c>
      <c r="I12" s="17">
        <v>214051</v>
      </c>
      <c r="J12" s="19">
        <f>ROUND(I12/I$24*100,2)</f>
        <v>12.73</v>
      </c>
      <c r="K12" s="25">
        <v>213435</v>
      </c>
      <c r="L12" s="19">
        <f>ROUND(K12/K$24*100,2)</f>
        <v>13.41</v>
      </c>
      <c r="M12" s="25">
        <v>207505</v>
      </c>
      <c r="N12" s="19">
        <f>ROUND(M12/M$24*100,2)</f>
        <v>13.31</v>
      </c>
      <c r="O12" s="25">
        <v>196221</v>
      </c>
      <c r="P12" s="19">
        <f>ROUND(O12/O$24*100,2)</f>
        <v>12.53</v>
      </c>
      <c r="Q12" s="18">
        <v>193039</v>
      </c>
      <c r="R12" s="19">
        <f>ROUND(Q12/Q$24*100,2)</f>
        <v>12.12</v>
      </c>
    </row>
    <row r="13" spans="1:18" s="156" customFormat="1" ht="20.149999999999999" customHeight="1" x14ac:dyDescent="0.55000000000000004">
      <c r="A13" s="199"/>
      <c r="B13" s="13" t="s">
        <v>18</v>
      </c>
      <c r="C13" s="20">
        <v>212528</v>
      </c>
      <c r="D13" s="21">
        <f t="shared" ref="D13:D24" si="0">ROUND(C13/C$24*100,2)</f>
        <v>10.029999999999999</v>
      </c>
      <c r="E13" s="20">
        <v>194666</v>
      </c>
      <c r="F13" s="21">
        <f t="shared" ref="F13:F24" si="1">ROUND(E13/E$24*100,2)</f>
        <v>9.93</v>
      </c>
      <c r="G13" s="20">
        <v>155911</v>
      </c>
      <c r="H13" s="21">
        <f t="shared" ref="H13:R24" si="2">ROUND(G13/G$24*100,2)</f>
        <v>9.15</v>
      </c>
      <c r="I13" s="20">
        <v>173396</v>
      </c>
      <c r="J13" s="21">
        <f t="shared" ref="J13:J24" si="3">ROUND(I13/I$24*100,2)</f>
        <v>10.32</v>
      </c>
      <c r="K13" s="26">
        <v>166139</v>
      </c>
      <c r="L13" s="21">
        <f t="shared" si="2"/>
        <v>10.44</v>
      </c>
      <c r="M13" s="26">
        <v>163818</v>
      </c>
      <c r="N13" s="21">
        <f t="shared" si="2"/>
        <v>10.51</v>
      </c>
      <c r="O13" s="26">
        <v>170929</v>
      </c>
      <c r="P13" s="21">
        <f t="shared" si="2"/>
        <v>10.92</v>
      </c>
      <c r="Q13" s="14">
        <v>170300</v>
      </c>
      <c r="R13" s="21">
        <f t="shared" si="2"/>
        <v>10.69</v>
      </c>
    </row>
    <row r="14" spans="1:18" s="156" customFormat="1" ht="20.149999999999999" customHeight="1" x14ac:dyDescent="0.55000000000000004">
      <c r="A14" s="199"/>
      <c r="B14" s="13" t="s">
        <v>4</v>
      </c>
      <c r="C14" s="20">
        <f>C15-(C12+C13)</f>
        <v>1060648</v>
      </c>
      <c r="D14" s="21">
        <f t="shared" si="0"/>
        <v>50.07</v>
      </c>
      <c r="E14" s="20">
        <f>E15-(E12+E13)</f>
        <v>945186</v>
      </c>
      <c r="F14" s="21">
        <f t="shared" si="1"/>
        <v>48.21</v>
      </c>
      <c r="G14" s="20">
        <f>G15-(G12+G13)</f>
        <v>803766</v>
      </c>
      <c r="H14" s="21">
        <f t="shared" si="2"/>
        <v>47.16</v>
      </c>
      <c r="I14" s="20">
        <f>I15-(I12+I13)</f>
        <v>752149</v>
      </c>
      <c r="J14" s="21">
        <f t="shared" si="3"/>
        <v>44.75</v>
      </c>
      <c r="K14" s="20">
        <f>K15-(K12+K13)</f>
        <v>673148</v>
      </c>
      <c r="L14" s="21">
        <f t="shared" si="2"/>
        <v>42.3</v>
      </c>
      <c r="M14" s="20">
        <f>M15-(M12+M13)</f>
        <v>651408</v>
      </c>
      <c r="N14" s="21">
        <f t="shared" si="2"/>
        <v>41.79</v>
      </c>
      <c r="O14" s="20">
        <f>O15-(O12+O13)</f>
        <v>673555</v>
      </c>
      <c r="P14" s="21">
        <f t="shared" si="2"/>
        <v>43.02</v>
      </c>
      <c r="Q14" s="20">
        <f>Q15-(Q12+Q13)</f>
        <v>696825</v>
      </c>
      <c r="R14" s="21">
        <f t="shared" si="2"/>
        <v>43.74</v>
      </c>
    </row>
    <row r="15" spans="1:18" s="156" customFormat="1" ht="20.149999999999999" customHeight="1" x14ac:dyDescent="0.55000000000000004">
      <c r="A15" s="200"/>
      <c r="B15" s="28" t="s">
        <v>0</v>
      </c>
      <c r="C15" s="29">
        <v>1531743</v>
      </c>
      <c r="D15" s="31">
        <f t="shared" si="0"/>
        <v>72.31</v>
      </c>
      <c r="E15" s="29">
        <v>1395727</v>
      </c>
      <c r="F15" s="31">
        <f t="shared" si="1"/>
        <v>71.19</v>
      </c>
      <c r="G15" s="29">
        <v>1170007</v>
      </c>
      <c r="H15" s="31">
        <f t="shared" si="2"/>
        <v>68.64</v>
      </c>
      <c r="I15" s="29">
        <v>1139596</v>
      </c>
      <c r="J15" s="31">
        <f t="shared" si="3"/>
        <v>67.8</v>
      </c>
      <c r="K15" s="22">
        <v>1052722</v>
      </c>
      <c r="L15" s="31">
        <f t="shared" si="2"/>
        <v>66.14</v>
      </c>
      <c r="M15" s="22">
        <v>1022731</v>
      </c>
      <c r="N15" s="31">
        <f t="shared" si="2"/>
        <v>65.61</v>
      </c>
      <c r="O15" s="22">
        <v>1040705</v>
      </c>
      <c r="P15" s="31">
        <f t="shared" si="2"/>
        <v>66.48</v>
      </c>
      <c r="Q15" s="23">
        <v>1060164</v>
      </c>
      <c r="R15" s="31">
        <f t="shared" si="2"/>
        <v>66.55</v>
      </c>
    </row>
    <row r="16" spans="1:18" s="156" customFormat="1" ht="20.149999999999999" customHeight="1" x14ac:dyDescent="0.55000000000000004">
      <c r="A16" s="198" t="s">
        <v>22</v>
      </c>
      <c r="B16" s="24" t="s">
        <v>19</v>
      </c>
      <c r="C16" s="17">
        <v>62301</v>
      </c>
      <c r="D16" s="27">
        <f t="shared" si="0"/>
        <v>2.94</v>
      </c>
      <c r="E16" s="17">
        <v>69844</v>
      </c>
      <c r="F16" s="27">
        <f t="shared" si="1"/>
        <v>3.56</v>
      </c>
      <c r="G16" s="17">
        <v>61815</v>
      </c>
      <c r="H16" s="27">
        <f t="shared" si="2"/>
        <v>3.63</v>
      </c>
      <c r="I16" s="17">
        <v>60154</v>
      </c>
      <c r="J16" s="27">
        <f t="shared" si="3"/>
        <v>3.58</v>
      </c>
      <c r="K16" s="25">
        <v>52871</v>
      </c>
      <c r="L16" s="27">
        <f t="shared" si="2"/>
        <v>3.32</v>
      </c>
      <c r="M16" s="25">
        <v>84481</v>
      </c>
      <c r="N16" s="27">
        <f t="shared" si="2"/>
        <v>5.42</v>
      </c>
      <c r="O16" s="25">
        <v>87050</v>
      </c>
      <c r="P16" s="27">
        <f t="shared" si="2"/>
        <v>5.56</v>
      </c>
      <c r="Q16" s="18">
        <v>98065</v>
      </c>
      <c r="R16" s="27">
        <f t="shared" si="2"/>
        <v>6.16</v>
      </c>
    </row>
    <row r="17" spans="1:18" s="156" customFormat="1" ht="20.149999999999999" customHeight="1" x14ac:dyDescent="0.55000000000000004">
      <c r="A17" s="199"/>
      <c r="B17" s="13" t="s">
        <v>20</v>
      </c>
      <c r="C17" s="20">
        <v>88897</v>
      </c>
      <c r="D17" s="21">
        <f t="shared" si="0"/>
        <v>4.2</v>
      </c>
      <c r="E17" s="20">
        <v>79861</v>
      </c>
      <c r="F17" s="21">
        <f t="shared" si="1"/>
        <v>4.07</v>
      </c>
      <c r="G17" s="20">
        <v>71595</v>
      </c>
      <c r="H17" s="21">
        <f t="shared" si="2"/>
        <v>4.2</v>
      </c>
      <c r="I17" s="20">
        <v>76298</v>
      </c>
      <c r="J17" s="21">
        <f t="shared" si="3"/>
        <v>4.54</v>
      </c>
      <c r="K17" s="26">
        <v>76518</v>
      </c>
      <c r="L17" s="21">
        <f t="shared" si="2"/>
        <v>4.8099999999999996</v>
      </c>
      <c r="M17" s="26">
        <v>71419</v>
      </c>
      <c r="N17" s="21">
        <f t="shared" si="2"/>
        <v>4.58</v>
      </c>
      <c r="O17" s="26">
        <v>72802</v>
      </c>
      <c r="P17" s="21">
        <f t="shared" si="2"/>
        <v>4.6500000000000004</v>
      </c>
      <c r="Q17" s="14">
        <v>67728</v>
      </c>
      <c r="R17" s="21">
        <f t="shared" si="2"/>
        <v>4.25</v>
      </c>
    </row>
    <row r="18" spans="1:18" s="156" customFormat="1" ht="20.149999999999999" customHeight="1" x14ac:dyDescent="0.55000000000000004">
      <c r="A18" s="199"/>
      <c r="B18" s="13" t="s">
        <v>4</v>
      </c>
      <c r="C18" s="20">
        <f>C19-(C16+C17)</f>
        <v>121369</v>
      </c>
      <c r="D18" s="21">
        <f t="shared" si="0"/>
        <v>5.73</v>
      </c>
      <c r="E18" s="20">
        <f>E19-(E16+E17)</f>
        <v>109415</v>
      </c>
      <c r="F18" s="21">
        <f t="shared" si="1"/>
        <v>5.58</v>
      </c>
      <c r="G18" s="20">
        <f>G19-(G16+G17)</f>
        <v>95632</v>
      </c>
      <c r="H18" s="21">
        <f t="shared" si="2"/>
        <v>5.61</v>
      </c>
      <c r="I18" s="20">
        <f>I19-(I16+I17)</f>
        <v>95609</v>
      </c>
      <c r="J18" s="21">
        <f t="shared" si="3"/>
        <v>5.69</v>
      </c>
      <c r="K18" s="20">
        <f>K19-(K16+K17)</f>
        <v>108537</v>
      </c>
      <c r="L18" s="21">
        <f t="shared" si="2"/>
        <v>6.82</v>
      </c>
      <c r="M18" s="20">
        <f>M19-(M16+M17)</f>
        <v>106607</v>
      </c>
      <c r="N18" s="21">
        <f t="shared" si="2"/>
        <v>6.84</v>
      </c>
      <c r="O18" s="20">
        <f>O19-(O16+O17)</f>
        <v>92692</v>
      </c>
      <c r="P18" s="21">
        <f t="shared" si="2"/>
        <v>5.92</v>
      </c>
      <c r="Q18" s="20">
        <f>Q19-(Q16+Q17)</f>
        <v>95182</v>
      </c>
      <c r="R18" s="21">
        <f t="shared" si="2"/>
        <v>5.97</v>
      </c>
    </row>
    <row r="19" spans="1:18" s="156" customFormat="1" ht="20.149999999999999" customHeight="1" x14ac:dyDescent="0.55000000000000004">
      <c r="A19" s="200"/>
      <c r="B19" s="28" t="s">
        <v>0</v>
      </c>
      <c r="C19" s="29">
        <v>272567</v>
      </c>
      <c r="D19" s="31">
        <f t="shared" si="0"/>
        <v>12.87</v>
      </c>
      <c r="E19" s="29">
        <v>259120</v>
      </c>
      <c r="F19" s="31">
        <f t="shared" si="1"/>
        <v>13.22</v>
      </c>
      <c r="G19" s="29">
        <v>229042</v>
      </c>
      <c r="H19" s="31">
        <f t="shared" si="2"/>
        <v>13.44</v>
      </c>
      <c r="I19" s="29">
        <v>232061</v>
      </c>
      <c r="J19" s="31">
        <f t="shared" si="3"/>
        <v>13.81</v>
      </c>
      <c r="K19" s="22">
        <v>237926</v>
      </c>
      <c r="L19" s="31">
        <f t="shared" si="2"/>
        <v>14.95</v>
      </c>
      <c r="M19" s="22">
        <v>262507</v>
      </c>
      <c r="N19" s="31">
        <f t="shared" si="2"/>
        <v>16.84</v>
      </c>
      <c r="O19" s="22">
        <v>252544</v>
      </c>
      <c r="P19" s="31">
        <f t="shared" si="2"/>
        <v>16.13</v>
      </c>
      <c r="Q19" s="23">
        <v>260975</v>
      </c>
      <c r="R19" s="31">
        <f t="shared" si="2"/>
        <v>16.38</v>
      </c>
    </row>
    <row r="20" spans="1:18" s="156" customFormat="1" ht="20.149999999999999" customHeight="1" x14ac:dyDescent="0.55000000000000004">
      <c r="A20" s="198" t="s">
        <v>23</v>
      </c>
      <c r="B20" s="24" t="s">
        <v>1</v>
      </c>
      <c r="C20" s="17">
        <v>151357</v>
      </c>
      <c r="D20" s="27">
        <f t="shared" si="0"/>
        <v>7.14</v>
      </c>
      <c r="E20" s="17">
        <v>148682</v>
      </c>
      <c r="F20" s="27">
        <f t="shared" si="1"/>
        <v>7.58</v>
      </c>
      <c r="G20" s="17">
        <v>149363</v>
      </c>
      <c r="H20" s="27">
        <f t="shared" si="2"/>
        <v>8.76</v>
      </c>
      <c r="I20" s="17">
        <v>152658</v>
      </c>
      <c r="J20" s="27">
        <f t="shared" si="3"/>
        <v>9.08</v>
      </c>
      <c r="K20" s="25">
        <v>146494</v>
      </c>
      <c r="L20" s="27">
        <f t="shared" si="2"/>
        <v>9.1999999999999993</v>
      </c>
      <c r="M20" s="25">
        <v>119141</v>
      </c>
      <c r="N20" s="27">
        <f t="shared" si="2"/>
        <v>7.64</v>
      </c>
      <c r="O20" s="25">
        <v>119015</v>
      </c>
      <c r="P20" s="27">
        <f t="shared" si="2"/>
        <v>7.6</v>
      </c>
      <c r="Q20" s="18">
        <v>119855</v>
      </c>
      <c r="R20" s="27">
        <f t="shared" si="2"/>
        <v>7.52</v>
      </c>
    </row>
    <row r="21" spans="1:18" s="156" customFormat="1" ht="20.149999999999999" customHeight="1" x14ac:dyDescent="0.55000000000000004">
      <c r="A21" s="199"/>
      <c r="B21" s="13" t="s">
        <v>3</v>
      </c>
      <c r="C21" s="20">
        <v>117299</v>
      </c>
      <c r="D21" s="21">
        <f t="shared" si="0"/>
        <v>5.54</v>
      </c>
      <c r="E21" s="20">
        <v>112995</v>
      </c>
      <c r="F21" s="21">
        <f t="shared" si="1"/>
        <v>5.76</v>
      </c>
      <c r="G21" s="20">
        <v>113189</v>
      </c>
      <c r="H21" s="21">
        <f t="shared" si="2"/>
        <v>6.64</v>
      </c>
      <c r="I21" s="20">
        <v>113267</v>
      </c>
      <c r="J21" s="21">
        <f t="shared" si="3"/>
        <v>6.74</v>
      </c>
      <c r="K21" s="26">
        <v>111523</v>
      </c>
      <c r="L21" s="21">
        <f t="shared" si="2"/>
        <v>7.01</v>
      </c>
      <c r="M21" s="26">
        <v>111590</v>
      </c>
      <c r="N21" s="21">
        <f t="shared" si="2"/>
        <v>7.16</v>
      </c>
      <c r="O21" s="26">
        <v>110333</v>
      </c>
      <c r="P21" s="21">
        <f t="shared" si="2"/>
        <v>7.05</v>
      </c>
      <c r="Q21" s="14">
        <v>109523</v>
      </c>
      <c r="R21" s="21">
        <f t="shared" si="2"/>
        <v>6.88</v>
      </c>
    </row>
    <row r="22" spans="1:18" s="156" customFormat="1" ht="20.149999999999999" customHeight="1" x14ac:dyDescent="0.55000000000000004">
      <c r="A22" s="199"/>
      <c r="B22" s="13" t="s">
        <v>4</v>
      </c>
      <c r="C22" s="20">
        <f>C23-(C20+C21)</f>
        <v>45398</v>
      </c>
      <c r="D22" s="21">
        <f t="shared" si="0"/>
        <v>2.14</v>
      </c>
      <c r="E22" s="20">
        <f>E23-(E20+E21)</f>
        <v>43948</v>
      </c>
      <c r="F22" s="21">
        <f t="shared" si="1"/>
        <v>2.2400000000000002</v>
      </c>
      <c r="G22" s="20">
        <f>G23-(G20+G21)</f>
        <v>42914</v>
      </c>
      <c r="H22" s="21">
        <f t="shared" si="2"/>
        <v>2.52</v>
      </c>
      <c r="I22" s="20">
        <f>I23-(I20+I21)</f>
        <v>43337</v>
      </c>
      <c r="J22" s="21">
        <f t="shared" si="3"/>
        <v>2.58</v>
      </c>
      <c r="K22" s="20">
        <f>K23-(K20+K21)</f>
        <v>42884</v>
      </c>
      <c r="L22" s="21">
        <f t="shared" si="2"/>
        <v>2.69</v>
      </c>
      <c r="M22" s="20">
        <f>M23-(M20+M21)</f>
        <v>42759</v>
      </c>
      <c r="N22" s="21">
        <f t="shared" si="2"/>
        <v>2.74</v>
      </c>
      <c r="O22" s="20">
        <f>O23-(O20+O21)</f>
        <v>42924</v>
      </c>
      <c r="P22" s="21">
        <f t="shared" si="2"/>
        <v>2.74</v>
      </c>
      <c r="Q22" s="20">
        <f>Q23-(Q20+Q21)</f>
        <v>42515</v>
      </c>
      <c r="R22" s="21">
        <f t="shared" si="2"/>
        <v>2.67</v>
      </c>
    </row>
    <row r="23" spans="1:18" s="156" customFormat="1" ht="20.149999999999999" customHeight="1" x14ac:dyDescent="0.55000000000000004">
      <c r="A23" s="200"/>
      <c r="B23" s="28" t="s">
        <v>0</v>
      </c>
      <c r="C23" s="29">
        <v>314054</v>
      </c>
      <c r="D23" s="31">
        <f t="shared" si="0"/>
        <v>14.83</v>
      </c>
      <c r="E23" s="29">
        <v>305625</v>
      </c>
      <c r="F23" s="31">
        <f t="shared" si="1"/>
        <v>15.59</v>
      </c>
      <c r="G23" s="29">
        <v>305466</v>
      </c>
      <c r="H23" s="31">
        <f t="shared" si="2"/>
        <v>17.920000000000002</v>
      </c>
      <c r="I23" s="29">
        <v>309262</v>
      </c>
      <c r="J23" s="31">
        <f t="shared" si="3"/>
        <v>18.399999999999999</v>
      </c>
      <c r="K23" s="22">
        <v>300901</v>
      </c>
      <c r="L23" s="31">
        <f t="shared" si="2"/>
        <v>18.91</v>
      </c>
      <c r="M23" s="22">
        <v>273490</v>
      </c>
      <c r="N23" s="31">
        <f t="shared" si="2"/>
        <v>17.55</v>
      </c>
      <c r="O23" s="22">
        <v>272272</v>
      </c>
      <c r="P23" s="31">
        <f t="shared" si="2"/>
        <v>17.39</v>
      </c>
      <c r="Q23" s="23">
        <v>271893</v>
      </c>
      <c r="R23" s="31">
        <f t="shared" si="2"/>
        <v>17.07</v>
      </c>
    </row>
    <row r="24" spans="1:18" s="156" customFormat="1" ht="20.149999999999999" customHeight="1" x14ac:dyDescent="0.55000000000000004">
      <c r="A24" s="201" t="s">
        <v>21</v>
      </c>
      <c r="B24" s="202"/>
      <c r="C24" s="30">
        <f>SUM(C23,C19,C15)</f>
        <v>2118364</v>
      </c>
      <c r="D24" s="32">
        <f t="shared" si="0"/>
        <v>100</v>
      </c>
      <c r="E24" s="30">
        <f>SUM(E23,E19,E15)</f>
        <v>1960472</v>
      </c>
      <c r="F24" s="32">
        <f t="shared" si="1"/>
        <v>100</v>
      </c>
      <c r="G24" s="30">
        <f>SUM(G23,G19,G15)</f>
        <v>1704515</v>
      </c>
      <c r="H24" s="32">
        <f t="shared" si="2"/>
        <v>100</v>
      </c>
      <c r="I24" s="30">
        <f>SUM(I23,I19,I15)</f>
        <v>1680919</v>
      </c>
      <c r="J24" s="32">
        <f t="shared" si="3"/>
        <v>100</v>
      </c>
      <c r="K24" s="30">
        <f>SUM(K23,K19,K15)</f>
        <v>1591549</v>
      </c>
      <c r="L24" s="32">
        <f t="shared" si="2"/>
        <v>100</v>
      </c>
      <c r="M24" s="30">
        <f>SUM(M23,M19,M15)</f>
        <v>1558728</v>
      </c>
      <c r="N24" s="32">
        <f t="shared" si="2"/>
        <v>100</v>
      </c>
      <c r="O24" s="30">
        <f>SUM(O23,O19,O15)</f>
        <v>1565521</v>
      </c>
      <c r="P24" s="32">
        <f t="shared" si="2"/>
        <v>100</v>
      </c>
      <c r="Q24" s="30">
        <f>SUM(Q23,Q19,Q15)</f>
        <v>1593032</v>
      </c>
      <c r="R24" s="32">
        <f t="shared" si="2"/>
        <v>100</v>
      </c>
    </row>
  </sheetData>
  <sortState ref="A16:I22">
    <sortCondition descending="1" ref="A16"/>
  </sortState>
  <mergeCells count="12">
    <mergeCell ref="A12:A15"/>
    <mergeCell ref="A24:B24"/>
    <mergeCell ref="A16:A19"/>
    <mergeCell ref="A20:A23"/>
    <mergeCell ref="Q10:R10"/>
    <mergeCell ref="O10:P10"/>
    <mergeCell ref="M10:N10"/>
    <mergeCell ref="K10:L10"/>
    <mergeCell ref="G10:H10"/>
    <mergeCell ref="I10:J10"/>
    <mergeCell ref="E10:F10"/>
    <mergeCell ref="C10:D10"/>
  </mergeCells>
  <phoneticPr fontId="2"/>
  <conditionalFormatting sqref="E12:E24">
    <cfRule type="containsBlanks" dxfId="7" priority="2">
      <formula>LEN(TRIM(E12))=0</formula>
    </cfRule>
  </conditionalFormatting>
  <conditionalFormatting sqref="C12:C24">
    <cfRule type="containsBlanks" dxfId="6" priority="1">
      <formula>LEN(TRIM(C12))=0</formula>
    </cfRule>
  </conditionalFormatting>
  <hyperlinks>
    <hyperlink ref="A1:B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  <ignoredErrors>
    <ignoredError sqref="H14 H18 H22 H24 J18 J24 J22 J14 L14 N14 P14 L18 L22 L24 N24 N22 N18 P24 P22 P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/>
    </sheetView>
  </sheetViews>
  <sheetFormatPr defaultColWidth="8.58203125" defaultRowHeight="14" x14ac:dyDescent="0.3"/>
  <cols>
    <col min="1" max="1" width="3.58203125" style="2" customWidth="1"/>
    <col min="2" max="2" width="18.25" style="2" customWidth="1"/>
    <col min="3" max="9" width="13.08203125" style="1" customWidth="1"/>
    <col min="10" max="10" width="12.25" style="1" bestFit="1" customWidth="1"/>
    <col min="11" max="16384" width="8.58203125" style="1"/>
  </cols>
  <sheetData>
    <row r="1" spans="1:10" ht="14.5" x14ac:dyDescent="0.3">
      <c r="A1" s="153" t="s">
        <v>104</v>
      </c>
      <c r="B1" s="154"/>
    </row>
    <row r="3" spans="1:10" s="5" customFormat="1" ht="20.149999999999999" customHeight="1" x14ac:dyDescent="0.45">
      <c r="A3" s="3" t="s">
        <v>6</v>
      </c>
      <c r="B3" s="3"/>
    </row>
    <row r="4" spans="1:10" s="5" customFormat="1" ht="20.149999999999999" customHeight="1" x14ac:dyDescent="0.45">
      <c r="A4" s="3" t="s">
        <v>24</v>
      </c>
      <c r="B4" s="3"/>
    </row>
    <row r="5" spans="1:10" s="5" customFormat="1" ht="14.5" customHeight="1" x14ac:dyDescent="0.35">
      <c r="A5" s="4"/>
      <c r="B5" s="4"/>
    </row>
    <row r="6" spans="1:10" s="5" customFormat="1" ht="17.5" x14ac:dyDescent="0.35">
      <c r="A6" s="12" t="s">
        <v>60</v>
      </c>
      <c r="B6" s="12"/>
    </row>
    <row r="7" spans="1:10" s="5" customFormat="1" ht="17.5" x14ac:dyDescent="0.35">
      <c r="A7" s="4"/>
      <c r="B7" s="4"/>
    </row>
    <row r="8" spans="1:10" s="5" customFormat="1" ht="17.5" x14ac:dyDescent="0.35">
      <c r="A8" s="8" t="s">
        <v>25</v>
      </c>
      <c r="B8" s="8"/>
    </row>
    <row r="9" spans="1:10" s="7" customFormat="1" ht="20.149999999999999" customHeight="1" x14ac:dyDescent="0.55000000000000004">
      <c r="C9" s="191" t="s">
        <v>121</v>
      </c>
      <c r="D9" s="175" t="s">
        <v>119</v>
      </c>
      <c r="E9" s="46" t="s">
        <v>110</v>
      </c>
      <c r="F9" s="168" t="s">
        <v>109</v>
      </c>
      <c r="G9" s="46" t="s">
        <v>9</v>
      </c>
      <c r="H9" s="46" t="s">
        <v>10</v>
      </c>
      <c r="I9" s="46" t="s">
        <v>11</v>
      </c>
      <c r="J9" s="46" t="s">
        <v>12</v>
      </c>
    </row>
    <row r="10" spans="1:10" s="6" customFormat="1" ht="20.149999999999999" customHeight="1" x14ac:dyDescent="0.55000000000000004">
      <c r="A10" s="206" t="s">
        <v>27</v>
      </c>
      <c r="B10" s="207"/>
      <c r="C10" s="172">
        <f>SUM(C11,C15,C18:C28,C30:C33)</f>
        <v>285162916</v>
      </c>
      <c r="D10" s="193">
        <f>SUM(D11,D15,D18:D28,D30:D33)</f>
        <v>272567023</v>
      </c>
      <c r="E10" s="193">
        <f>SUM(E11,E15,E18:E28,E30:E33)</f>
        <v>259080815</v>
      </c>
      <c r="F10" s="160">
        <f>SUM(F11,F15,F18:F28,F30:F33)</f>
        <v>229041988</v>
      </c>
      <c r="G10" s="160">
        <f t="shared" ref="G10:J10" si="0">SUM(G11,G15,G18:G28,G30:G33)</f>
        <v>232060515</v>
      </c>
      <c r="H10" s="160">
        <f t="shared" si="0"/>
        <v>237926362</v>
      </c>
      <c r="I10" s="160">
        <f t="shared" si="0"/>
        <v>262507272</v>
      </c>
      <c r="J10" s="161">
        <f t="shared" si="0"/>
        <v>252543821</v>
      </c>
    </row>
    <row r="11" spans="1:10" ht="20.149999999999999" customHeight="1" x14ac:dyDescent="0.3">
      <c r="A11" s="204" t="s">
        <v>19</v>
      </c>
      <c r="B11" s="205"/>
      <c r="C11" s="173">
        <f>SUM(C12:C14)</f>
        <v>71333585</v>
      </c>
      <c r="D11" s="194">
        <f>SUM(D12:D14)</f>
        <v>62301468</v>
      </c>
      <c r="E11" s="194">
        <f>SUM(E12:E14)</f>
        <v>69843837</v>
      </c>
      <c r="F11" s="34">
        <f>SUM(F12:F14)</f>
        <v>61814891</v>
      </c>
      <c r="G11" s="34">
        <f t="shared" ref="G11:J11" si="1">SUM(G12:G14)</f>
        <v>60153870</v>
      </c>
      <c r="H11" s="34">
        <f t="shared" si="1"/>
        <v>65259936</v>
      </c>
      <c r="I11" s="34">
        <f t="shared" si="1"/>
        <v>96746826</v>
      </c>
      <c r="J11" s="37">
        <f t="shared" si="1"/>
        <v>87049732</v>
      </c>
    </row>
    <row r="12" spans="1:10" ht="20.149999999999999" customHeight="1" x14ac:dyDescent="0.3">
      <c r="A12" s="42"/>
      <c r="B12" s="15" t="s">
        <v>28</v>
      </c>
      <c r="C12" s="174">
        <v>64037793</v>
      </c>
      <c r="D12" s="195">
        <v>55192567</v>
      </c>
      <c r="E12" s="195">
        <v>62473316</v>
      </c>
      <c r="F12" s="158">
        <v>53482234</v>
      </c>
      <c r="G12" s="34">
        <v>48629561</v>
      </c>
      <c r="H12" s="34">
        <v>52871480</v>
      </c>
      <c r="I12" s="34">
        <v>84481154</v>
      </c>
      <c r="J12" s="37">
        <v>75027288</v>
      </c>
    </row>
    <row r="13" spans="1:10" ht="20.149999999999999" customHeight="1" x14ac:dyDescent="0.3">
      <c r="A13" s="43"/>
      <c r="B13" s="15" t="s">
        <v>29</v>
      </c>
      <c r="C13" s="174">
        <v>6847477</v>
      </c>
      <c r="D13" s="195">
        <v>6692902</v>
      </c>
      <c r="E13" s="195">
        <v>6693783</v>
      </c>
      <c r="F13" s="158">
        <v>7462569</v>
      </c>
      <c r="G13" s="34">
        <v>10800612</v>
      </c>
      <c r="H13" s="34">
        <v>10461882</v>
      </c>
      <c r="I13" s="34">
        <v>10173482</v>
      </c>
      <c r="J13" s="37">
        <v>10830460</v>
      </c>
    </row>
    <row r="14" spans="1:10" ht="20.149999999999999" customHeight="1" x14ac:dyDescent="0.3">
      <c r="A14" s="44"/>
      <c r="B14" s="15" t="s">
        <v>30</v>
      </c>
      <c r="C14" s="174">
        <v>448315</v>
      </c>
      <c r="D14" s="195">
        <v>415999</v>
      </c>
      <c r="E14" s="195">
        <v>676738</v>
      </c>
      <c r="F14" s="158">
        <v>870088</v>
      </c>
      <c r="G14" s="34">
        <v>723697</v>
      </c>
      <c r="H14" s="34">
        <v>1926574</v>
      </c>
      <c r="I14" s="34">
        <v>2092190</v>
      </c>
      <c r="J14" s="37">
        <v>1191984</v>
      </c>
    </row>
    <row r="15" spans="1:10" ht="20.149999999999999" customHeight="1" x14ac:dyDescent="0.3">
      <c r="A15" s="204" t="s">
        <v>20</v>
      </c>
      <c r="B15" s="205"/>
      <c r="C15" s="174">
        <f>SUM(C16:C17)</f>
        <v>96715263</v>
      </c>
      <c r="D15" s="195">
        <f>SUM(D16:D17)</f>
        <v>88896671</v>
      </c>
      <c r="E15" s="195">
        <f>SUM(E16:E17)</f>
        <v>79861315</v>
      </c>
      <c r="F15" s="158">
        <f>SUM(F16:F17)</f>
        <v>71594736</v>
      </c>
      <c r="G15" s="158">
        <f t="shared" ref="G15:J15" si="2">SUM(G16:G17)</f>
        <v>76297752</v>
      </c>
      <c r="H15" s="158">
        <f t="shared" si="2"/>
        <v>76518135</v>
      </c>
      <c r="I15" s="158">
        <f t="shared" si="2"/>
        <v>71418512</v>
      </c>
      <c r="J15" s="159">
        <f t="shared" si="2"/>
        <v>72801548</v>
      </c>
    </row>
    <row r="16" spans="1:10" ht="20.149999999999999" customHeight="1" x14ac:dyDescent="0.3">
      <c r="A16" s="42"/>
      <c r="B16" s="15" t="s">
        <v>28</v>
      </c>
      <c r="C16" s="174">
        <v>2375871</v>
      </c>
      <c r="D16" s="195">
        <v>2942864</v>
      </c>
      <c r="E16" s="195">
        <v>2140490</v>
      </c>
      <c r="F16" s="158">
        <v>2143052</v>
      </c>
      <c r="G16" s="34">
        <v>2107441</v>
      </c>
      <c r="H16" s="34">
        <v>2080566</v>
      </c>
      <c r="I16" s="34">
        <v>2051588</v>
      </c>
      <c r="J16" s="37">
        <v>2052145</v>
      </c>
    </row>
    <row r="17" spans="1:10" ht="20.149999999999999" customHeight="1" x14ac:dyDescent="0.3">
      <c r="A17" s="44"/>
      <c r="B17" s="15" t="s">
        <v>29</v>
      </c>
      <c r="C17" s="174">
        <v>94339392</v>
      </c>
      <c r="D17" s="195">
        <v>85953807</v>
      </c>
      <c r="E17" s="195">
        <v>77720825</v>
      </c>
      <c r="F17" s="158">
        <v>69451684</v>
      </c>
      <c r="G17" s="34">
        <v>74190311</v>
      </c>
      <c r="H17" s="34">
        <v>74437569</v>
      </c>
      <c r="I17" s="34">
        <v>69366924</v>
      </c>
      <c r="J17" s="37">
        <v>70749403</v>
      </c>
    </row>
    <row r="18" spans="1:10" ht="20.149999999999999" customHeight="1" x14ac:dyDescent="0.3">
      <c r="A18" s="204" t="s">
        <v>31</v>
      </c>
      <c r="B18" s="205"/>
      <c r="C18" s="174">
        <v>78544406</v>
      </c>
      <c r="D18" s="195">
        <v>82932489</v>
      </c>
      <c r="E18" s="195">
        <v>72516343</v>
      </c>
      <c r="F18" s="158">
        <v>60355777</v>
      </c>
      <c r="G18" s="34">
        <v>56731215</v>
      </c>
      <c r="H18" s="34">
        <v>55701853</v>
      </c>
      <c r="I18" s="34">
        <v>54655480</v>
      </c>
      <c r="J18" s="37">
        <v>53821364</v>
      </c>
    </row>
    <row r="19" spans="1:10" ht="20.149999999999999" customHeight="1" x14ac:dyDescent="0.3">
      <c r="A19" s="204" t="s">
        <v>32</v>
      </c>
      <c r="B19" s="205"/>
      <c r="C19" s="174">
        <v>5892477</v>
      </c>
      <c r="D19" s="195">
        <v>6001952</v>
      </c>
      <c r="E19" s="195">
        <v>5639050</v>
      </c>
      <c r="F19" s="158">
        <v>4931643</v>
      </c>
      <c r="G19" s="34">
        <v>6239279</v>
      </c>
      <c r="H19" s="34">
        <v>6015570</v>
      </c>
      <c r="I19" s="34">
        <v>5786442</v>
      </c>
      <c r="J19" s="37">
        <v>6071779</v>
      </c>
    </row>
    <row r="20" spans="1:10" ht="20.149999999999999" customHeight="1" x14ac:dyDescent="0.3">
      <c r="A20" s="204" t="s">
        <v>33</v>
      </c>
      <c r="B20" s="205"/>
      <c r="C20" s="174">
        <v>1651406</v>
      </c>
      <c r="D20" s="195">
        <v>1642361</v>
      </c>
      <c r="E20" s="195">
        <v>1502429</v>
      </c>
      <c r="F20" s="158">
        <v>1453206</v>
      </c>
      <c r="G20" s="34">
        <v>1511204</v>
      </c>
      <c r="H20" s="34">
        <v>1506694</v>
      </c>
      <c r="I20" s="34">
        <v>1540655</v>
      </c>
      <c r="J20" s="37">
        <v>1631500</v>
      </c>
    </row>
    <row r="21" spans="1:10" ht="20.149999999999999" customHeight="1" x14ac:dyDescent="0.3">
      <c r="A21" s="204" t="s">
        <v>34</v>
      </c>
      <c r="B21" s="205"/>
      <c r="C21" s="174">
        <v>526854</v>
      </c>
      <c r="D21" s="195">
        <v>552445</v>
      </c>
      <c r="E21" s="195">
        <v>538878</v>
      </c>
      <c r="F21" s="158">
        <v>497273</v>
      </c>
      <c r="G21" s="34">
        <v>527099</v>
      </c>
      <c r="H21" s="34">
        <v>536164</v>
      </c>
      <c r="I21" s="34">
        <v>554777</v>
      </c>
      <c r="J21" s="37">
        <v>580903</v>
      </c>
    </row>
    <row r="22" spans="1:10" ht="20.149999999999999" customHeight="1" x14ac:dyDescent="0.3">
      <c r="A22" s="204" t="s">
        <v>35</v>
      </c>
      <c r="B22" s="205"/>
      <c r="C22" s="174">
        <v>2162</v>
      </c>
      <c r="D22" s="195">
        <v>4997</v>
      </c>
      <c r="E22" s="195">
        <v>18301</v>
      </c>
      <c r="F22" s="158">
        <v>85755</v>
      </c>
      <c r="G22" s="34">
        <v>17029286</v>
      </c>
      <c r="H22" s="34">
        <v>17427090</v>
      </c>
      <c r="I22" s="34">
        <v>17190652</v>
      </c>
      <c r="J22" s="37">
        <v>17035399</v>
      </c>
    </row>
    <row r="23" spans="1:10" ht="20.149999999999999" customHeight="1" x14ac:dyDescent="0.3">
      <c r="A23" s="204" t="s">
        <v>36</v>
      </c>
      <c r="B23" s="205"/>
      <c r="C23" s="174">
        <v>0</v>
      </c>
      <c r="D23" s="195">
        <v>0</v>
      </c>
      <c r="E23" s="195">
        <v>0</v>
      </c>
      <c r="F23" s="158">
        <v>0</v>
      </c>
      <c r="G23" s="35">
        <v>49</v>
      </c>
      <c r="H23" s="35">
        <v>118</v>
      </c>
      <c r="I23" s="35">
        <v>118</v>
      </c>
      <c r="J23" s="38">
        <v>118</v>
      </c>
    </row>
    <row r="24" spans="1:10" ht="20.149999999999999" customHeight="1" x14ac:dyDescent="0.3">
      <c r="A24" s="204" t="s">
        <v>37</v>
      </c>
      <c r="B24" s="205"/>
      <c r="C24" s="174">
        <v>9447</v>
      </c>
      <c r="D24" s="195">
        <v>9775</v>
      </c>
      <c r="E24" s="195">
        <v>9748</v>
      </c>
      <c r="F24" s="158">
        <v>9446</v>
      </c>
      <c r="G24" s="34">
        <v>9970</v>
      </c>
      <c r="H24" s="34">
        <v>10165</v>
      </c>
      <c r="I24" s="34">
        <v>10303</v>
      </c>
      <c r="J24" s="37">
        <v>10321</v>
      </c>
    </row>
    <row r="25" spans="1:10" ht="20.149999999999999" customHeight="1" x14ac:dyDescent="0.3">
      <c r="A25" s="204" t="s">
        <v>38</v>
      </c>
      <c r="B25" s="205"/>
      <c r="C25" s="177" t="s">
        <v>123</v>
      </c>
      <c r="D25" s="196" t="s">
        <v>123</v>
      </c>
      <c r="E25" s="196" t="s">
        <v>123</v>
      </c>
      <c r="F25" s="36" t="s">
        <v>45</v>
      </c>
      <c r="G25" s="34">
        <v>3038769</v>
      </c>
      <c r="H25" s="34">
        <v>6012529</v>
      </c>
      <c r="I25" s="34">
        <v>5721084</v>
      </c>
      <c r="J25" s="37">
        <v>4331164</v>
      </c>
    </row>
    <row r="26" spans="1:10" ht="20.149999999999999" customHeight="1" x14ac:dyDescent="0.3">
      <c r="A26" s="204" t="s">
        <v>39</v>
      </c>
      <c r="B26" s="205"/>
      <c r="C26" s="174">
        <v>17337029</v>
      </c>
      <c r="D26" s="195">
        <v>17239202</v>
      </c>
      <c r="E26" s="195">
        <v>17037479</v>
      </c>
      <c r="F26" s="158">
        <v>16991156</v>
      </c>
      <c r="G26" s="34">
        <v>342781</v>
      </c>
      <c r="H26" s="35" t="s">
        <v>45</v>
      </c>
      <c r="I26" s="35" t="s">
        <v>45</v>
      </c>
      <c r="J26" s="38" t="s">
        <v>45</v>
      </c>
    </row>
    <row r="27" spans="1:10" ht="20.149999999999999" customHeight="1" x14ac:dyDescent="0.3">
      <c r="A27" s="204" t="s">
        <v>40</v>
      </c>
      <c r="B27" s="205"/>
      <c r="C27" s="174">
        <v>5010947</v>
      </c>
      <c r="D27" s="195">
        <v>4538684</v>
      </c>
      <c r="E27" s="195">
        <v>3042001</v>
      </c>
      <c r="F27" s="158">
        <v>2904829</v>
      </c>
      <c r="G27" s="34">
        <v>1439561</v>
      </c>
      <c r="H27" s="35" t="s">
        <v>45</v>
      </c>
      <c r="I27" s="35" t="s">
        <v>45</v>
      </c>
      <c r="J27" s="38" t="s">
        <v>45</v>
      </c>
    </row>
    <row r="28" spans="1:10" ht="20.149999999999999" customHeight="1" x14ac:dyDescent="0.3">
      <c r="A28" s="204" t="s">
        <v>41</v>
      </c>
      <c r="B28" s="205"/>
      <c r="C28" s="174">
        <v>8139340</v>
      </c>
      <c r="D28" s="195">
        <v>8446979</v>
      </c>
      <c r="E28" s="195">
        <v>9071434</v>
      </c>
      <c r="F28" s="158">
        <v>8403276</v>
      </c>
      <c r="G28" s="34">
        <v>8739680</v>
      </c>
      <c r="H28" s="34">
        <v>8938108</v>
      </c>
      <c r="I28" s="34">
        <v>8882423</v>
      </c>
      <c r="J28" s="37">
        <v>9209993</v>
      </c>
    </row>
    <row r="29" spans="1:10" ht="20.149999999999999" customHeight="1" x14ac:dyDescent="0.3">
      <c r="A29" s="204" t="s">
        <v>42</v>
      </c>
      <c r="B29" s="205"/>
      <c r="C29" s="177" t="s">
        <v>115</v>
      </c>
      <c r="D29" s="196" t="s">
        <v>115</v>
      </c>
      <c r="E29" s="196" t="s">
        <v>115</v>
      </c>
      <c r="F29" s="36" t="s">
        <v>45</v>
      </c>
      <c r="G29" s="35" t="s">
        <v>45</v>
      </c>
      <c r="H29" s="35" t="s">
        <v>45</v>
      </c>
      <c r="I29" s="35" t="s">
        <v>45</v>
      </c>
      <c r="J29" s="38" t="s">
        <v>45</v>
      </c>
    </row>
    <row r="30" spans="1:10" ht="20.149999999999999" customHeight="1" x14ac:dyDescent="0.3">
      <c r="A30" s="42"/>
      <c r="B30" s="16" t="s">
        <v>43</v>
      </c>
      <c r="C30" s="177" t="s">
        <v>115</v>
      </c>
      <c r="D30" s="196" t="s">
        <v>115</v>
      </c>
      <c r="E30" s="196" t="s">
        <v>115</v>
      </c>
      <c r="F30" s="36" t="s">
        <v>45</v>
      </c>
      <c r="G30" s="35" t="s">
        <v>45</v>
      </c>
      <c r="H30" s="35" t="s">
        <v>45</v>
      </c>
      <c r="I30" s="35" t="s">
        <v>45</v>
      </c>
      <c r="J30" s="38" t="s">
        <v>45</v>
      </c>
    </row>
    <row r="31" spans="1:10" ht="20.149999999999999" customHeight="1" x14ac:dyDescent="0.3">
      <c r="A31" s="43"/>
      <c r="B31" s="16" t="s">
        <v>44</v>
      </c>
      <c r="C31" s="177" t="s">
        <v>115</v>
      </c>
      <c r="D31" s="196" t="s">
        <v>115</v>
      </c>
      <c r="E31" s="196" t="s">
        <v>115</v>
      </c>
      <c r="F31" s="36" t="s">
        <v>45</v>
      </c>
      <c r="G31" s="35" t="s">
        <v>45</v>
      </c>
      <c r="H31" s="35" t="s">
        <v>45</v>
      </c>
      <c r="I31" s="35" t="s">
        <v>45</v>
      </c>
      <c r="J31" s="38" t="s">
        <v>45</v>
      </c>
    </row>
    <row r="32" spans="1:10" ht="20.149999999999999" customHeight="1" x14ac:dyDescent="0.3">
      <c r="A32" s="43"/>
      <c r="B32" s="16" t="s">
        <v>38</v>
      </c>
      <c r="C32" s="177" t="s">
        <v>115</v>
      </c>
      <c r="D32" s="196" t="s">
        <v>115</v>
      </c>
      <c r="E32" s="196" t="s">
        <v>115</v>
      </c>
      <c r="F32" s="36" t="s">
        <v>45</v>
      </c>
      <c r="G32" s="35" t="s">
        <v>45</v>
      </c>
      <c r="H32" s="35" t="s">
        <v>45</v>
      </c>
      <c r="I32" s="35" t="s">
        <v>45</v>
      </c>
      <c r="J32" s="38" t="s">
        <v>45</v>
      </c>
    </row>
    <row r="33" spans="1:10" ht="20.149999999999999" customHeight="1" x14ac:dyDescent="0.3">
      <c r="A33" s="45"/>
      <c r="B33" s="41" t="s">
        <v>41</v>
      </c>
      <c r="C33" s="178" t="s">
        <v>115</v>
      </c>
      <c r="D33" s="197" t="s">
        <v>115</v>
      </c>
      <c r="E33" s="197" t="s">
        <v>115</v>
      </c>
      <c r="F33" s="52" t="s">
        <v>45</v>
      </c>
      <c r="G33" s="39" t="s">
        <v>45</v>
      </c>
      <c r="H33" s="39" t="s">
        <v>45</v>
      </c>
      <c r="I33" s="39" t="s">
        <v>45</v>
      </c>
      <c r="J33" s="40" t="s">
        <v>45</v>
      </c>
    </row>
  </sheetData>
  <mergeCells count="15">
    <mergeCell ref="A28:B28"/>
    <mergeCell ref="A29:B29"/>
    <mergeCell ref="A22:B22"/>
    <mergeCell ref="A23:B23"/>
    <mergeCell ref="A24:B24"/>
    <mergeCell ref="A25:B25"/>
    <mergeCell ref="A26:B26"/>
    <mergeCell ref="A27:B27"/>
    <mergeCell ref="A21:B21"/>
    <mergeCell ref="A10:B10"/>
    <mergeCell ref="A11:B11"/>
    <mergeCell ref="A15:B15"/>
    <mergeCell ref="A18:B18"/>
    <mergeCell ref="A19:B19"/>
    <mergeCell ref="A20:B20"/>
  </mergeCells>
  <phoneticPr fontId="2"/>
  <conditionalFormatting sqref="D10:D33">
    <cfRule type="containsBlanks" dxfId="5" priority="2">
      <formula>LEN(TRIM(D10))=0</formula>
    </cfRule>
  </conditionalFormatting>
  <conditionalFormatting sqref="C10:C33">
    <cfRule type="containsBlanks" dxfId="4" priority="1">
      <formula>LEN(TRIM(C10))=0</formula>
    </cfRule>
  </conditionalFormatting>
  <hyperlinks>
    <hyperlink ref="A1:B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  <ignoredErrors>
    <ignoredError sqref="E15:J15 E10 G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pane xSplit="1" ySplit="11" topLeftCell="B12" activePane="bottomRight" state="frozen"/>
      <selection pane="topRight" activeCell="C1" sqref="C1"/>
      <selection pane="bottomLeft" activeCell="A8" sqref="A8"/>
      <selection pane="bottomRight"/>
    </sheetView>
  </sheetViews>
  <sheetFormatPr defaultColWidth="8.58203125" defaultRowHeight="14" x14ac:dyDescent="0.3"/>
  <cols>
    <col min="1" max="1" width="14.33203125" style="2" bestFit="1" customWidth="1"/>
    <col min="2" max="8" width="13.58203125" style="1" customWidth="1"/>
    <col min="9" max="9" width="12.25" style="1" bestFit="1" customWidth="1"/>
    <col min="10" max="16384" width="8.58203125" style="1"/>
  </cols>
  <sheetData>
    <row r="1" spans="1:10" ht="14.5" x14ac:dyDescent="0.3">
      <c r="A1" s="153" t="s">
        <v>104</v>
      </c>
    </row>
    <row r="3" spans="1:10" s="5" customFormat="1" ht="20.149999999999999" customHeight="1" x14ac:dyDescent="0.45">
      <c r="A3" s="3" t="s">
        <v>6</v>
      </c>
    </row>
    <row r="4" spans="1:10" s="5" customFormat="1" ht="20.149999999999999" customHeight="1" x14ac:dyDescent="0.45">
      <c r="A4" s="3" t="s">
        <v>46</v>
      </c>
    </row>
    <row r="5" spans="1:10" s="5" customFormat="1" ht="14.5" customHeight="1" x14ac:dyDescent="0.35">
      <c r="A5" s="4"/>
    </row>
    <row r="6" spans="1:10" s="5" customFormat="1" ht="17.5" x14ac:dyDescent="0.35">
      <c r="A6" s="12" t="s">
        <v>59</v>
      </c>
    </row>
    <row r="7" spans="1:10" s="5" customFormat="1" ht="17.5" x14ac:dyDescent="0.35">
      <c r="A7" s="12" t="s">
        <v>118</v>
      </c>
    </row>
    <row r="8" spans="1:10" s="5" customFormat="1" ht="17.5" x14ac:dyDescent="0.35">
      <c r="A8" s="12" t="s">
        <v>47</v>
      </c>
    </row>
    <row r="9" spans="1:10" s="5" customFormat="1" ht="17.5" x14ac:dyDescent="0.35">
      <c r="A9" s="4"/>
    </row>
    <row r="10" spans="1:10" s="5" customFormat="1" ht="17.5" x14ac:dyDescent="0.35">
      <c r="A10" s="8" t="s">
        <v>25</v>
      </c>
    </row>
    <row r="11" spans="1:10" s="7" customFormat="1" ht="20.149999999999999" customHeight="1" x14ac:dyDescent="0.55000000000000004">
      <c r="B11" s="191" t="s">
        <v>119</v>
      </c>
      <c r="C11" s="175" t="s">
        <v>110</v>
      </c>
      <c r="D11" s="46" t="s">
        <v>26</v>
      </c>
      <c r="E11" s="168" t="s">
        <v>106</v>
      </c>
      <c r="F11" s="46" t="s">
        <v>10</v>
      </c>
      <c r="G11" s="46" t="s">
        <v>11</v>
      </c>
      <c r="H11" s="46" t="s">
        <v>12</v>
      </c>
      <c r="I11" s="46" t="s">
        <v>13</v>
      </c>
    </row>
    <row r="12" spans="1:10" s="6" customFormat="1" ht="20.149999999999999" customHeight="1" x14ac:dyDescent="0.55000000000000004">
      <c r="A12" s="54" t="s">
        <v>48</v>
      </c>
      <c r="B12" s="49">
        <v>208809926</v>
      </c>
      <c r="C12" s="49">
        <v>205643045</v>
      </c>
      <c r="D12" s="49">
        <v>165498897</v>
      </c>
      <c r="E12" s="49">
        <v>173282908</v>
      </c>
      <c r="F12" s="49">
        <v>167545607</v>
      </c>
      <c r="G12" s="49">
        <v>166303206</v>
      </c>
      <c r="H12" s="49">
        <v>157451935</v>
      </c>
      <c r="I12" s="50">
        <v>154565656</v>
      </c>
      <c r="J12" s="47"/>
    </row>
    <row r="13" spans="1:10" ht="20.149999999999999" customHeight="1" x14ac:dyDescent="0.3">
      <c r="A13" s="55" t="s">
        <v>49</v>
      </c>
      <c r="B13" s="36">
        <v>49757192</v>
      </c>
      <c r="C13" s="36">
        <v>50231554</v>
      </c>
      <c r="D13" s="36">
        <v>44830861</v>
      </c>
      <c r="E13" s="36">
        <v>40767954</v>
      </c>
      <c r="F13" s="36">
        <v>45889465</v>
      </c>
      <c r="G13" s="36">
        <v>41201774</v>
      </c>
      <c r="H13" s="36">
        <v>38769229</v>
      </c>
      <c r="I13" s="51">
        <v>38473277</v>
      </c>
      <c r="J13" s="47"/>
    </row>
    <row r="14" spans="1:10" ht="20.149999999999999" customHeight="1" x14ac:dyDescent="0.3">
      <c r="A14" s="55" t="s">
        <v>50</v>
      </c>
      <c r="B14" s="36">
        <f>SUM(B12:B13)</f>
        <v>258567118</v>
      </c>
      <c r="C14" s="36">
        <f>SUM(C12:C13)</f>
        <v>255874599</v>
      </c>
      <c r="D14" s="36">
        <f>SUM(D12:D13)</f>
        <v>210329758</v>
      </c>
      <c r="E14" s="36">
        <f>SUM(E12:E13)</f>
        <v>214050862</v>
      </c>
      <c r="F14" s="36">
        <f t="shared" ref="F14:I14" si="0">SUM(F12:F13)</f>
        <v>213435072</v>
      </c>
      <c r="G14" s="36">
        <f t="shared" si="0"/>
        <v>207504980</v>
      </c>
      <c r="H14" s="36">
        <f t="shared" si="0"/>
        <v>196221164</v>
      </c>
      <c r="I14" s="51">
        <f t="shared" si="0"/>
        <v>193038933</v>
      </c>
      <c r="J14" s="47"/>
    </row>
    <row r="15" spans="1:10" ht="20.149999999999999" customHeight="1" x14ac:dyDescent="0.3">
      <c r="A15" s="55" t="s">
        <v>18</v>
      </c>
      <c r="B15" s="36">
        <v>212528309.51758099</v>
      </c>
      <c r="C15" s="36">
        <v>194666410</v>
      </c>
      <c r="D15" s="36">
        <v>155910602</v>
      </c>
      <c r="E15" s="36">
        <v>173395920</v>
      </c>
      <c r="F15" s="36">
        <v>166138567</v>
      </c>
      <c r="G15" s="36">
        <v>163818299</v>
      </c>
      <c r="H15" s="36">
        <v>170929320</v>
      </c>
      <c r="I15" s="51">
        <v>170299911</v>
      </c>
      <c r="J15" s="47"/>
    </row>
    <row r="16" spans="1:10" ht="20.149999999999999" customHeight="1" x14ac:dyDescent="0.3">
      <c r="A16" s="55" t="s">
        <v>51</v>
      </c>
      <c r="B16" s="36">
        <v>43398985</v>
      </c>
      <c r="C16" s="36">
        <v>57878088</v>
      </c>
      <c r="D16" s="36">
        <v>34368768</v>
      </c>
      <c r="E16" s="36">
        <v>38272045</v>
      </c>
      <c r="F16" s="36">
        <v>37336609</v>
      </c>
      <c r="G16" s="36">
        <v>34112417</v>
      </c>
      <c r="H16" s="36">
        <v>30557573</v>
      </c>
      <c r="I16" s="51">
        <v>32758683</v>
      </c>
      <c r="J16" s="47"/>
    </row>
    <row r="17" spans="1:10" ht="20.149999999999999" customHeight="1" x14ac:dyDescent="0.3">
      <c r="A17" s="55" t="s">
        <v>52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54</v>
      </c>
      <c r="I17" s="51">
        <v>54</v>
      </c>
      <c r="J17" s="47"/>
    </row>
    <row r="18" spans="1:10" ht="20.149999999999999" customHeight="1" x14ac:dyDescent="0.3">
      <c r="A18" s="55" t="s">
        <v>53</v>
      </c>
      <c r="B18" s="36">
        <v>202578450.52000001</v>
      </c>
      <c r="C18" s="36">
        <v>195833055</v>
      </c>
      <c r="D18" s="36">
        <v>197079915</v>
      </c>
      <c r="E18" s="36">
        <v>181559241</v>
      </c>
      <c r="F18" s="36">
        <v>168086527</v>
      </c>
      <c r="G18" s="36">
        <v>166840632</v>
      </c>
      <c r="H18" s="36">
        <v>184054043</v>
      </c>
      <c r="I18" s="51">
        <v>181158976</v>
      </c>
      <c r="J18" s="47"/>
    </row>
    <row r="19" spans="1:10" ht="20.149999999999999" customHeight="1" x14ac:dyDescent="0.3">
      <c r="A19" s="55" t="s">
        <v>54</v>
      </c>
      <c r="B19" s="36">
        <v>33339711</v>
      </c>
      <c r="C19" s="36">
        <v>29983003</v>
      </c>
      <c r="D19" s="36">
        <v>32714745</v>
      </c>
      <c r="E19" s="36">
        <v>36101194</v>
      </c>
      <c r="F19" s="36">
        <v>39497855</v>
      </c>
      <c r="G19" s="36">
        <v>41532594</v>
      </c>
      <c r="H19" s="36">
        <v>43406755</v>
      </c>
      <c r="I19" s="51">
        <v>43791454</v>
      </c>
      <c r="J19" s="47"/>
    </row>
    <row r="20" spans="1:10" ht="20.149999999999999" customHeight="1" x14ac:dyDescent="0.3">
      <c r="A20" s="55" t="s">
        <v>55</v>
      </c>
      <c r="B20" s="36">
        <v>11754938.036</v>
      </c>
      <c r="C20" s="36">
        <v>11206320</v>
      </c>
      <c r="D20" s="36">
        <v>10348335</v>
      </c>
      <c r="E20" s="36">
        <v>10758956</v>
      </c>
      <c r="F20" s="36">
        <v>10681244</v>
      </c>
      <c r="G20" s="36">
        <v>11663314</v>
      </c>
      <c r="H20" s="36">
        <v>11618375</v>
      </c>
      <c r="I20" s="51">
        <v>11942247</v>
      </c>
      <c r="J20" s="47"/>
    </row>
    <row r="21" spans="1:10" ht="20.149999999999999" customHeight="1" x14ac:dyDescent="0.3">
      <c r="A21" s="55" t="s">
        <v>56</v>
      </c>
      <c r="B21" s="36" t="s">
        <v>116</v>
      </c>
      <c r="C21" s="36" t="s">
        <v>116</v>
      </c>
      <c r="D21" s="36" t="s">
        <v>116</v>
      </c>
      <c r="E21" s="36" t="s">
        <v>116</v>
      </c>
      <c r="F21" s="36" t="s">
        <v>5</v>
      </c>
      <c r="G21" s="36" t="s">
        <v>5</v>
      </c>
      <c r="H21" s="36" t="s">
        <v>5</v>
      </c>
      <c r="I21" s="51" t="s">
        <v>5</v>
      </c>
      <c r="J21" s="47"/>
    </row>
    <row r="22" spans="1:10" ht="20.149999999999999" customHeight="1" x14ac:dyDescent="0.3">
      <c r="A22" s="55" t="s">
        <v>57</v>
      </c>
      <c r="B22" s="36">
        <v>935345</v>
      </c>
      <c r="C22" s="36">
        <v>2050793</v>
      </c>
      <c r="D22" s="36">
        <f>2264848+6777</f>
        <v>2271625</v>
      </c>
      <c r="E22" s="36">
        <v>1626082</v>
      </c>
      <c r="F22" s="36">
        <v>2491188</v>
      </c>
      <c r="G22" s="36">
        <v>1900891</v>
      </c>
      <c r="H22" s="36">
        <v>2191282</v>
      </c>
      <c r="I22" s="51">
        <v>2123107</v>
      </c>
      <c r="J22" s="47"/>
    </row>
    <row r="23" spans="1:10" ht="20.149999999999999" customHeight="1" x14ac:dyDescent="0.3">
      <c r="A23" s="157" t="s">
        <v>2</v>
      </c>
      <c r="B23" s="52">
        <f>SUM(B14:B22)</f>
        <v>763102857.07358098</v>
      </c>
      <c r="C23" s="52">
        <f>SUM(C14:C22)</f>
        <v>747492268</v>
      </c>
      <c r="D23" s="52">
        <f>SUM(D14:D22)+1</f>
        <v>643023749</v>
      </c>
      <c r="E23" s="52">
        <f>SUM(E14:E22)</f>
        <v>655764300</v>
      </c>
      <c r="F23" s="52">
        <f t="shared" ref="F23:I23" si="1">SUM(F14:F22)</f>
        <v>637667062</v>
      </c>
      <c r="G23" s="52">
        <f t="shared" si="1"/>
        <v>627373127</v>
      </c>
      <c r="H23" s="52">
        <f t="shared" si="1"/>
        <v>638978566</v>
      </c>
      <c r="I23" s="53">
        <f t="shared" si="1"/>
        <v>635113365</v>
      </c>
      <c r="J23" s="48"/>
    </row>
  </sheetData>
  <phoneticPr fontId="2"/>
  <conditionalFormatting sqref="C12:C13 C15:C23">
    <cfRule type="containsBlanks" dxfId="3" priority="2">
      <formula>LEN(TRIM(C12))=0</formula>
    </cfRule>
  </conditionalFormatting>
  <conditionalFormatting sqref="B12:B13 B15:B23">
    <cfRule type="containsBlanks" dxfId="2" priority="1">
      <formula>LEN(TRIM(B12))=0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/>
    </sheetView>
  </sheetViews>
  <sheetFormatPr defaultColWidth="8.58203125" defaultRowHeight="14" x14ac:dyDescent="0.3"/>
  <cols>
    <col min="1" max="1" width="22.08203125" style="2" bestFit="1" customWidth="1"/>
    <col min="2" max="8" width="14.58203125" style="1" customWidth="1"/>
    <col min="9" max="9" width="13.83203125" style="1" bestFit="1" customWidth="1"/>
    <col min="10" max="16384" width="8.58203125" style="1"/>
  </cols>
  <sheetData>
    <row r="1" spans="1:10" ht="14.5" x14ac:dyDescent="0.3">
      <c r="A1" s="153" t="s">
        <v>104</v>
      </c>
    </row>
    <row r="3" spans="1:10" s="5" customFormat="1" ht="20.149999999999999" customHeight="1" x14ac:dyDescent="0.45">
      <c r="A3" s="3" t="s">
        <v>6</v>
      </c>
    </row>
    <row r="4" spans="1:10" s="5" customFormat="1" ht="20.149999999999999" customHeight="1" x14ac:dyDescent="0.45">
      <c r="A4" s="3" t="s">
        <v>58</v>
      </c>
    </row>
    <row r="5" spans="1:10" s="5" customFormat="1" ht="14.5" customHeight="1" x14ac:dyDescent="0.35">
      <c r="A5" s="4"/>
    </row>
    <row r="6" spans="1:10" s="5" customFormat="1" ht="17.5" x14ac:dyDescent="0.35">
      <c r="A6" s="12" t="s">
        <v>68</v>
      </c>
    </row>
    <row r="7" spans="1:10" s="5" customFormat="1" ht="17.5" x14ac:dyDescent="0.35">
      <c r="A7" s="4"/>
    </row>
    <row r="8" spans="1:10" s="5" customFormat="1" ht="17.5" x14ac:dyDescent="0.35">
      <c r="A8" s="8" t="s">
        <v>25</v>
      </c>
    </row>
    <row r="9" spans="1:10" s="7" customFormat="1" ht="20.149999999999999" customHeight="1" x14ac:dyDescent="0.55000000000000004">
      <c r="B9" s="191" t="s">
        <v>119</v>
      </c>
      <c r="C9" s="175" t="s">
        <v>110</v>
      </c>
      <c r="D9" s="46" t="s">
        <v>26</v>
      </c>
      <c r="E9" s="168" t="s">
        <v>106</v>
      </c>
      <c r="F9" s="46" t="s">
        <v>10</v>
      </c>
      <c r="G9" s="46" t="s">
        <v>11</v>
      </c>
      <c r="H9" s="46" t="s">
        <v>12</v>
      </c>
      <c r="I9" s="46" t="s">
        <v>13</v>
      </c>
    </row>
    <row r="10" spans="1:10" s="6" customFormat="1" ht="20.149999999999999" customHeight="1" x14ac:dyDescent="0.55000000000000004">
      <c r="A10" s="61" t="s">
        <v>63</v>
      </c>
      <c r="B10" s="58">
        <v>68200814</v>
      </c>
      <c r="C10" s="58">
        <v>66589611</v>
      </c>
      <c r="D10" s="58">
        <v>57072221</v>
      </c>
      <c r="E10" s="58">
        <v>64651657</v>
      </c>
      <c r="F10" s="58">
        <v>67403641</v>
      </c>
      <c r="G10" s="58">
        <v>61562701</v>
      </c>
      <c r="H10" s="58">
        <v>62343038</v>
      </c>
      <c r="I10" s="59">
        <v>69877458</v>
      </c>
      <c r="J10" s="56"/>
    </row>
    <row r="11" spans="1:10" ht="20.149999999999999" customHeight="1" x14ac:dyDescent="0.3">
      <c r="A11" s="62" t="s">
        <v>64</v>
      </c>
      <c r="B11" s="57">
        <v>861289</v>
      </c>
      <c r="C11" s="57">
        <v>824078</v>
      </c>
      <c r="D11" s="57">
        <v>913635</v>
      </c>
      <c r="E11" s="57">
        <v>943146</v>
      </c>
      <c r="F11" s="57">
        <v>1006578</v>
      </c>
      <c r="G11" s="57">
        <v>965155</v>
      </c>
      <c r="H11" s="57">
        <v>1016033</v>
      </c>
      <c r="I11" s="60">
        <v>995920</v>
      </c>
      <c r="J11" s="56"/>
    </row>
    <row r="12" spans="1:10" ht="20.149999999999999" customHeight="1" x14ac:dyDescent="0.3">
      <c r="A12" s="62" t="s">
        <v>65</v>
      </c>
      <c r="B12" s="57">
        <v>3714801</v>
      </c>
      <c r="C12" s="57">
        <v>3438674</v>
      </c>
      <c r="D12" s="57">
        <v>3603351</v>
      </c>
      <c r="E12" s="57">
        <v>3808503</v>
      </c>
      <c r="F12" s="57">
        <v>3372760</v>
      </c>
      <c r="G12" s="57">
        <v>3424058</v>
      </c>
      <c r="H12" s="57">
        <v>3426212</v>
      </c>
      <c r="I12" s="60">
        <v>4118937</v>
      </c>
      <c r="J12" s="56"/>
    </row>
    <row r="13" spans="1:10" ht="20.149999999999999" customHeight="1" x14ac:dyDescent="0.3">
      <c r="A13" s="62" t="s">
        <v>66</v>
      </c>
      <c r="B13" s="57">
        <v>51573</v>
      </c>
      <c r="C13" s="57">
        <v>37406</v>
      </c>
      <c r="D13" s="57">
        <v>4114</v>
      </c>
      <c r="E13" s="57">
        <v>3797</v>
      </c>
      <c r="F13" s="57">
        <v>5335</v>
      </c>
      <c r="G13" s="57">
        <v>7252</v>
      </c>
      <c r="H13" s="57">
        <v>8633</v>
      </c>
      <c r="I13" s="60">
        <v>7396</v>
      </c>
      <c r="J13" s="56"/>
    </row>
    <row r="14" spans="1:10" ht="20.149999999999999" customHeight="1" x14ac:dyDescent="0.3">
      <c r="A14" s="62" t="s">
        <v>67</v>
      </c>
      <c r="B14" s="57">
        <v>138934</v>
      </c>
      <c r="C14" s="57">
        <v>86613</v>
      </c>
      <c r="D14" s="57">
        <v>502982</v>
      </c>
      <c r="E14" s="57">
        <v>423585</v>
      </c>
      <c r="F14" s="57">
        <v>468659</v>
      </c>
      <c r="G14" s="57">
        <v>393111</v>
      </c>
      <c r="H14" s="57">
        <v>466828</v>
      </c>
      <c r="I14" s="60">
        <v>350752</v>
      </c>
      <c r="J14" s="56"/>
    </row>
    <row r="15" spans="1:10" ht="20.149999999999999" customHeight="1" x14ac:dyDescent="0.3">
      <c r="A15" s="62" t="s">
        <v>53</v>
      </c>
      <c r="B15" s="57">
        <v>475189845</v>
      </c>
      <c r="C15" s="57">
        <v>360939165</v>
      </c>
      <c r="D15" s="57">
        <v>241692211</v>
      </c>
      <c r="E15" s="57">
        <v>229422778</v>
      </c>
      <c r="F15" s="57">
        <v>184998664</v>
      </c>
      <c r="G15" s="57">
        <v>178108747</v>
      </c>
      <c r="H15" s="57">
        <v>183248881</v>
      </c>
      <c r="I15" s="60">
        <v>215510268</v>
      </c>
      <c r="J15" s="56"/>
    </row>
    <row r="16" spans="1:10" ht="20.149999999999999" customHeight="1" thickBot="1" x14ac:dyDescent="0.35">
      <c r="A16" s="165" t="s">
        <v>55</v>
      </c>
      <c r="B16" s="166">
        <v>173419443</v>
      </c>
      <c r="C16" s="166">
        <v>174652089</v>
      </c>
      <c r="D16" s="166">
        <v>189477910</v>
      </c>
      <c r="E16" s="166">
        <v>178797611</v>
      </c>
      <c r="F16" s="166">
        <v>157798952</v>
      </c>
      <c r="G16" s="166">
        <v>150896469</v>
      </c>
      <c r="H16" s="166">
        <v>151217155</v>
      </c>
      <c r="I16" s="167">
        <v>134189884</v>
      </c>
      <c r="J16" s="56"/>
    </row>
    <row r="17" spans="1:10" ht="20.149999999999999" customHeight="1" thickTop="1" x14ac:dyDescent="0.3">
      <c r="A17" s="162" t="s">
        <v>2</v>
      </c>
      <c r="B17" s="163">
        <f>SUM(B10:B16)</f>
        <v>721576699</v>
      </c>
      <c r="C17" s="163">
        <f>SUM(C10:C16)</f>
        <v>606567636</v>
      </c>
      <c r="D17" s="163">
        <f>SUM(D10:D16)</f>
        <v>493266424</v>
      </c>
      <c r="E17" s="163">
        <f>SUM(E10:E16)</f>
        <v>478051077</v>
      </c>
      <c r="F17" s="163">
        <f t="shared" ref="F17:I17" si="0">SUM(F10:F16)</f>
        <v>415054589</v>
      </c>
      <c r="G17" s="163">
        <f t="shared" si="0"/>
        <v>395357493</v>
      </c>
      <c r="H17" s="163">
        <v>401726781</v>
      </c>
      <c r="I17" s="164">
        <f t="shared" si="0"/>
        <v>425050615</v>
      </c>
      <c r="J17" s="33"/>
    </row>
  </sheetData>
  <phoneticPr fontId="2"/>
  <conditionalFormatting sqref="C10:C16">
    <cfRule type="containsBlanks" dxfId="1" priority="2">
      <formula>LEN(TRIM(C10))=0</formula>
    </cfRule>
  </conditionalFormatting>
  <conditionalFormatting sqref="B10:B16">
    <cfRule type="containsBlanks" dxfId="0" priority="1">
      <formula>LEN(TRIM(B10))=0</formula>
    </cfRule>
  </conditionalFormatting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ColWidth="8.58203125" defaultRowHeight="14" x14ac:dyDescent="0.3"/>
  <cols>
    <col min="1" max="1" width="10.58203125" style="2" customWidth="1"/>
    <col min="2" max="2" width="10.58203125" style="1" customWidth="1"/>
    <col min="3" max="3" width="5.08203125" style="1" customWidth="1"/>
    <col min="4" max="4" width="6.33203125" style="1" bestFit="1" customWidth="1"/>
    <col min="5" max="5" width="5.08203125" style="1" customWidth="1"/>
    <col min="6" max="6" width="7.08203125" style="1" customWidth="1"/>
    <col min="7" max="7" width="5.08203125" style="1" customWidth="1"/>
    <col min="8" max="8" width="10.58203125" style="1" customWidth="1"/>
    <col min="9" max="9" width="5.08203125" style="1" customWidth="1"/>
    <col min="10" max="10" width="6.33203125" style="1" bestFit="1" customWidth="1"/>
    <col min="11" max="11" width="5.08203125" style="1" customWidth="1"/>
    <col min="12" max="12" width="7.08203125" style="1" customWidth="1"/>
    <col min="13" max="13" width="5.08203125" style="1" customWidth="1"/>
    <col min="14" max="14" width="10.58203125" style="1" customWidth="1"/>
    <col min="15" max="15" width="5.08203125" style="1" customWidth="1"/>
    <col min="16" max="16" width="6.33203125" style="1" bestFit="1" customWidth="1"/>
    <col min="17" max="17" width="5.08203125" style="1" customWidth="1"/>
    <col min="18" max="18" width="7.08203125" style="1" customWidth="1"/>
    <col min="19" max="19" width="5.08203125" style="1" customWidth="1"/>
    <col min="20" max="20" width="10.58203125" style="1" customWidth="1"/>
    <col min="21" max="21" width="5.08203125" style="1" customWidth="1"/>
    <col min="22" max="22" width="7.08203125" style="1" customWidth="1"/>
    <col min="23" max="23" width="5.08203125" style="1" customWidth="1"/>
    <col min="24" max="24" width="7.08203125" style="1" customWidth="1"/>
    <col min="25" max="25" width="5.08203125" style="1" customWidth="1"/>
    <col min="26" max="26" width="10.58203125" style="1" customWidth="1"/>
    <col min="27" max="27" width="5.08203125" style="1" customWidth="1"/>
    <col min="28" max="28" width="7.08203125" style="1" customWidth="1"/>
    <col min="29" max="29" width="5.08203125" style="1" customWidth="1"/>
    <col min="30" max="30" width="7.08203125" style="1" customWidth="1"/>
    <col min="31" max="31" width="5.08203125" style="1" customWidth="1"/>
    <col min="32" max="32" width="10.58203125" style="1" customWidth="1"/>
    <col min="33" max="33" width="5.08203125" style="1" customWidth="1"/>
    <col min="34" max="34" width="7.08203125" style="1" customWidth="1"/>
    <col min="35" max="35" width="5.08203125" style="1" customWidth="1"/>
    <col min="36" max="36" width="7.08203125" style="1" customWidth="1"/>
    <col min="37" max="37" width="5.08203125" style="1" customWidth="1"/>
    <col min="38" max="38" width="10.58203125" style="1" customWidth="1"/>
    <col min="39" max="39" width="5.08203125" style="1" customWidth="1"/>
    <col min="40" max="40" width="7.08203125" style="1" customWidth="1"/>
    <col min="41" max="41" width="5.08203125" style="1" customWidth="1"/>
    <col min="42" max="42" width="7.08203125" style="1" customWidth="1"/>
    <col min="43" max="43" width="5.08203125" style="1" customWidth="1"/>
    <col min="44" max="16384" width="8.58203125" style="1"/>
  </cols>
  <sheetData>
    <row r="1" spans="1:49" ht="14.5" x14ac:dyDescent="0.3">
      <c r="A1" s="153" t="s">
        <v>104</v>
      </c>
    </row>
    <row r="3" spans="1:49" s="5" customFormat="1" ht="20.149999999999999" customHeight="1" x14ac:dyDescent="0.45">
      <c r="A3" s="3" t="s">
        <v>100</v>
      </c>
    </row>
    <row r="4" spans="1:49" s="5" customFormat="1" ht="14.5" customHeight="1" x14ac:dyDescent="0.35">
      <c r="A4" s="4"/>
    </row>
    <row r="5" spans="1:49" s="5" customFormat="1" ht="17.5" x14ac:dyDescent="0.35">
      <c r="A5" s="12" t="s">
        <v>69</v>
      </c>
    </row>
    <row r="6" spans="1:49" s="5" customFormat="1" ht="17.5" x14ac:dyDescent="0.35">
      <c r="A6" s="4"/>
    </row>
    <row r="7" spans="1:49" s="5" customFormat="1" ht="17.5" x14ac:dyDescent="0.35">
      <c r="A7" s="8" t="s">
        <v>105</v>
      </c>
    </row>
    <row r="8" spans="1:49" s="7" customFormat="1" ht="20.149999999999999" customHeight="1" x14ac:dyDescent="0.55000000000000004">
      <c r="B8" s="203" t="s">
        <v>122</v>
      </c>
      <c r="C8" s="203"/>
      <c r="D8" s="203"/>
      <c r="E8" s="203"/>
      <c r="F8" s="203"/>
      <c r="G8" s="203"/>
      <c r="H8" s="203" t="s">
        <v>120</v>
      </c>
      <c r="I8" s="203"/>
      <c r="J8" s="203"/>
      <c r="K8" s="203"/>
      <c r="L8" s="203"/>
      <c r="M8" s="203"/>
      <c r="N8" s="203" t="s">
        <v>117</v>
      </c>
      <c r="O8" s="203"/>
      <c r="P8" s="203"/>
      <c r="Q8" s="203"/>
      <c r="R8" s="203"/>
      <c r="S8" s="203"/>
      <c r="T8" s="203" t="s">
        <v>114</v>
      </c>
      <c r="U8" s="203"/>
      <c r="V8" s="203"/>
      <c r="W8" s="203"/>
      <c r="X8" s="203"/>
      <c r="Y8" s="203"/>
      <c r="Z8" s="203" t="s">
        <v>96</v>
      </c>
      <c r="AA8" s="203"/>
      <c r="AB8" s="203"/>
      <c r="AC8" s="203"/>
      <c r="AD8" s="203"/>
      <c r="AE8" s="203"/>
      <c r="AF8" s="203" t="s">
        <v>97</v>
      </c>
      <c r="AG8" s="203"/>
      <c r="AH8" s="203"/>
      <c r="AI8" s="203"/>
      <c r="AJ8" s="203"/>
      <c r="AK8" s="203"/>
      <c r="AL8" s="203" t="s">
        <v>98</v>
      </c>
      <c r="AM8" s="203"/>
      <c r="AN8" s="203"/>
      <c r="AO8" s="203"/>
      <c r="AP8" s="203"/>
      <c r="AQ8" s="203"/>
      <c r="AR8" s="203" t="s">
        <v>99</v>
      </c>
      <c r="AS8" s="203"/>
      <c r="AT8" s="203"/>
      <c r="AU8" s="203"/>
      <c r="AV8" s="203"/>
      <c r="AW8" s="203"/>
    </row>
    <row r="9" spans="1:49" s="63" customFormat="1" ht="20.149999999999999" customHeight="1" x14ac:dyDescent="0.55000000000000004">
      <c r="B9" s="208" t="s">
        <v>70</v>
      </c>
      <c r="C9" s="208"/>
      <c r="D9" s="209" t="s">
        <v>71</v>
      </c>
      <c r="E9" s="209"/>
      <c r="F9" s="208" t="s">
        <v>72</v>
      </c>
      <c r="G9" s="208"/>
      <c r="H9" s="208" t="s">
        <v>70</v>
      </c>
      <c r="I9" s="208"/>
      <c r="J9" s="209" t="s">
        <v>71</v>
      </c>
      <c r="K9" s="209"/>
      <c r="L9" s="208" t="s">
        <v>72</v>
      </c>
      <c r="M9" s="208"/>
      <c r="N9" s="208" t="s">
        <v>70</v>
      </c>
      <c r="O9" s="208"/>
      <c r="P9" s="209" t="s">
        <v>71</v>
      </c>
      <c r="Q9" s="209"/>
      <c r="R9" s="208" t="s">
        <v>72</v>
      </c>
      <c r="S9" s="208"/>
      <c r="T9" s="208" t="s">
        <v>111</v>
      </c>
      <c r="U9" s="208"/>
      <c r="V9" s="208" t="s">
        <v>112</v>
      </c>
      <c r="W9" s="208"/>
      <c r="X9" s="208" t="s">
        <v>113</v>
      </c>
      <c r="Y9" s="208"/>
      <c r="Z9" s="208" t="s">
        <v>70</v>
      </c>
      <c r="AA9" s="208"/>
      <c r="AB9" s="208" t="s">
        <v>71</v>
      </c>
      <c r="AC9" s="208"/>
      <c r="AD9" s="208" t="s">
        <v>72</v>
      </c>
      <c r="AE9" s="208"/>
      <c r="AF9" s="208" t="s">
        <v>70</v>
      </c>
      <c r="AG9" s="208"/>
      <c r="AH9" s="208" t="s">
        <v>71</v>
      </c>
      <c r="AI9" s="208"/>
      <c r="AJ9" s="208" t="s">
        <v>72</v>
      </c>
      <c r="AK9" s="208"/>
      <c r="AL9" s="208" t="s">
        <v>70</v>
      </c>
      <c r="AM9" s="208"/>
      <c r="AN9" s="208" t="s">
        <v>71</v>
      </c>
      <c r="AO9" s="208"/>
      <c r="AP9" s="208" t="s">
        <v>72</v>
      </c>
      <c r="AQ9" s="208"/>
      <c r="AR9" s="208" t="s">
        <v>70</v>
      </c>
      <c r="AS9" s="208"/>
      <c r="AT9" s="208" t="s">
        <v>71</v>
      </c>
      <c r="AU9" s="208"/>
      <c r="AV9" s="208" t="s">
        <v>72</v>
      </c>
      <c r="AW9" s="208"/>
    </row>
    <row r="10" spans="1:49" s="7" customFormat="1" ht="20.149999999999999" customHeight="1" x14ac:dyDescent="0.55000000000000004">
      <c r="A10" s="79" t="s">
        <v>73</v>
      </c>
      <c r="B10" s="72">
        <v>353773</v>
      </c>
      <c r="C10" s="131">
        <f t="shared" ref="C10:C29" si="0">-RANK(B10,$B$10:$B$29)</f>
        <v>-6</v>
      </c>
      <c r="D10" s="66">
        <f>(B10/H10)*100-100</f>
        <v>1.7741350839743859</v>
      </c>
      <c r="E10" s="131">
        <f t="shared" ref="E10:E29" si="1">-RANK(D10,$D$10:$D$29)</f>
        <v>-12</v>
      </c>
      <c r="F10" s="179">
        <v>99.1</v>
      </c>
      <c r="G10" s="73">
        <f t="shared" ref="G10:G29" si="2">-RANK(F10,$F$10:$F$29)</f>
        <v>-5</v>
      </c>
      <c r="H10" s="72">
        <v>347606</v>
      </c>
      <c r="I10" s="131">
        <f t="shared" ref="I10:I29" si="3">-RANK(H10,$H$10:$H$29)</f>
        <v>-6</v>
      </c>
      <c r="J10" s="66">
        <f>(H10/N10)*100-100</f>
        <v>3.8882712285861203</v>
      </c>
      <c r="K10" s="131">
        <f t="shared" ref="K10:K29" si="4">-RANK(J10,$J$10:$J$29)</f>
        <v>-5</v>
      </c>
      <c r="L10" s="179">
        <v>99.04</v>
      </c>
      <c r="M10" s="73">
        <f t="shared" ref="M10:M29" si="5">-RANK(L10,$L$10:$L$29)</f>
        <v>-6</v>
      </c>
      <c r="N10" s="72">
        <v>334596</v>
      </c>
      <c r="O10" s="131">
        <f t="shared" ref="O10:O29" si="6">-RANK(N10,$N$10:$N$29)</f>
        <v>-6</v>
      </c>
      <c r="P10" s="66">
        <f>(N10/T10)*100-100</f>
        <v>-0.25071772046614171</v>
      </c>
      <c r="Q10" s="131">
        <f t="shared" ref="Q10:Q29" si="7">-RANK(P10,$P$10:$P$29)</f>
        <v>-11</v>
      </c>
      <c r="R10" s="179">
        <v>99</v>
      </c>
      <c r="S10" s="73">
        <f t="shared" ref="S10:S29" si="8">-RANK(R10,$R$10:$R$29)</f>
        <v>-5</v>
      </c>
      <c r="T10" s="72">
        <v>335437</v>
      </c>
      <c r="U10" s="131">
        <f t="shared" ref="U10:U29" si="9">-RANK(T10,$T$10:$T$29)</f>
        <v>-6</v>
      </c>
      <c r="V10" s="66">
        <f>(T10/Z10)*100-100</f>
        <v>-1.03556013182002</v>
      </c>
      <c r="W10" s="131">
        <f t="shared" ref="W10:W29" si="10">-RANK(V10,$V$10:$V$29)</f>
        <v>-9</v>
      </c>
      <c r="X10" s="67">
        <v>98.3</v>
      </c>
      <c r="Y10" s="73">
        <f t="shared" ref="Y10:Y29" si="11">-RANK(X10,$X$10:$X$29)</f>
        <v>-5</v>
      </c>
      <c r="Z10" s="72">
        <v>338947</v>
      </c>
      <c r="AA10" s="131">
        <v>-6</v>
      </c>
      <c r="AB10" s="66">
        <f t="shared" ref="AB10:AB29" si="12">(Z10/AF10)*100-100</f>
        <v>4.0145459009098801</v>
      </c>
      <c r="AC10" s="131">
        <v>-3</v>
      </c>
      <c r="AD10" s="67">
        <v>98.942106550220444</v>
      </c>
      <c r="AE10" s="73">
        <v>-4</v>
      </c>
      <c r="AF10" s="93">
        <v>325865</v>
      </c>
      <c r="AG10" s="141">
        <v>-6</v>
      </c>
      <c r="AH10" s="66">
        <f t="shared" ref="AH10:AH29" si="13">(AF10/AL10)*100-100</f>
        <v>11.444938440492479</v>
      </c>
      <c r="AI10" s="141">
        <v>-8</v>
      </c>
      <c r="AJ10" s="94">
        <v>98.807458724951488</v>
      </c>
      <c r="AK10" s="95">
        <v>-6</v>
      </c>
      <c r="AL10" s="72">
        <v>292400</v>
      </c>
      <c r="AM10" s="131">
        <v>-6</v>
      </c>
      <c r="AN10" s="66">
        <f t="shared" ref="AN10:AN29" si="14">(AL10/AR10)*100-100</f>
        <v>1.490423663512729</v>
      </c>
      <c r="AO10" s="131">
        <v>-8</v>
      </c>
      <c r="AP10" s="67">
        <v>98.499969643189218</v>
      </c>
      <c r="AQ10" s="65">
        <v>-6</v>
      </c>
      <c r="AR10" s="72">
        <v>288106</v>
      </c>
      <c r="AS10" s="145">
        <v>-6</v>
      </c>
      <c r="AT10" s="66">
        <v>0.76657297499708932</v>
      </c>
      <c r="AU10" s="145">
        <v>-8</v>
      </c>
      <c r="AV10" s="67">
        <v>98.061221043770914</v>
      </c>
      <c r="AW10" s="109">
        <v>-7</v>
      </c>
    </row>
    <row r="11" spans="1:49" s="64" customFormat="1" ht="20.149999999999999" customHeight="1" x14ac:dyDescent="0.55000000000000004">
      <c r="A11" s="80" t="s">
        <v>74</v>
      </c>
      <c r="B11" s="74">
        <v>229301</v>
      </c>
      <c r="C11" s="131">
        <f t="shared" si="0"/>
        <v>-11</v>
      </c>
      <c r="D11" s="66">
        <f t="shared" ref="D11:D23" si="15">(B11/H11)*100-100</f>
        <v>1.9532431038469014</v>
      </c>
      <c r="E11" s="131">
        <f t="shared" si="1"/>
        <v>-10</v>
      </c>
      <c r="F11" s="180">
        <v>98.8</v>
      </c>
      <c r="G11" s="73">
        <f t="shared" si="2"/>
        <v>-7</v>
      </c>
      <c r="H11" s="74">
        <v>224908</v>
      </c>
      <c r="I11" s="131">
        <f t="shared" si="3"/>
        <v>-11</v>
      </c>
      <c r="J11" s="66">
        <f t="shared" ref="J11:J23" si="16">(H11/N11)*100-100</f>
        <v>3.1096848137535744</v>
      </c>
      <c r="K11" s="131">
        <f t="shared" si="4"/>
        <v>-12</v>
      </c>
      <c r="L11" s="180">
        <v>98.73</v>
      </c>
      <c r="M11" s="73">
        <f t="shared" si="5"/>
        <v>-8</v>
      </c>
      <c r="N11" s="74">
        <v>218125</v>
      </c>
      <c r="O11" s="132">
        <f t="shared" si="6"/>
        <v>-11</v>
      </c>
      <c r="P11" s="66">
        <f t="shared" ref="P11:P28" si="17">(N11/T11)*100-100</f>
        <v>-0.31852373161747494</v>
      </c>
      <c r="Q11" s="132">
        <f t="shared" si="7"/>
        <v>-12</v>
      </c>
      <c r="R11" s="180">
        <v>98.7</v>
      </c>
      <c r="S11" s="75">
        <f t="shared" si="8"/>
        <v>-7</v>
      </c>
      <c r="T11" s="74">
        <v>218822</v>
      </c>
      <c r="U11" s="132">
        <f t="shared" si="9"/>
        <v>-11</v>
      </c>
      <c r="V11" s="70">
        <f t="shared" ref="V11:V29" si="18">(T11/Z11)*100-100</f>
        <v>-1.3413166093319546</v>
      </c>
      <c r="W11" s="132">
        <f t="shared" si="10"/>
        <v>-14</v>
      </c>
      <c r="X11" s="71">
        <v>98</v>
      </c>
      <c r="Y11" s="75">
        <f t="shared" si="11"/>
        <v>-6</v>
      </c>
      <c r="Z11" s="74">
        <v>221797</v>
      </c>
      <c r="AA11" s="132">
        <v>-11</v>
      </c>
      <c r="AB11" s="70">
        <f t="shared" si="12"/>
        <v>3.6115029944036081</v>
      </c>
      <c r="AC11" s="132">
        <v>-5</v>
      </c>
      <c r="AD11" s="71">
        <v>98.530011063216705</v>
      </c>
      <c r="AE11" s="75">
        <v>-10</v>
      </c>
      <c r="AF11" s="74">
        <v>214066</v>
      </c>
      <c r="AG11" s="132">
        <v>-11</v>
      </c>
      <c r="AH11" s="70">
        <f t="shared" si="13"/>
        <v>11.983218158705583</v>
      </c>
      <c r="AI11" s="132">
        <v>-10</v>
      </c>
      <c r="AJ11" s="71">
        <v>98.529423420491753</v>
      </c>
      <c r="AK11" s="75">
        <v>-9</v>
      </c>
      <c r="AL11" s="74">
        <v>191159</v>
      </c>
      <c r="AM11" s="132">
        <v>-11</v>
      </c>
      <c r="AN11" s="70">
        <f t="shared" si="14"/>
        <v>1.397700027582701</v>
      </c>
      <c r="AO11" s="132">
        <v>-10</v>
      </c>
      <c r="AP11" s="71">
        <v>98.230610782331539</v>
      </c>
      <c r="AQ11" s="69">
        <v>-9</v>
      </c>
      <c r="AR11" s="74">
        <v>188524</v>
      </c>
      <c r="AS11" s="146">
        <v>-11</v>
      </c>
      <c r="AT11" s="70">
        <v>1.116710756251365</v>
      </c>
      <c r="AU11" s="146">
        <v>-6</v>
      </c>
      <c r="AV11" s="71">
        <v>97.931229671444839</v>
      </c>
      <c r="AW11" s="110">
        <v>-9</v>
      </c>
    </row>
    <row r="12" spans="1:49" s="64" customFormat="1" ht="20.149999999999999" customHeight="1" x14ac:dyDescent="0.55000000000000004">
      <c r="A12" s="80" t="s">
        <v>75</v>
      </c>
      <c r="B12" s="74">
        <v>290530</v>
      </c>
      <c r="C12" s="131">
        <f t="shared" si="0"/>
        <v>-9</v>
      </c>
      <c r="D12" s="66">
        <f t="shared" si="15"/>
        <v>2.9394048909769879</v>
      </c>
      <c r="E12" s="131">
        <f t="shared" si="1"/>
        <v>-2</v>
      </c>
      <c r="F12" s="180">
        <v>98.5</v>
      </c>
      <c r="G12" s="73">
        <f t="shared" si="2"/>
        <v>-15</v>
      </c>
      <c r="H12" s="74">
        <v>282234</v>
      </c>
      <c r="I12" s="131">
        <f t="shared" si="3"/>
        <v>-9</v>
      </c>
      <c r="J12" s="66">
        <f t="shared" si="16"/>
        <v>3.0852450992925071</v>
      </c>
      <c r="K12" s="131">
        <f t="shared" si="4"/>
        <v>-13</v>
      </c>
      <c r="L12" s="180">
        <v>98.33</v>
      </c>
      <c r="M12" s="73">
        <f t="shared" si="5"/>
        <v>-15</v>
      </c>
      <c r="N12" s="74">
        <v>273787</v>
      </c>
      <c r="O12" s="132">
        <f t="shared" si="6"/>
        <v>-9</v>
      </c>
      <c r="P12" s="66">
        <f t="shared" si="17"/>
        <v>-0.32728278834743207</v>
      </c>
      <c r="Q12" s="132">
        <f t="shared" si="7"/>
        <v>-13</v>
      </c>
      <c r="R12" s="180">
        <v>98.3</v>
      </c>
      <c r="S12" s="75">
        <f t="shared" si="8"/>
        <v>-15</v>
      </c>
      <c r="T12" s="74">
        <v>274686</v>
      </c>
      <c r="U12" s="132">
        <f t="shared" si="9"/>
        <v>-9</v>
      </c>
      <c r="V12" s="70">
        <f t="shared" si="18"/>
        <v>0.24597462884837284</v>
      </c>
      <c r="W12" s="132">
        <f t="shared" si="10"/>
        <v>-3</v>
      </c>
      <c r="X12" s="71">
        <v>98</v>
      </c>
      <c r="Y12" s="75">
        <f t="shared" si="11"/>
        <v>-6</v>
      </c>
      <c r="Z12" s="74">
        <v>274012</v>
      </c>
      <c r="AA12" s="132">
        <v>-9</v>
      </c>
      <c r="AB12" s="70">
        <f t="shared" si="12"/>
        <v>3.3313472460007887</v>
      </c>
      <c r="AC12" s="132">
        <v>-7</v>
      </c>
      <c r="AD12" s="71">
        <v>98.235846319888083</v>
      </c>
      <c r="AE12" s="75">
        <v>-14</v>
      </c>
      <c r="AF12" s="74">
        <v>265178</v>
      </c>
      <c r="AG12" s="132">
        <v>-9</v>
      </c>
      <c r="AH12" s="70">
        <f t="shared" si="13"/>
        <v>13.333133886939535</v>
      </c>
      <c r="AI12" s="132">
        <v>-4</v>
      </c>
      <c r="AJ12" s="71">
        <v>98.123978608396612</v>
      </c>
      <c r="AK12" s="75">
        <v>-14</v>
      </c>
      <c r="AL12" s="74">
        <v>233981</v>
      </c>
      <c r="AM12" s="132">
        <v>-9</v>
      </c>
      <c r="AN12" s="70">
        <f t="shared" si="14"/>
        <v>1.6906354442372873</v>
      </c>
      <c r="AO12" s="132">
        <v>-4</v>
      </c>
      <c r="AP12" s="71">
        <v>97.661008698578684</v>
      </c>
      <c r="AQ12" s="69">
        <v>-14</v>
      </c>
      <c r="AR12" s="74">
        <v>230091</v>
      </c>
      <c r="AS12" s="146">
        <v>-9</v>
      </c>
      <c r="AT12" s="70">
        <v>1.854230707069803</v>
      </c>
      <c r="AU12" s="146">
        <v>-1</v>
      </c>
      <c r="AV12" s="71">
        <v>97.259915191384749</v>
      </c>
      <c r="AW12" s="110">
        <v>-14</v>
      </c>
    </row>
    <row r="13" spans="1:49" s="64" customFormat="1" ht="20.149999999999999" customHeight="1" x14ac:dyDescent="0.55000000000000004">
      <c r="A13" s="80" t="s">
        <v>76</v>
      </c>
      <c r="B13" s="74">
        <v>207965</v>
      </c>
      <c r="C13" s="131">
        <f t="shared" si="0"/>
        <v>-12</v>
      </c>
      <c r="D13" s="66">
        <f t="shared" si="15"/>
        <v>1.2300548097236259</v>
      </c>
      <c r="E13" s="131">
        <f t="shared" si="1"/>
        <v>-16</v>
      </c>
      <c r="F13" s="180">
        <v>97.9</v>
      </c>
      <c r="G13" s="73">
        <f t="shared" si="2"/>
        <v>-19</v>
      </c>
      <c r="H13" s="74">
        <v>205438</v>
      </c>
      <c r="I13" s="131">
        <f t="shared" si="3"/>
        <v>-12</v>
      </c>
      <c r="J13" s="66">
        <f t="shared" si="16"/>
        <v>2.7822110598017815</v>
      </c>
      <c r="K13" s="131">
        <f t="shared" si="4"/>
        <v>-14</v>
      </c>
      <c r="L13" s="180">
        <v>97.91</v>
      </c>
      <c r="M13" s="73">
        <f t="shared" si="5"/>
        <v>-19</v>
      </c>
      <c r="N13" s="74">
        <v>199877</v>
      </c>
      <c r="O13" s="132">
        <f t="shared" si="6"/>
        <v>-12</v>
      </c>
      <c r="P13" s="66">
        <f t="shared" si="17"/>
        <v>-2.7930162435560817</v>
      </c>
      <c r="Q13" s="132">
        <f t="shared" si="7"/>
        <v>-20</v>
      </c>
      <c r="R13" s="180">
        <v>97.9</v>
      </c>
      <c r="S13" s="75">
        <f t="shared" si="8"/>
        <v>-19</v>
      </c>
      <c r="T13" s="74">
        <v>205620</v>
      </c>
      <c r="U13" s="132">
        <f t="shared" si="9"/>
        <v>-12</v>
      </c>
      <c r="V13" s="70">
        <f t="shared" si="18"/>
        <v>1.4986376021798264</v>
      </c>
      <c r="W13" s="132">
        <f t="shared" si="10"/>
        <v>-1</v>
      </c>
      <c r="X13" s="71">
        <v>97.6</v>
      </c>
      <c r="Y13" s="75">
        <f t="shared" si="11"/>
        <v>-12</v>
      </c>
      <c r="Z13" s="74">
        <v>202584</v>
      </c>
      <c r="AA13" s="132">
        <v>-12</v>
      </c>
      <c r="AB13" s="70">
        <f t="shared" si="12"/>
        <v>2.7291812456263074</v>
      </c>
      <c r="AC13" s="132">
        <v>-13</v>
      </c>
      <c r="AD13" s="71">
        <v>97.941442732237633</v>
      </c>
      <c r="AE13" s="75">
        <v>-16</v>
      </c>
      <c r="AF13" s="74">
        <v>197202</v>
      </c>
      <c r="AG13" s="132">
        <v>-12</v>
      </c>
      <c r="AH13" s="70">
        <f t="shared" si="13"/>
        <v>10.980921830153648</v>
      </c>
      <c r="AI13" s="132">
        <v>-17</v>
      </c>
      <c r="AJ13" s="71">
        <v>97.890025975990397</v>
      </c>
      <c r="AK13" s="75">
        <v>-15</v>
      </c>
      <c r="AL13" s="74">
        <v>177690</v>
      </c>
      <c r="AM13" s="132">
        <v>-12</v>
      </c>
      <c r="AN13" s="70">
        <f t="shared" si="14"/>
        <v>0.56425551663052431</v>
      </c>
      <c r="AO13" s="132">
        <v>-17</v>
      </c>
      <c r="AP13" s="71">
        <v>97.445426745665571</v>
      </c>
      <c r="AQ13" s="69">
        <v>-15</v>
      </c>
      <c r="AR13" s="74">
        <v>176693</v>
      </c>
      <c r="AS13" s="146">
        <v>-12</v>
      </c>
      <c r="AT13" s="70">
        <v>0.65995532915081867</v>
      </c>
      <c r="AU13" s="146">
        <v>-9</v>
      </c>
      <c r="AV13" s="71">
        <v>96.986868466560068</v>
      </c>
      <c r="AW13" s="110">
        <v>-15</v>
      </c>
    </row>
    <row r="14" spans="1:49" s="64" customFormat="1" ht="20.149999999999999" customHeight="1" x14ac:dyDescent="0.55000000000000004">
      <c r="A14" s="80" t="s">
        <v>78</v>
      </c>
      <c r="B14" s="74">
        <v>886304</v>
      </c>
      <c r="C14" s="131">
        <f t="shared" si="0"/>
        <v>-1</v>
      </c>
      <c r="D14" s="66">
        <f>(B14/H14)*100-100</f>
        <v>2.1939959136422402</v>
      </c>
      <c r="E14" s="131">
        <f t="shared" si="1"/>
        <v>-8</v>
      </c>
      <c r="F14" s="180">
        <v>99.4</v>
      </c>
      <c r="G14" s="73">
        <f t="shared" si="2"/>
        <v>-2</v>
      </c>
      <c r="H14" s="74">
        <v>867276</v>
      </c>
      <c r="I14" s="131">
        <f t="shared" si="3"/>
        <v>-1</v>
      </c>
      <c r="J14" s="66">
        <f>(H14/N14)*100-100</f>
        <v>3.3822782637304556</v>
      </c>
      <c r="K14" s="131">
        <f t="shared" si="4"/>
        <v>-9</v>
      </c>
      <c r="L14" s="180">
        <v>99.49</v>
      </c>
      <c r="M14" s="73">
        <f t="shared" si="5"/>
        <v>-1</v>
      </c>
      <c r="N14" s="74">
        <v>838902</v>
      </c>
      <c r="O14" s="132">
        <f t="shared" si="6"/>
        <v>-1</v>
      </c>
      <c r="P14" s="66">
        <f>(N14/T14)*100-100</f>
        <v>-0.58871627146362471</v>
      </c>
      <c r="Q14" s="132">
        <f t="shared" si="7"/>
        <v>-14</v>
      </c>
      <c r="R14" s="180">
        <v>99.3</v>
      </c>
      <c r="S14" s="75">
        <f t="shared" si="8"/>
        <v>-2</v>
      </c>
      <c r="T14" s="74">
        <v>843870</v>
      </c>
      <c r="U14" s="132">
        <f t="shared" si="9"/>
        <v>-1</v>
      </c>
      <c r="V14" s="70">
        <f>(T14/Z14)*100-100</f>
        <v>-0.30550908730046444</v>
      </c>
      <c r="W14" s="132">
        <f t="shared" si="10"/>
        <v>-6</v>
      </c>
      <c r="X14" s="71">
        <v>99</v>
      </c>
      <c r="Y14" s="75">
        <f t="shared" si="11"/>
        <v>-2</v>
      </c>
      <c r="Z14" s="74">
        <v>846456</v>
      </c>
      <c r="AA14" s="132">
        <v>-1</v>
      </c>
      <c r="AB14" s="70">
        <f>(Z14/AF14)*100-100</f>
        <v>2.7601612198319856</v>
      </c>
      <c r="AC14" s="132">
        <v>-12</v>
      </c>
      <c r="AD14" s="71">
        <v>99.155330032610195</v>
      </c>
      <c r="AE14" s="75">
        <v>-3</v>
      </c>
      <c r="AF14" s="74">
        <v>823720</v>
      </c>
      <c r="AG14" s="132">
        <v>-1</v>
      </c>
      <c r="AH14" s="70">
        <f>(AF14/AL14)*100-100</f>
        <v>13.282018205547487</v>
      </c>
      <c r="AI14" s="132">
        <v>-14</v>
      </c>
      <c r="AJ14" s="71">
        <v>99.229884876135927</v>
      </c>
      <c r="AK14" s="75">
        <v>-2</v>
      </c>
      <c r="AL14" s="74">
        <v>727141</v>
      </c>
      <c r="AM14" s="132">
        <v>-1</v>
      </c>
      <c r="AN14" s="70">
        <f>(AL14/AR14)*100-100</f>
        <v>0.88531550030523931</v>
      </c>
      <c r="AO14" s="132">
        <v>-14</v>
      </c>
      <c r="AP14" s="71">
        <v>99.305306232725798</v>
      </c>
      <c r="AQ14" s="69">
        <v>-2</v>
      </c>
      <c r="AR14" s="74">
        <v>720760</v>
      </c>
      <c r="AS14" s="146">
        <v>-1</v>
      </c>
      <c r="AT14" s="70">
        <v>0.24995505435407495</v>
      </c>
      <c r="AU14" s="146">
        <v>-12</v>
      </c>
      <c r="AV14" s="71">
        <v>99.047230727233782</v>
      </c>
      <c r="AW14" s="110">
        <v>-2</v>
      </c>
    </row>
    <row r="15" spans="1:49" s="64" customFormat="1" ht="20.149999999999999" customHeight="1" x14ac:dyDescent="0.55000000000000004">
      <c r="A15" s="80" t="s">
        <v>77</v>
      </c>
      <c r="B15" s="74">
        <v>387896</v>
      </c>
      <c r="C15" s="131">
        <f t="shared" si="0"/>
        <v>-4</v>
      </c>
      <c r="D15" s="66">
        <f t="shared" si="15"/>
        <v>2.571587985329387</v>
      </c>
      <c r="E15" s="131">
        <f t="shared" si="1"/>
        <v>-4</v>
      </c>
      <c r="F15" s="180">
        <v>99.5</v>
      </c>
      <c r="G15" s="73">
        <f t="shared" si="2"/>
        <v>-1</v>
      </c>
      <c r="H15" s="74">
        <v>378171</v>
      </c>
      <c r="I15" s="131">
        <f t="shared" si="3"/>
        <v>-4</v>
      </c>
      <c r="J15" s="66">
        <f t="shared" si="16"/>
        <v>3.720454408320208</v>
      </c>
      <c r="K15" s="131">
        <f t="shared" si="4"/>
        <v>-8</v>
      </c>
      <c r="L15" s="180">
        <v>99.32</v>
      </c>
      <c r="M15" s="73">
        <f t="shared" si="5"/>
        <v>-2</v>
      </c>
      <c r="N15" s="74">
        <v>364606</v>
      </c>
      <c r="O15" s="132">
        <f t="shared" si="6"/>
        <v>-4</v>
      </c>
      <c r="P15" s="66">
        <f t="shared" si="17"/>
        <v>-0.21401907013913046</v>
      </c>
      <c r="Q15" s="132">
        <f t="shared" si="7"/>
        <v>-10</v>
      </c>
      <c r="R15" s="180">
        <v>99.5</v>
      </c>
      <c r="S15" s="75">
        <f t="shared" si="8"/>
        <v>-1</v>
      </c>
      <c r="T15" s="74">
        <v>365388</v>
      </c>
      <c r="U15" s="132">
        <f t="shared" si="9"/>
        <v>-4</v>
      </c>
      <c r="V15" s="70">
        <f t="shared" si="18"/>
        <v>0.96491809801710815</v>
      </c>
      <c r="W15" s="132">
        <f t="shared" si="10"/>
        <v>-2</v>
      </c>
      <c r="X15" s="71">
        <v>99.2</v>
      </c>
      <c r="Y15" s="75">
        <f t="shared" si="11"/>
        <v>-1</v>
      </c>
      <c r="Z15" s="74">
        <v>361896</v>
      </c>
      <c r="AA15" s="132">
        <v>-4</v>
      </c>
      <c r="AB15" s="70">
        <f t="shared" si="12"/>
        <v>2.4977554471120982</v>
      </c>
      <c r="AC15" s="132">
        <v>-16</v>
      </c>
      <c r="AD15" s="71">
        <v>99.237284039336245</v>
      </c>
      <c r="AE15" s="75">
        <v>-2</v>
      </c>
      <c r="AF15" s="74">
        <v>353077</v>
      </c>
      <c r="AG15" s="132">
        <v>-4</v>
      </c>
      <c r="AH15" s="70">
        <f t="shared" si="13"/>
        <v>13.461723856471679</v>
      </c>
      <c r="AI15" s="132">
        <v>-2</v>
      </c>
      <c r="AJ15" s="71">
        <v>99.241142853133923</v>
      </c>
      <c r="AK15" s="75">
        <v>-3</v>
      </c>
      <c r="AL15" s="74">
        <v>311186</v>
      </c>
      <c r="AM15" s="132">
        <v>-4</v>
      </c>
      <c r="AN15" s="70">
        <f t="shared" si="14"/>
        <v>1.9079119727534675</v>
      </c>
      <c r="AO15" s="132">
        <v>-2</v>
      </c>
      <c r="AP15" s="71">
        <v>99.026862738071529</v>
      </c>
      <c r="AQ15" s="69">
        <v>-3</v>
      </c>
      <c r="AR15" s="74">
        <v>305360</v>
      </c>
      <c r="AS15" s="146">
        <v>-4</v>
      </c>
      <c r="AT15" s="70">
        <v>1.5361557645755255</v>
      </c>
      <c r="AU15" s="146">
        <v>-3</v>
      </c>
      <c r="AV15" s="71">
        <v>98.621421618437637</v>
      </c>
      <c r="AW15" s="110">
        <v>-3</v>
      </c>
    </row>
    <row r="16" spans="1:49" s="64" customFormat="1" ht="20.149999999999999" customHeight="1" x14ac:dyDescent="0.55000000000000004">
      <c r="A16" s="80" t="s">
        <v>79</v>
      </c>
      <c r="B16" s="74">
        <v>137544</v>
      </c>
      <c r="C16" s="131">
        <f t="shared" si="0"/>
        <v>-17</v>
      </c>
      <c r="D16" s="66">
        <f t="shared" si="15"/>
        <v>2.3377628309102505</v>
      </c>
      <c r="E16" s="131">
        <f t="shared" si="1"/>
        <v>-6</v>
      </c>
      <c r="F16" s="180">
        <v>98.1</v>
      </c>
      <c r="G16" s="73">
        <f t="shared" si="2"/>
        <v>-17</v>
      </c>
      <c r="H16" s="74">
        <v>134402</v>
      </c>
      <c r="I16" s="131">
        <f t="shared" si="3"/>
        <v>-18</v>
      </c>
      <c r="J16" s="66">
        <f t="shared" si="16"/>
        <v>3.7252556434497421</v>
      </c>
      <c r="K16" s="131">
        <f t="shared" si="4"/>
        <v>-7</v>
      </c>
      <c r="L16" s="180">
        <v>98.1</v>
      </c>
      <c r="M16" s="73">
        <f t="shared" si="5"/>
        <v>-17</v>
      </c>
      <c r="N16" s="74">
        <v>129575</v>
      </c>
      <c r="O16" s="132">
        <f t="shared" si="6"/>
        <v>-19</v>
      </c>
      <c r="P16" s="66">
        <f t="shared" si="17"/>
        <v>-1.1504161485471087</v>
      </c>
      <c r="Q16" s="132">
        <f t="shared" si="7"/>
        <v>-15</v>
      </c>
      <c r="R16" s="180">
        <v>98.1</v>
      </c>
      <c r="S16" s="75">
        <f t="shared" si="8"/>
        <v>-17</v>
      </c>
      <c r="T16" s="74">
        <v>131083</v>
      </c>
      <c r="U16" s="132">
        <f t="shared" si="9"/>
        <v>-18</v>
      </c>
      <c r="V16" s="70">
        <f t="shared" si="18"/>
        <v>-1.1441822148313463E-2</v>
      </c>
      <c r="W16" s="132">
        <f t="shared" si="10"/>
        <v>-4</v>
      </c>
      <c r="X16" s="71">
        <v>97.8</v>
      </c>
      <c r="Y16" s="75">
        <f t="shared" si="11"/>
        <v>-11</v>
      </c>
      <c r="Z16" s="74">
        <v>131098</v>
      </c>
      <c r="AA16" s="132">
        <v>-19</v>
      </c>
      <c r="AB16" s="70">
        <f t="shared" si="12"/>
        <v>2.506802614706146</v>
      </c>
      <c r="AC16" s="132">
        <v>-15</v>
      </c>
      <c r="AD16" s="71">
        <v>97.814357888406334</v>
      </c>
      <c r="AE16" s="75">
        <v>-17</v>
      </c>
      <c r="AF16" s="74">
        <v>127892</v>
      </c>
      <c r="AG16" s="132">
        <v>-19</v>
      </c>
      <c r="AH16" s="70">
        <f t="shared" si="13"/>
        <v>11.842588543944018</v>
      </c>
      <c r="AI16" s="132">
        <v>-9</v>
      </c>
      <c r="AJ16" s="71">
        <v>97.480700217934427</v>
      </c>
      <c r="AK16" s="75">
        <v>-17</v>
      </c>
      <c r="AL16" s="74">
        <v>114350</v>
      </c>
      <c r="AM16" s="132">
        <v>-19</v>
      </c>
      <c r="AN16" s="70">
        <f t="shared" si="14"/>
        <v>1.4883778722497851</v>
      </c>
      <c r="AO16" s="132">
        <v>-9</v>
      </c>
      <c r="AP16" s="71">
        <v>96.958158398092223</v>
      </c>
      <c r="AQ16" s="69">
        <v>-17</v>
      </c>
      <c r="AR16" s="111">
        <v>112673</v>
      </c>
      <c r="AS16" s="147">
        <v>-19</v>
      </c>
      <c r="AT16" s="107">
        <v>0.58899776115038094</v>
      </c>
      <c r="AU16" s="147">
        <v>-10</v>
      </c>
      <c r="AV16" s="108">
        <v>96.498238443641739</v>
      </c>
      <c r="AW16" s="112">
        <v>-18</v>
      </c>
    </row>
    <row r="17" spans="1:49" s="64" customFormat="1" ht="20.149999999999999" customHeight="1" x14ac:dyDescent="0.55000000000000004">
      <c r="A17" s="80" t="s">
        <v>80</v>
      </c>
      <c r="B17" s="74">
        <v>135601</v>
      </c>
      <c r="C17" s="131">
        <f t="shared" si="0"/>
        <v>-19</v>
      </c>
      <c r="D17" s="66">
        <f t="shared" si="15"/>
        <v>0.4541144398020549</v>
      </c>
      <c r="E17" s="131">
        <f t="shared" si="1"/>
        <v>-19</v>
      </c>
      <c r="F17" s="180">
        <v>97.5</v>
      </c>
      <c r="G17" s="73">
        <f t="shared" si="2"/>
        <v>-20</v>
      </c>
      <c r="H17" s="74">
        <v>134988</v>
      </c>
      <c r="I17" s="131">
        <f t="shared" si="3"/>
        <v>-17</v>
      </c>
      <c r="J17" s="66">
        <f t="shared" si="16"/>
        <v>2.1908640816388498</v>
      </c>
      <c r="K17" s="131">
        <f t="shared" si="4"/>
        <v>-19</v>
      </c>
      <c r="L17" s="180">
        <v>97.61</v>
      </c>
      <c r="M17" s="73">
        <f t="shared" si="5"/>
        <v>-20</v>
      </c>
      <c r="N17" s="74">
        <v>132094</v>
      </c>
      <c r="O17" s="132">
        <f t="shared" si="6"/>
        <v>-17</v>
      </c>
      <c r="P17" s="66">
        <f t="shared" si="17"/>
        <v>-1.1878936580841071</v>
      </c>
      <c r="Q17" s="132">
        <f t="shared" si="7"/>
        <v>-16</v>
      </c>
      <c r="R17" s="180">
        <v>97.6</v>
      </c>
      <c r="S17" s="75">
        <f t="shared" si="8"/>
        <v>-20</v>
      </c>
      <c r="T17" s="74">
        <v>133682</v>
      </c>
      <c r="U17" s="132">
        <f t="shared" si="9"/>
        <v>-17</v>
      </c>
      <c r="V17" s="70">
        <f t="shared" si="18"/>
        <v>-1.7780782060513474</v>
      </c>
      <c r="W17" s="132">
        <f t="shared" si="10"/>
        <v>-15</v>
      </c>
      <c r="X17" s="71">
        <v>97.3</v>
      </c>
      <c r="Y17" s="75">
        <f t="shared" si="11"/>
        <v>-16</v>
      </c>
      <c r="Z17" s="74">
        <v>136102</v>
      </c>
      <c r="AA17" s="132">
        <v>-17</v>
      </c>
      <c r="AB17" s="70">
        <f t="shared" si="12"/>
        <v>2.2516058750610313</v>
      </c>
      <c r="AC17" s="132">
        <v>-18</v>
      </c>
      <c r="AD17" s="71">
        <v>97.531125367481735</v>
      </c>
      <c r="AE17" s="75">
        <v>-20</v>
      </c>
      <c r="AF17" s="74">
        <v>133105</v>
      </c>
      <c r="AG17" s="132">
        <v>-17</v>
      </c>
      <c r="AH17" s="70">
        <f t="shared" si="13"/>
        <v>10.055976782451253</v>
      </c>
      <c r="AI17" s="132">
        <v>-12</v>
      </c>
      <c r="AJ17" s="71">
        <v>97.383165985747326</v>
      </c>
      <c r="AK17" s="75">
        <v>-16</v>
      </c>
      <c r="AL17" s="74">
        <v>120943</v>
      </c>
      <c r="AM17" s="132">
        <v>-17</v>
      </c>
      <c r="AN17" s="70">
        <f t="shared" si="14"/>
        <v>1.1051571212412625</v>
      </c>
      <c r="AO17" s="132">
        <v>-12</v>
      </c>
      <c r="AP17" s="71">
        <v>97.057198785828149</v>
      </c>
      <c r="AQ17" s="69">
        <v>-16</v>
      </c>
      <c r="AR17" s="74">
        <v>119621</v>
      </c>
      <c r="AS17" s="146">
        <v>-17</v>
      </c>
      <c r="AT17" s="104">
        <v>-0.42661049181521093</v>
      </c>
      <c r="AU17" s="146">
        <v>-17</v>
      </c>
      <c r="AV17" s="84">
        <v>96.832465134767162</v>
      </c>
      <c r="AW17" s="110">
        <v>-16</v>
      </c>
    </row>
    <row r="18" spans="1:49" s="64" customFormat="1" ht="20.149999999999999" customHeight="1" x14ac:dyDescent="0.55000000000000004">
      <c r="A18" s="80" t="s">
        <v>81</v>
      </c>
      <c r="B18" s="74">
        <v>141996</v>
      </c>
      <c r="C18" s="131">
        <f t="shared" si="0"/>
        <v>-16</v>
      </c>
      <c r="D18" s="66">
        <f t="shared" si="15"/>
        <v>1.5555603235565485</v>
      </c>
      <c r="E18" s="131">
        <f t="shared" si="1"/>
        <v>-14</v>
      </c>
      <c r="F18" s="180">
        <v>99.3</v>
      </c>
      <c r="G18" s="73">
        <f t="shared" si="2"/>
        <v>-4</v>
      </c>
      <c r="H18" s="74">
        <v>139821</v>
      </c>
      <c r="I18" s="131">
        <f t="shared" si="3"/>
        <v>-16</v>
      </c>
      <c r="J18" s="66">
        <f t="shared" si="16"/>
        <v>1.4114233907524891</v>
      </c>
      <c r="K18" s="131">
        <f t="shared" si="4"/>
        <v>-20</v>
      </c>
      <c r="L18" s="180">
        <v>99.21</v>
      </c>
      <c r="M18" s="73">
        <f t="shared" si="5"/>
        <v>-4</v>
      </c>
      <c r="N18" s="74">
        <v>137875</v>
      </c>
      <c r="O18" s="132">
        <f t="shared" si="6"/>
        <v>-16</v>
      </c>
      <c r="P18" s="66">
        <f t="shared" si="17"/>
        <v>-1.3480348313883184</v>
      </c>
      <c r="Q18" s="132">
        <f t="shared" si="7"/>
        <v>-17</v>
      </c>
      <c r="R18" s="180">
        <v>99.1</v>
      </c>
      <c r="S18" s="75">
        <f t="shared" si="8"/>
        <v>-4</v>
      </c>
      <c r="T18" s="74">
        <v>139759</v>
      </c>
      <c r="U18" s="132">
        <f t="shared" si="9"/>
        <v>-16</v>
      </c>
      <c r="V18" s="70">
        <f t="shared" si="18"/>
        <v>-1.9943479449941464</v>
      </c>
      <c r="W18" s="132">
        <f t="shared" si="10"/>
        <v>-16</v>
      </c>
      <c r="X18" s="71">
        <v>98.4</v>
      </c>
      <c r="Y18" s="75">
        <f t="shared" si="11"/>
        <v>-4</v>
      </c>
      <c r="Z18" s="74">
        <v>142603</v>
      </c>
      <c r="AA18" s="132">
        <v>-16</v>
      </c>
      <c r="AB18" s="70">
        <f t="shared" si="12"/>
        <v>1.9160675233344193</v>
      </c>
      <c r="AC18" s="132">
        <v>-19</v>
      </c>
      <c r="AD18" s="71">
        <v>98.936767266603795</v>
      </c>
      <c r="AE18" s="75">
        <v>-5</v>
      </c>
      <c r="AF18" s="74">
        <v>139922</v>
      </c>
      <c r="AG18" s="132">
        <v>-16</v>
      </c>
      <c r="AH18" s="70">
        <f t="shared" si="13"/>
        <v>10.26944385338598</v>
      </c>
      <c r="AI18" s="132">
        <v>-19</v>
      </c>
      <c r="AJ18" s="71">
        <v>98.747306950775425</v>
      </c>
      <c r="AK18" s="75">
        <v>-7</v>
      </c>
      <c r="AL18" s="74">
        <v>126891</v>
      </c>
      <c r="AM18" s="132">
        <v>-16</v>
      </c>
      <c r="AN18" s="70">
        <f t="shared" si="14"/>
        <v>0.44407504155783784</v>
      </c>
      <c r="AO18" s="132">
        <v>-19</v>
      </c>
      <c r="AP18" s="71">
        <v>98.457228246741522</v>
      </c>
      <c r="AQ18" s="69">
        <v>-7</v>
      </c>
      <c r="AR18" s="74">
        <v>126330</v>
      </c>
      <c r="AS18" s="146">
        <v>-16</v>
      </c>
      <c r="AT18" s="104">
        <v>-0.58851951580579964</v>
      </c>
      <c r="AU18" s="146">
        <v>-19</v>
      </c>
      <c r="AV18" s="84">
        <v>98.062060110509961</v>
      </c>
      <c r="AW18" s="110">
        <v>-6</v>
      </c>
    </row>
    <row r="19" spans="1:49" s="64" customFormat="1" ht="20.149999999999999" customHeight="1" x14ac:dyDescent="0.55000000000000004">
      <c r="A19" s="80" t="s">
        <v>82</v>
      </c>
      <c r="B19" s="74">
        <v>152373</v>
      </c>
      <c r="C19" s="131">
        <f t="shared" si="0"/>
        <v>-15</v>
      </c>
      <c r="D19" s="66">
        <f t="shared" si="15"/>
        <v>1.189385185480333</v>
      </c>
      <c r="E19" s="131">
        <f t="shared" si="1"/>
        <v>-17</v>
      </c>
      <c r="F19" s="180">
        <v>98.8</v>
      </c>
      <c r="G19" s="73">
        <f t="shared" si="2"/>
        <v>-7</v>
      </c>
      <c r="H19" s="74">
        <v>150582</v>
      </c>
      <c r="I19" s="131">
        <f t="shared" si="3"/>
        <v>-15</v>
      </c>
      <c r="J19" s="66">
        <f t="shared" si="16"/>
        <v>3.8489389728346737</v>
      </c>
      <c r="K19" s="131">
        <f t="shared" si="4"/>
        <v>-6</v>
      </c>
      <c r="L19" s="180">
        <v>98.7</v>
      </c>
      <c r="M19" s="73">
        <f t="shared" si="5"/>
        <v>-9</v>
      </c>
      <c r="N19" s="74">
        <v>145001</v>
      </c>
      <c r="O19" s="132">
        <f t="shared" si="6"/>
        <v>-15</v>
      </c>
      <c r="P19" s="66">
        <f t="shared" si="17"/>
        <v>-2.1440429753404686</v>
      </c>
      <c r="Q19" s="132">
        <f t="shared" si="7"/>
        <v>-19</v>
      </c>
      <c r="R19" s="180">
        <v>98.5</v>
      </c>
      <c r="S19" s="75">
        <f t="shared" si="8"/>
        <v>-11</v>
      </c>
      <c r="T19" s="74">
        <v>148178</v>
      </c>
      <c r="U19" s="132">
        <f t="shared" si="9"/>
        <v>-15</v>
      </c>
      <c r="V19" s="70">
        <f t="shared" si="18"/>
        <v>-2.0912761079138136</v>
      </c>
      <c r="W19" s="132">
        <f t="shared" si="10"/>
        <v>-17</v>
      </c>
      <c r="X19" s="71">
        <v>97.9</v>
      </c>
      <c r="Y19" s="75">
        <f t="shared" si="11"/>
        <v>-9</v>
      </c>
      <c r="Z19" s="74">
        <v>151343</v>
      </c>
      <c r="AA19" s="132">
        <v>-15</v>
      </c>
      <c r="AB19" s="70">
        <f t="shared" si="12"/>
        <v>1.3385204628240785</v>
      </c>
      <c r="AC19" s="132">
        <v>-20</v>
      </c>
      <c r="AD19" s="71">
        <v>98.33457673169157</v>
      </c>
      <c r="AE19" s="75">
        <v>-13</v>
      </c>
      <c r="AF19" s="74">
        <v>149344</v>
      </c>
      <c r="AG19" s="132">
        <v>-15</v>
      </c>
      <c r="AH19" s="70">
        <f t="shared" si="13"/>
        <v>13.284432341406799</v>
      </c>
      <c r="AI19" s="132">
        <v>-6</v>
      </c>
      <c r="AJ19" s="71">
        <v>98.249525402358344</v>
      </c>
      <c r="AK19" s="75">
        <v>-13</v>
      </c>
      <c r="AL19" s="74">
        <v>131831</v>
      </c>
      <c r="AM19" s="132">
        <v>-15</v>
      </c>
      <c r="AN19" s="70">
        <f t="shared" si="14"/>
        <v>1.5240427563688002</v>
      </c>
      <c r="AO19" s="132">
        <v>-6</v>
      </c>
      <c r="AP19" s="71">
        <v>97.893408733216134</v>
      </c>
      <c r="AQ19" s="69">
        <v>-13</v>
      </c>
      <c r="AR19" s="74">
        <v>129852</v>
      </c>
      <c r="AS19" s="146">
        <v>-15</v>
      </c>
      <c r="AT19" s="104">
        <v>0.5429439493264141</v>
      </c>
      <c r="AU19" s="146">
        <v>-11</v>
      </c>
      <c r="AV19" s="84">
        <v>97.382565126253766</v>
      </c>
      <c r="AW19" s="110">
        <v>-13</v>
      </c>
    </row>
    <row r="20" spans="1:49" s="64" customFormat="1" ht="20.149999999999999" customHeight="1" x14ac:dyDescent="0.55000000000000004">
      <c r="A20" s="80" t="s">
        <v>83</v>
      </c>
      <c r="B20" s="74">
        <v>617466</v>
      </c>
      <c r="C20" s="131">
        <f t="shared" si="0"/>
        <v>-3</v>
      </c>
      <c r="D20" s="66">
        <f t="shared" si="15"/>
        <v>1.301321993522933</v>
      </c>
      <c r="E20" s="131">
        <f t="shared" si="1"/>
        <v>-15</v>
      </c>
      <c r="F20" s="180">
        <v>99.4</v>
      </c>
      <c r="G20" s="73">
        <f t="shared" si="2"/>
        <v>-2</v>
      </c>
      <c r="H20" s="74">
        <v>609534</v>
      </c>
      <c r="I20" s="131">
        <f t="shared" si="3"/>
        <v>-3</v>
      </c>
      <c r="J20" s="66">
        <f t="shared" si="16"/>
        <v>4.4541781054320069</v>
      </c>
      <c r="K20" s="131">
        <f t="shared" si="4"/>
        <v>-2</v>
      </c>
      <c r="L20" s="180">
        <v>99.29</v>
      </c>
      <c r="M20" s="73">
        <f t="shared" si="5"/>
        <v>-3</v>
      </c>
      <c r="N20" s="74">
        <v>583542</v>
      </c>
      <c r="O20" s="132">
        <f t="shared" si="6"/>
        <v>-3</v>
      </c>
      <c r="P20" s="66">
        <f t="shared" si="17"/>
        <v>-1.8531350914962275</v>
      </c>
      <c r="Q20" s="132">
        <f t="shared" si="7"/>
        <v>-18</v>
      </c>
      <c r="R20" s="180">
        <v>99.3</v>
      </c>
      <c r="S20" s="75">
        <f t="shared" si="8"/>
        <v>-2</v>
      </c>
      <c r="T20" s="74">
        <v>594560</v>
      </c>
      <c r="U20" s="132">
        <f t="shared" si="9"/>
        <v>-3</v>
      </c>
      <c r="V20" s="70">
        <f t="shared" si="18"/>
        <v>-1.0565659692232856</v>
      </c>
      <c r="W20" s="132">
        <f t="shared" si="10"/>
        <v>-10</v>
      </c>
      <c r="X20" s="71">
        <v>98.6</v>
      </c>
      <c r="Y20" s="75">
        <f t="shared" si="11"/>
        <v>-3</v>
      </c>
      <c r="Z20" s="74">
        <v>600909</v>
      </c>
      <c r="AA20" s="132">
        <v>-3</v>
      </c>
      <c r="AB20" s="70">
        <f t="shared" si="12"/>
        <v>3.0227438717044066</v>
      </c>
      <c r="AC20" s="132">
        <v>-9</v>
      </c>
      <c r="AD20" s="71">
        <v>99.402341663085082</v>
      </c>
      <c r="AE20" s="75">
        <v>-1</v>
      </c>
      <c r="AF20" s="74">
        <v>583278</v>
      </c>
      <c r="AG20" s="132">
        <v>-3</v>
      </c>
      <c r="AH20" s="70">
        <f t="shared" si="13"/>
        <v>12.973346736471456</v>
      </c>
      <c r="AI20" s="132">
        <v>-13</v>
      </c>
      <c r="AJ20" s="71">
        <v>99.475903583225261</v>
      </c>
      <c r="AK20" s="75">
        <v>-1</v>
      </c>
      <c r="AL20" s="74">
        <v>516297</v>
      </c>
      <c r="AM20" s="132">
        <v>-3</v>
      </c>
      <c r="AN20" s="70">
        <f t="shared" si="14"/>
        <v>1.0933733819189939</v>
      </c>
      <c r="AO20" s="132">
        <v>-13</v>
      </c>
      <c r="AP20" s="71">
        <v>99.450987775156406</v>
      </c>
      <c r="AQ20" s="69">
        <v>-1</v>
      </c>
      <c r="AR20" s="74">
        <v>510713</v>
      </c>
      <c r="AS20" s="146">
        <v>-3</v>
      </c>
      <c r="AT20" s="70">
        <v>1.0083869732565773</v>
      </c>
      <c r="AU20" s="146">
        <v>-7</v>
      </c>
      <c r="AV20" s="71">
        <v>99.374395551192563</v>
      </c>
      <c r="AW20" s="110">
        <v>-1</v>
      </c>
    </row>
    <row r="21" spans="1:49" s="64" customFormat="1" ht="20.149999999999999" customHeight="1" x14ac:dyDescent="0.55000000000000004">
      <c r="A21" s="80" t="s">
        <v>84</v>
      </c>
      <c r="B21" s="74">
        <v>320060</v>
      </c>
      <c r="C21" s="131">
        <f t="shared" si="0"/>
        <v>-8</v>
      </c>
      <c r="D21" s="66">
        <f t="shared" si="15"/>
        <v>2.6320177520105688</v>
      </c>
      <c r="E21" s="131">
        <f t="shared" si="1"/>
        <v>-3</v>
      </c>
      <c r="F21" s="180">
        <v>99.1</v>
      </c>
      <c r="G21" s="73">
        <f t="shared" si="2"/>
        <v>-5</v>
      </c>
      <c r="H21" s="74">
        <v>311852</v>
      </c>
      <c r="I21" s="131">
        <f t="shared" si="3"/>
        <v>-8</v>
      </c>
      <c r="J21" s="66">
        <f t="shared" si="16"/>
        <v>3.2817452300599683</v>
      </c>
      <c r="K21" s="131">
        <f t="shared" si="4"/>
        <v>-10</v>
      </c>
      <c r="L21" s="180">
        <v>99.09</v>
      </c>
      <c r="M21" s="73">
        <f t="shared" si="5"/>
        <v>-5</v>
      </c>
      <c r="N21" s="74">
        <v>301943</v>
      </c>
      <c r="O21" s="132">
        <f t="shared" si="6"/>
        <v>-8</v>
      </c>
      <c r="P21" s="66">
        <f t="shared" si="17"/>
        <v>2.0274174418722453</v>
      </c>
      <c r="Q21" s="132">
        <f t="shared" si="7"/>
        <v>-2</v>
      </c>
      <c r="R21" s="180">
        <v>99</v>
      </c>
      <c r="S21" s="75">
        <f t="shared" si="8"/>
        <v>-5</v>
      </c>
      <c r="T21" s="74">
        <v>295943</v>
      </c>
      <c r="U21" s="132">
        <f t="shared" si="9"/>
        <v>-8</v>
      </c>
      <c r="V21" s="70">
        <f t="shared" si="18"/>
        <v>-3.1283142389525409</v>
      </c>
      <c r="W21" s="132">
        <f t="shared" si="10"/>
        <v>-19</v>
      </c>
      <c r="X21" s="71">
        <v>97.9</v>
      </c>
      <c r="Y21" s="75">
        <f t="shared" si="11"/>
        <v>-9</v>
      </c>
      <c r="Z21" s="74">
        <v>305500</v>
      </c>
      <c r="AA21" s="132">
        <v>-8</v>
      </c>
      <c r="AB21" s="70">
        <f t="shared" si="12"/>
        <v>4.7301698308547628</v>
      </c>
      <c r="AC21" s="132">
        <v>-2</v>
      </c>
      <c r="AD21" s="71">
        <v>98.934876295669099</v>
      </c>
      <c r="AE21" s="75">
        <v>-6</v>
      </c>
      <c r="AF21" s="74">
        <v>291702</v>
      </c>
      <c r="AG21" s="132">
        <v>-8</v>
      </c>
      <c r="AH21" s="70">
        <f t="shared" si="13"/>
        <v>14.075319698095498</v>
      </c>
      <c r="AI21" s="132">
        <v>-5</v>
      </c>
      <c r="AJ21" s="71">
        <v>99.039005441343832</v>
      </c>
      <c r="AK21" s="75">
        <v>-4</v>
      </c>
      <c r="AL21" s="74">
        <v>255710</v>
      </c>
      <c r="AM21" s="132">
        <v>-8</v>
      </c>
      <c r="AN21" s="70">
        <f t="shared" si="14"/>
        <v>1.6157746657977157</v>
      </c>
      <c r="AO21" s="132">
        <v>-5</v>
      </c>
      <c r="AP21" s="71">
        <v>98.777500994399887</v>
      </c>
      <c r="AQ21" s="69">
        <v>-4</v>
      </c>
      <c r="AR21" s="74">
        <v>251644</v>
      </c>
      <c r="AS21" s="146">
        <v>-8</v>
      </c>
      <c r="AT21" s="70">
        <v>-0.52021907687954183</v>
      </c>
      <c r="AU21" s="146">
        <v>-18</v>
      </c>
      <c r="AV21" s="71">
        <v>98.525214178311387</v>
      </c>
      <c r="AW21" s="110">
        <v>-4</v>
      </c>
    </row>
    <row r="22" spans="1:49" s="64" customFormat="1" ht="20.149999999999999" customHeight="1" x14ac:dyDescent="0.55000000000000004">
      <c r="A22" s="80" t="s">
        <v>85</v>
      </c>
      <c r="B22" s="74">
        <v>804353</v>
      </c>
      <c r="C22" s="131">
        <f t="shared" si="0"/>
        <v>-2</v>
      </c>
      <c r="D22" s="66">
        <f t="shared" si="15"/>
        <v>2.3420184083893929</v>
      </c>
      <c r="E22" s="131">
        <f t="shared" si="1"/>
        <v>-5</v>
      </c>
      <c r="F22" s="180">
        <v>98.7</v>
      </c>
      <c r="G22" s="73">
        <f t="shared" si="2"/>
        <v>-12</v>
      </c>
      <c r="H22" s="74">
        <v>785946</v>
      </c>
      <c r="I22" s="131">
        <f t="shared" si="3"/>
        <v>-2</v>
      </c>
      <c r="J22" s="66">
        <f t="shared" si="16"/>
        <v>4.7886084556617732</v>
      </c>
      <c r="K22" s="131">
        <f t="shared" si="4"/>
        <v>-1</v>
      </c>
      <c r="L22" s="180">
        <v>98.67</v>
      </c>
      <c r="M22" s="73">
        <f t="shared" si="5"/>
        <v>-10</v>
      </c>
      <c r="N22" s="74">
        <v>750030</v>
      </c>
      <c r="O22" s="132">
        <f t="shared" si="6"/>
        <v>-2</v>
      </c>
      <c r="P22" s="66">
        <f t="shared" si="17"/>
        <v>0.72072870546810464</v>
      </c>
      <c r="Q22" s="132">
        <f t="shared" si="7"/>
        <v>-4</v>
      </c>
      <c r="R22" s="180">
        <v>98.6</v>
      </c>
      <c r="S22" s="75">
        <f t="shared" si="8"/>
        <v>-8</v>
      </c>
      <c r="T22" s="74">
        <v>744663</v>
      </c>
      <c r="U22" s="132">
        <f t="shared" si="9"/>
        <v>-2</v>
      </c>
      <c r="V22" s="70">
        <f t="shared" si="18"/>
        <v>-4.0523685953352242</v>
      </c>
      <c r="W22" s="132">
        <f t="shared" si="10"/>
        <v>-20</v>
      </c>
      <c r="X22" s="71">
        <v>97.3</v>
      </c>
      <c r="Y22" s="75">
        <f t="shared" si="11"/>
        <v>-16</v>
      </c>
      <c r="Z22" s="74">
        <v>776114</v>
      </c>
      <c r="AA22" s="132">
        <v>-2</v>
      </c>
      <c r="AB22" s="70">
        <f t="shared" si="12"/>
        <v>5.2442161474612874</v>
      </c>
      <c r="AC22" s="132">
        <v>-1</v>
      </c>
      <c r="AD22" s="71">
        <v>98.563960954266989</v>
      </c>
      <c r="AE22" s="75">
        <v>-9</v>
      </c>
      <c r="AF22" s="74">
        <v>737441</v>
      </c>
      <c r="AG22" s="132">
        <v>-2</v>
      </c>
      <c r="AH22" s="70">
        <f t="shared" si="13"/>
        <v>9.1851691728210199</v>
      </c>
      <c r="AI22" s="132">
        <v>-1</v>
      </c>
      <c r="AJ22" s="71">
        <v>98.496621118247063</v>
      </c>
      <c r="AK22" s="75">
        <v>-8</v>
      </c>
      <c r="AL22" s="74">
        <v>675404</v>
      </c>
      <c r="AM22" s="132">
        <v>-2</v>
      </c>
      <c r="AN22" s="70">
        <f t="shared" si="14"/>
        <v>2.4157167920445488</v>
      </c>
      <c r="AO22" s="132">
        <v>-1</v>
      </c>
      <c r="AP22" s="71">
        <v>98.234566839320308</v>
      </c>
      <c r="AQ22" s="69">
        <v>-8</v>
      </c>
      <c r="AR22" s="74">
        <v>659473</v>
      </c>
      <c r="AS22" s="146">
        <v>-2</v>
      </c>
      <c r="AT22" s="70">
        <v>-9.3042342497312802E-2</v>
      </c>
      <c r="AU22" s="146">
        <v>-14</v>
      </c>
      <c r="AV22" s="71">
        <v>97.906990378555122</v>
      </c>
      <c r="AW22" s="110">
        <v>-10</v>
      </c>
    </row>
    <row r="23" spans="1:49" s="64" customFormat="1" ht="20.149999999999999" customHeight="1" x14ac:dyDescent="0.55000000000000004">
      <c r="A23" s="80" t="s">
        <v>86</v>
      </c>
      <c r="B23" s="74">
        <v>157008</v>
      </c>
      <c r="C23" s="131">
        <f t="shared" si="0"/>
        <v>-14</v>
      </c>
      <c r="D23" s="66">
        <f t="shared" si="15"/>
        <v>0.4163548801780621</v>
      </c>
      <c r="E23" s="131">
        <f t="shared" si="1"/>
        <v>-20</v>
      </c>
      <c r="F23" s="180">
        <v>98.7</v>
      </c>
      <c r="G23" s="73">
        <f t="shared" si="2"/>
        <v>-12</v>
      </c>
      <c r="H23" s="74">
        <v>156357</v>
      </c>
      <c r="I23" s="131">
        <f t="shared" si="3"/>
        <v>-14</v>
      </c>
      <c r="J23" s="66">
        <f t="shared" si="16"/>
        <v>3.1113367933051563</v>
      </c>
      <c r="K23" s="131">
        <f t="shared" si="4"/>
        <v>-11</v>
      </c>
      <c r="L23" s="180">
        <v>98.66</v>
      </c>
      <c r="M23" s="73">
        <f t="shared" si="5"/>
        <v>-11</v>
      </c>
      <c r="N23" s="74">
        <v>151639</v>
      </c>
      <c r="O23" s="132">
        <f t="shared" si="6"/>
        <v>-14</v>
      </c>
      <c r="P23" s="66">
        <f t="shared" si="17"/>
        <v>0.26315615474639742</v>
      </c>
      <c r="Q23" s="132">
        <f t="shared" si="7"/>
        <v>-6</v>
      </c>
      <c r="R23" s="180">
        <v>98.6</v>
      </c>
      <c r="S23" s="75">
        <f t="shared" si="8"/>
        <v>-8</v>
      </c>
      <c r="T23" s="74">
        <v>151241</v>
      </c>
      <c r="U23" s="132">
        <f t="shared" si="9"/>
        <v>-14</v>
      </c>
      <c r="V23" s="70">
        <f t="shared" si="18"/>
        <v>-0.18611035948337928</v>
      </c>
      <c r="W23" s="132">
        <f t="shared" si="10"/>
        <v>-5</v>
      </c>
      <c r="X23" s="71">
        <v>97.6</v>
      </c>
      <c r="Y23" s="75">
        <f t="shared" si="11"/>
        <v>-12</v>
      </c>
      <c r="Z23" s="74">
        <v>151523</v>
      </c>
      <c r="AA23" s="132">
        <v>-14</v>
      </c>
      <c r="AB23" s="70">
        <f t="shared" si="12"/>
        <v>2.5737708247304028</v>
      </c>
      <c r="AC23" s="132">
        <v>-14</v>
      </c>
      <c r="AD23" s="71">
        <v>98.579526088326546</v>
      </c>
      <c r="AE23" s="75">
        <v>-8</v>
      </c>
      <c r="AF23" s="74">
        <v>147721</v>
      </c>
      <c r="AG23" s="132">
        <v>-14</v>
      </c>
      <c r="AH23" s="70">
        <f t="shared" si="13"/>
        <v>9.9482713706225923</v>
      </c>
      <c r="AI23" s="132">
        <v>-7</v>
      </c>
      <c r="AJ23" s="71">
        <v>98.480462447179903</v>
      </c>
      <c r="AK23" s="75">
        <v>-10</v>
      </c>
      <c r="AL23" s="74">
        <v>134355</v>
      </c>
      <c r="AM23" s="132">
        <v>-14</v>
      </c>
      <c r="AN23" s="70">
        <f t="shared" si="14"/>
        <v>1.4911505427515976</v>
      </c>
      <c r="AO23" s="132">
        <v>-7</v>
      </c>
      <c r="AP23" s="71">
        <v>98.201782398478443</v>
      </c>
      <c r="AQ23" s="69">
        <v>-10</v>
      </c>
      <c r="AR23" s="74">
        <v>132381</v>
      </c>
      <c r="AS23" s="146">
        <v>-14</v>
      </c>
      <c r="AT23" s="104">
        <v>-0.18950734386194767</v>
      </c>
      <c r="AU23" s="146">
        <v>-15</v>
      </c>
      <c r="AV23" s="84">
        <v>97.750281864375467</v>
      </c>
      <c r="AW23" s="110">
        <v>-12</v>
      </c>
    </row>
    <row r="24" spans="1:49" s="184" customFormat="1" ht="20.149999999999999" customHeight="1" x14ac:dyDescent="0.55000000000000004">
      <c r="A24" s="81" t="s">
        <v>87</v>
      </c>
      <c r="B24" s="88">
        <v>321122</v>
      </c>
      <c r="C24" s="189">
        <f t="shared" si="0"/>
        <v>-7</v>
      </c>
      <c r="D24" s="182">
        <f>(B24/H24)*100-100</f>
        <v>2.2505683735918041</v>
      </c>
      <c r="E24" s="189">
        <f t="shared" si="1"/>
        <v>-7</v>
      </c>
      <c r="F24" s="183">
        <v>98.8</v>
      </c>
      <c r="G24" s="190">
        <f t="shared" si="2"/>
        <v>-7</v>
      </c>
      <c r="H24" s="88">
        <v>314054</v>
      </c>
      <c r="I24" s="189">
        <f t="shared" si="3"/>
        <v>-7</v>
      </c>
      <c r="J24" s="182">
        <f>(H24/N24)*100-100</f>
        <v>2.7579550102249613</v>
      </c>
      <c r="K24" s="189">
        <f t="shared" si="4"/>
        <v>-15</v>
      </c>
      <c r="L24" s="183">
        <v>98.66</v>
      </c>
      <c r="M24" s="190">
        <f t="shared" si="5"/>
        <v>-11</v>
      </c>
      <c r="N24" s="88">
        <v>305625</v>
      </c>
      <c r="O24" s="133">
        <f t="shared" si="6"/>
        <v>-7</v>
      </c>
      <c r="P24" s="182">
        <f>(N24/T24)*100-100</f>
        <v>5.2051619492843315E-2</v>
      </c>
      <c r="Q24" s="133">
        <f t="shared" si="7"/>
        <v>-8</v>
      </c>
      <c r="R24" s="183">
        <v>98.6</v>
      </c>
      <c r="S24" s="91">
        <f t="shared" si="8"/>
        <v>-8</v>
      </c>
      <c r="T24" s="88">
        <v>305466</v>
      </c>
      <c r="U24" s="133">
        <f t="shared" si="9"/>
        <v>-7</v>
      </c>
      <c r="V24" s="90">
        <f t="shared" si="18"/>
        <v>-1.2274382239007622</v>
      </c>
      <c r="W24" s="133">
        <f t="shared" si="10"/>
        <v>-12</v>
      </c>
      <c r="X24" s="92">
        <v>97.6</v>
      </c>
      <c r="Y24" s="91">
        <f t="shared" si="11"/>
        <v>-12</v>
      </c>
      <c r="Z24" s="88">
        <v>309262</v>
      </c>
      <c r="AA24" s="133">
        <v>-7</v>
      </c>
      <c r="AB24" s="90">
        <f t="shared" si="12"/>
        <v>2.7786547734969247</v>
      </c>
      <c r="AC24" s="133">
        <v>-11</v>
      </c>
      <c r="AD24" s="92">
        <v>98.388938227664042</v>
      </c>
      <c r="AE24" s="91">
        <v>-12</v>
      </c>
      <c r="AF24" s="88">
        <v>300901</v>
      </c>
      <c r="AG24" s="133">
        <v>-7</v>
      </c>
      <c r="AH24" s="90">
        <f t="shared" si="13"/>
        <v>10.02266993308713</v>
      </c>
      <c r="AI24" s="133">
        <v>-18</v>
      </c>
      <c r="AJ24" s="92">
        <v>98.35712375476092</v>
      </c>
      <c r="AK24" s="91">
        <v>-12</v>
      </c>
      <c r="AL24" s="88">
        <v>273490</v>
      </c>
      <c r="AM24" s="133">
        <v>-7</v>
      </c>
      <c r="AN24" s="90">
        <f t="shared" si="14"/>
        <v>0.44734677087619446</v>
      </c>
      <c r="AO24" s="133">
        <v>-18</v>
      </c>
      <c r="AP24" s="92">
        <v>98.145146874790285</v>
      </c>
      <c r="AQ24" s="89">
        <v>-12</v>
      </c>
      <c r="AR24" s="88">
        <v>272272</v>
      </c>
      <c r="AS24" s="148">
        <v>-7</v>
      </c>
      <c r="AT24" s="90">
        <v>0.13952834317254315</v>
      </c>
      <c r="AU24" s="148">
        <v>-13</v>
      </c>
      <c r="AV24" s="92">
        <v>97.873465221574435</v>
      </c>
      <c r="AW24" s="113">
        <v>-11</v>
      </c>
    </row>
    <row r="25" spans="1:49" s="64" customFormat="1" ht="20.149999999999999" customHeight="1" x14ac:dyDescent="0.55000000000000004">
      <c r="A25" s="80" t="s">
        <v>88</v>
      </c>
      <c r="B25" s="74">
        <v>135626</v>
      </c>
      <c r="C25" s="131">
        <f t="shared" si="0"/>
        <v>-18</v>
      </c>
      <c r="D25" s="66">
        <f t="shared" ref="D25:D28" si="19">(B25/H25)*100-100</f>
        <v>1.7296729672967359</v>
      </c>
      <c r="E25" s="131">
        <f t="shared" si="1"/>
        <v>-13</v>
      </c>
      <c r="F25" s="180">
        <v>98.1</v>
      </c>
      <c r="G25" s="73">
        <f t="shared" si="2"/>
        <v>-17</v>
      </c>
      <c r="H25" s="74">
        <v>133320</v>
      </c>
      <c r="I25" s="131">
        <f t="shared" si="3"/>
        <v>-19</v>
      </c>
      <c r="J25" s="66">
        <f t="shared" ref="J25:J28" si="20">(H25/N25)*100-100</f>
        <v>2.2228015426963452</v>
      </c>
      <c r="K25" s="131">
        <f t="shared" si="4"/>
        <v>-18</v>
      </c>
      <c r="L25" s="180">
        <v>97.98</v>
      </c>
      <c r="M25" s="73">
        <f t="shared" si="5"/>
        <v>-18</v>
      </c>
      <c r="N25" s="74">
        <v>130421</v>
      </c>
      <c r="O25" s="132">
        <f t="shared" si="6"/>
        <v>-18</v>
      </c>
      <c r="P25" s="66">
        <f t="shared" si="17"/>
        <v>1.1180114592298054</v>
      </c>
      <c r="Q25" s="132">
        <f t="shared" si="7"/>
        <v>-3</v>
      </c>
      <c r="R25" s="180">
        <v>98</v>
      </c>
      <c r="S25" s="75">
        <f t="shared" si="8"/>
        <v>-18</v>
      </c>
      <c r="T25" s="74">
        <v>128979</v>
      </c>
      <c r="U25" s="132">
        <f t="shared" si="9"/>
        <v>-19</v>
      </c>
      <c r="V25" s="70">
        <f t="shared" si="18"/>
        <v>-2.1670863800479339</v>
      </c>
      <c r="W25" s="132">
        <f t="shared" si="10"/>
        <v>-18</v>
      </c>
      <c r="X25" s="71">
        <v>96.9</v>
      </c>
      <c r="Y25" s="75">
        <f t="shared" si="11"/>
        <v>-20</v>
      </c>
      <c r="Z25" s="74">
        <v>131836</v>
      </c>
      <c r="AA25" s="132">
        <v>-18</v>
      </c>
      <c r="AB25" s="70">
        <f t="shared" si="12"/>
        <v>3.2938448038109698</v>
      </c>
      <c r="AC25" s="132">
        <v>-8</v>
      </c>
      <c r="AD25" s="71">
        <v>97.735869889764842</v>
      </c>
      <c r="AE25" s="75">
        <v>-18</v>
      </c>
      <c r="AF25" s="74">
        <v>127632</v>
      </c>
      <c r="AG25" s="132">
        <v>-18</v>
      </c>
      <c r="AH25" s="70">
        <f t="shared" si="13"/>
        <v>10.569950879746344</v>
      </c>
      <c r="AI25" s="132">
        <v>-16</v>
      </c>
      <c r="AJ25" s="71">
        <v>97.394601251716125</v>
      </c>
      <c r="AK25" s="75">
        <v>-19</v>
      </c>
      <c r="AL25" s="74">
        <v>115431</v>
      </c>
      <c r="AM25" s="132">
        <v>-18</v>
      </c>
      <c r="AN25" s="70">
        <f t="shared" si="14"/>
        <v>0.80253597876205163</v>
      </c>
      <c r="AO25" s="132">
        <v>-16</v>
      </c>
      <c r="AP25" s="71">
        <v>96.6909449427515</v>
      </c>
      <c r="AQ25" s="69">
        <v>-19</v>
      </c>
      <c r="AR25" s="74">
        <v>114512</v>
      </c>
      <c r="AS25" s="146">
        <v>-18</v>
      </c>
      <c r="AT25" s="104">
        <v>1.6498988337665992</v>
      </c>
      <c r="AU25" s="146">
        <v>-2</v>
      </c>
      <c r="AV25" s="84">
        <v>96.129678043254245</v>
      </c>
      <c r="AW25" s="110">
        <v>-19</v>
      </c>
    </row>
    <row r="26" spans="1:49" s="64" customFormat="1" ht="20.149999999999999" customHeight="1" x14ac:dyDescent="0.55000000000000004">
      <c r="A26" s="80" t="s">
        <v>89</v>
      </c>
      <c r="B26" s="74">
        <v>246716</v>
      </c>
      <c r="C26" s="131">
        <f t="shared" si="0"/>
        <v>-10</v>
      </c>
      <c r="D26" s="66">
        <f t="shared" si="19"/>
        <v>1.8906573937176319</v>
      </c>
      <c r="E26" s="131">
        <f t="shared" si="1"/>
        <v>-11</v>
      </c>
      <c r="F26" s="180">
        <v>98.8</v>
      </c>
      <c r="G26" s="73">
        <f t="shared" si="2"/>
        <v>-7</v>
      </c>
      <c r="H26" s="74">
        <v>242138</v>
      </c>
      <c r="I26" s="131">
        <f t="shared" si="3"/>
        <v>-10</v>
      </c>
      <c r="J26" s="66">
        <f t="shared" si="20"/>
        <v>2.2810026273770916</v>
      </c>
      <c r="K26" s="131">
        <f t="shared" si="4"/>
        <v>-17</v>
      </c>
      <c r="L26" s="180">
        <v>98.59</v>
      </c>
      <c r="M26" s="73">
        <f t="shared" si="5"/>
        <v>-13</v>
      </c>
      <c r="N26" s="74">
        <v>236738</v>
      </c>
      <c r="O26" s="132">
        <f t="shared" si="6"/>
        <v>-10</v>
      </c>
      <c r="P26" s="66">
        <f t="shared" si="17"/>
        <v>-4.2239005186957002E-3</v>
      </c>
      <c r="Q26" s="132">
        <f t="shared" si="7"/>
        <v>-9</v>
      </c>
      <c r="R26" s="180">
        <v>98.4</v>
      </c>
      <c r="S26" s="75">
        <f t="shared" si="8"/>
        <v>-14</v>
      </c>
      <c r="T26" s="74">
        <v>236748</v>
      </c>
      <c r="U26" s="132">
        <f t="shared" si="9"/>
        <v>-10</v>
      </c>
      <c r="V26" s="70">
        <f t="shared" si="18"/>
        <v>-1.2611981382313218</v>
      </c>
      <c r="W26" s="132">
        <f t="shared" si="10"/>
        <v>-13</v>
      </c>
      <c r="X26" s="71">
        <v>97.2</v>
      </c>
      <c r="Y26" s="75">
        <f t="shared" si="11"/>
        <v>-18</v>
      </c>
      <c r="Z26" s="74">
        <v>239772</v>
      </c>
      <c r="AA26" s="132">
        <v>-10</v>
      </c>
      <c r="AB26" s="70">
        <f t="shared" si="12"/>
        <v>2.3848462980438683</v>
      </c>
      <c r="AC26" s="132">
        <v>-17</v>
      </c>
      <c r="AD26" s="71">
        <v>98.215797194374503</v>
      </c>
      <c r="AE26" s="75">
        <v>-15</v>
      </c>
      <c r="AF26" s="74">
        <v>234187</v>
      </c>
      <c r="AG26" s="132">
        <v>-10</v>
      </c>
      <c r="AH26" s="70">
        <f t="shared" si="13"/>
        <v>11.644149083246731</v>
      </c>
      <c r="AI26" s="132">
        <v>-20</v>
      </c>
      <c r="AJ26" s="71">
        <v>97.246176152439361</v>
      </c>
      <c r="AK26" s="75">
        <v>-18</v>
      </c>
      <c r="AL26" s="74">
        <v>209762</v>
      </c>
      <c r="AM26" s="132">
        <v>-10</v>
      </c>
      <c r="AN26" s="70">
        <f t="shared" si="14"/>
        <v>0.42032898642307259</v>
      </c>
      <c r="AO26" s="132">
        <v>-20</v>
      </c>
      <c r="AP26" s="71">
        <v>96.806876153320303</v>
      </c>
      <c r="AQ26" s="69">
        <v>-18</v>
      </c>
      <c r="AR26" s="74">
        <v>208884</v>
      </c>
      <c r="AS26" s="146">
        <v>-10</v>
      </c>
      <c r="AT26" s="70">
        <v>1.4695059260264998</v>
      </c>
      <c r="AU26" s="146">
        <v>-4</v>
      </c>
      <c r="AV26" s="71">
        <v>96.545108088330537</v>
      </c>
      <c r="AW26" s="110">
        <v>-17</v>
      </c>
    </row>
    <row r="27" spans="1:49" s="64" customFormat="1" ht="20.149999999999999" customHeight="1" x14ac:dyDescent="0.55000000000000004">
      <c r="A27" s="80" t="s">
        <v>90</v>
      </c>
      <c r="B27" s="74">
        <v>181082</v>
      </c>
      <c r="C27" s="131">
        <f t="shared" si="0"/>
        <v>-13</v>
      </c>
      <c r="D27" s="66">
        <f t="shared" si="19"/>
        <v>0.78588523404019384</v>
      </c>
      <c r="E27" s="131">
        <f t="shared" si="1"/>
        <v>-18</v>
      </c>
      <c r="F27" s="180">
        <v>98.4</v>
      </c>
      <c r="G27" s="73">
        <f t="shared" si="2"/>
        <v>-16</v>
      </c>
      <c r="H27" s="74">
        <v>179670</v>
      </c>
      <c r="I27" s="131">
        <f t="shared" si="3"/>
        <v>-13</v>
      </c>
      <c r="J27" s="66">
        <f t="shared" si="20"/>
        <v>2.7043712379743852</v>
      </c>
      <c r="K27" s="131">
        <f t="shared" si="4"/>
        <v>-16</v>
      </c>
      <c r="L27" s="180">
        <v>98.37</v>
      </c>
      <c r="M27" s="73">
        <f t="shared" si="5"/>
        <v>-14</v>
      </c>
      <c r="N27" s="74">
        <v>174939</v>
      </c>
      <c r="O27" s="132">
        <f t="shared" si="6"/>
        <v>-13</v>
      </c>
      <c r="P27" s="66">
        <f t="shared" si="17"/>
        <v>0.19645352699946272</v>
      </c>
      <c r="Q27" s="132">
        <f t="shared" si="7"/>
        <v>-7</v>
      </c>
      <c r="R27" s="180">
        <v>98.5</v>
      </c>
      <c r="S27" s="75">
        <f t="shared" si="8"/>
        <v>-11</v>
      </c>
      <c r="T27" s="74">
        <v>174596</v>
      </c>
      <c r="U27" s="132">
        <f t="shared" si="9"/>
        <v>-13</v>
      </c>
      <c r="V27" s="70">
        <f t="shared" si="18"/>
        <v>-1.105648322269289</v>
      </c>
      <c r="W27" s="132">
        <f t="shared" si="10"/>
        <v>-11</v>
      </c>
      <c r="X27" s="71">
        <v>97.6</v>
      </c>
      <c r="Y27" s="75">
        <f t="shared" si="11"/>
        <v>-12</v>
      </c>
      <c r="Z27" s="74">
        <v>176548</v>
      </c>
      <c r="AA27" s="132">
        <v>-13</v>
      </c>
      <c r="AB27" s="70">
        <f t="shared" si="12"/>
        <v>2.8744573609532864</v>
      </c>
      <c r="AC27" s="132">
        <v>-10</v>
      </c>
      <c r="AD27" s="71">
        <v>98.42808700173812</v>
      </c>
      <c r="AE27" s="75">
        <v>-11</v>
      </c>
      <c r="AF27" s="74">
        <v>171615</v>
      </c>
      <c r="AG27" s="132">
        <v>-13</v>
      </c>
      <c r="AH27" s="70">
        <f t="shared" si="13"/>
        <v>8.9965068275643034</v>
      </c>
      <c r="AI27" s="132">
        <v>-15</v>
      </c>
      <c r="AJ27" s="71">
        <v>98.429373480417098</v>
      </c>
      <c r="AK27" s="75">
        <v>-11</v>
      </c>
      <c r="AL27" s="74">
        <v>157450</v>
      </c>
      <c r="AM27" s="132">
        <v>-13</v>
      </c>
      <c r="AN27" s="70">
        <f t="shared" si="14"/>
        <v>0.84738706309606471</v>
      </c>
      <c r="AO27" s="132">
        <v>-15</v>
      </c>
      <c r="AP27" s="71">
        <v>98.199188657864937</v>
      </c>
      <c r="AQ27" s="69">
        <v>-11</v>
      </c>
      <c r="AR27" s="74">
        <v>156127</v>
      </c>
      <c r="AS27" s="146">
        <v>-13</v>
      </c>
      <c r="AT27" s="70">
        <v>-0.28792626255089715</v>
      </c>
      <c r="AU27" s="146">
        <v>-16</v>
      </c>
      <c r="AV27" s="71">
        <v>97.94474930787014</v>
      </c>
      <c r="AW27" s="110">
        <v>-8</v>
      </c>
    </row>
    <row r="28" spans="1:49" s="64" customFormat="1" ht="20.149999999999999" customHeight="1" x14ac:dyDescent="0.55000000000000004">
      <c r="A28" s="80" t="s">
        <v>91</v>
      </c>
      <c r="B28" s="74">
        <v>369937</v>
      </c>
      <c r="C28" s="131">
        <f t="shared" si="0"/>
        <v>-5</v>
      </c>
      <c r="D28" s="66">
        <f t="shared" si="19"/>
        <v>3.257635388231094</v>
      </c>
      <c r="E28" s="131">
        <f t="shared" si="1"/>
        <v>-1</v>
      </c>
      <c r="F28" s="180">
        <v>98.8</v>
      </c>
      <c r="G28" s="73">
        <f t="shared" si="2"/>
        <v>-7</v>
      </c>
      <c r="H28" s="74">
        <v>358266</v>
      </c>
      <c r="I28" s="131">
        <f t="shared" si="3"/>
        <v>-5</v>
      </c>
      <c r="J28" s="66">
        <f t="shared" si="20"/>
        <v>4.4008112739098522</v>
      </c>
      <c r="K28" s="131">
        <f t="shared" si="4"/>
        <v>-3</v>
      </c>
      <c r="L28" s="180">
        <v>98.77</v>
      </c>
      <c r="M28" s="73">
        <f t="shared" si="5"/>
        <v>-7</v>
      </c>
      <c r="N28" s="74">
        <v>343164</v>
      </c>
      <c r="O28" s="132">
        <f t="shared" si="6"/>
        <v>-5</v>
      </c>
      <c r="P28" s="66">
        <f t="shared" si="17"/>
        <v>0.61395021549827788</v>
      </c>
      <c r="Q28" s="132">
        <f t="shared" si="7"/>
        <v>-5</v>
      </c>
      <c r="R28" s="180">
        <v>98.5</v>
      </c>
      <c r="S28" s="75">
        <f t="shared" si="8"/>
        <v>-11</v>
      </c>
      <c r="T28" s="74">
        <v>341070</v>
      </c>
      <c r="U28" s="132">
        <f t="shared" si="9"/>
        <v>-5</v>
      </c>
      <c r="V28" s="70">
        <f t="shared" si="18"/>
        <v>-0.98242435855004828</v>
      </c>
      <c r="W28" s="132">
        <f t="shared" si="10"/>
        <v>-8</v>
      </c>
      <c r="X28" s="71">
        <v>98</v>
      </c>
      <c r="Y28" s="75">
        <f t="shared" si="11"/>
        <v>-6</v>
      </c>
      <c r="Z28" s="74">
        <v>344454</v>
      </c>
      <c r="AA28" s="132">
        <v>-5</v>
      </c>
      <c r="AB28" s="70">
        <f t="shared" si="12"/>
        <v>3.5649750298409231</v>
      </c>
      <c r="AC28" s="132">
        <v>-6</v>
      </c>
      <c r="AD28" s="71">
        <v>98.733149813793716</v>
      </c>
      <c r="AE28" s="75">
        <v>-7</v>
      </c>
      <c r="AF28" s="74">
        <v>332597</v>
      </c>
      <c r="AG28" s="132">
        <v>-5</v>
      </c>
      <c r="AH28" s="70">
        <f t="shared" si="13"/>
        <v>13.36730520144522</v>
      </c>
      <c r="AI28" s="132">
        <v>-3</v>
      </c>
      <c r="AJ28" s="71">
        <v>98.736231254877211</v>
      </c>
      <c r="AK28" s="75">
        <v>-5</v>
      </c>
      <c r="AL28" s="74">
        <v>293380</v>
      </c>
      <c r="AM28" s="132">
        <v>-5</v>
      </c>
      <c r="AN28" s="70">
        <f t="shared" si="14"/>
        <v>1.7662892662892489</v>
      </c>
      <c r="AO28" s="132">
        <v>-3</v>
      </c>
      <c r="AP28" s="71">
        <v>98.575785798587319</v>
      </c>
      <c r="AQ28" s="69">
        <v>-5</v>
      </c>
      <c r="AR28" s="74">
        <v>288288</v>
      </c>
      <c r="AS28" s="146">
        <v>-5</v>
      </c>
      <c r="AT28" s="70">
        <v>1.4604324727755795</v>
      </c>
      <c r="AU28" s="146">
        <v>-5</v>
      </c>
      <c r="AV28" s="71">
        <v>98.249274860380623</v>
      </c>
      <c r="AW28" s="110">
        <v>-5</v>
      </c>
    </row>
    <row r="29" spans="1:49" s="64" customFormat="1" ht="20.149999999999999" customHeight="1" x14ac:dyDescent="0.55000000000000004">
      <c r="A29" s="82" t="s">
        <v>92</v>
      </c>
      <c r="B29" s="126">
        <v>128069</v>
      </c>
      <c r="C29" s="185">
        <f t="shared" si="0"/>
        <v>-20</v>
      </c>
      <c r="D29" s="170">
        <f>(B29/H29)*100-100</f>
        <v>2.0518909270562631</v>
      </c>
      <c r="E29" s="185">
        <f t="shared" si="1"/>
        <v>-9</v>
      </c>
      <c r="F29" s="181">
        <v>98.6</v>
      </c>
      <c r="G29" s="187">
        <f t="shared" si="2"/>
        <v>-14</v>
      </c>
      <c r="H29" s="126">
        <v>125494</v>
      </c>
      <c r="I29" s="185">
        <f t="shared" si="3"/>
        <v>-20</v>
      </c>
      <c r="J29" s="170">
        <f>(H29/N29)*100-100</f>
        <v>3.9890619821014326</v>
      </c>
      <c r="K29" s="185">
        <f t="shared" si="4"/>
        <v>-4</v>
      </c>
      <c r="L29" s="181">
        <v>98.33</v>
      </c>
      <c r="M29" s="187">
        <f t="shared" si="5"/>
        <v>-15</v>
      </c>
      <c r="N29" s="126">
        <v>120680</v>
      </c>
      <c r="O29" s="134">
        <f t="shared" si="6"/>
        <v>-20</v>
      </c>
      <c r="P29" s="170">
        <f>(N29/T29)*100-100</f>
        <v>3.2715198918336057</v>
      </c>
      <c r="Q29" s="134">
        <f t="shared" si="7"/>
        <v>-1</v>
      </c>
      <c r="R29" s="181">
        <v>98.2</v>
      </c>
      <c r="S29" s="128">
        <f t="shared" si="8"/>
        <v>-16</v>
      </c>
      <c r="T29" s="126">
        <v>116857</v>
      </c>
      <c r="U29" s="134">
        <f t="shared" si="9"/>
        <v>-20</v>
      </c>
      <c r="V29" s="86">
        <f t="shared" si="18"/>
        <v>-0.80387762724525658</v>
      </c>
      <c r="W29" s="134">
        <f t="shared" si="10"/>
        <v>-7</v>
      </c>
      <c r="X29" s="77">
        <v>97.2</v>
      </c>
      <c r="Y29" s="128">
        <f t="shared" si="11"/>
        <v>-18</v>
      </c>
      <c r="Z29" s="126">
        <v>117804</v>
      </c>
      <c r="AA29" s="134">
        <v>-20</v>
      </c>
      <c r="AB29" s="86">
        <f t="shared" si="12"/>
        <v>3.8524604615899989</v>
      </c>
      <c r="AC29" s="134">
        <v>-4</v>
      </c>
      <c r="AD29" s="77">
        <v>97.711834334535141</v>
      </c>
      <c r="AE29" s="128">
        <v>-19</v>
      </c>
      <c r="AF29" s="126">
        <v>113434</v>
      </c>
      <c r="AG29" s="134">
        <v>-20</v>
      </c>
      <c r="AH29" s="86">
        <f t="shared" si="13"/>
        <v>14.100346020761251</v>
      </c>
      <c r="AI29" s="134">
        <v>-11</v>
      </c>
      <c r="AJ29" s="77">
        <v>97.403007962378624</v>
      </c>
      <c r="AK29" s="128">
        <v>-20</v>
      </c>
      <c r="AL29" s="126">
        <v>99416</v>
      </c>
      <c r="AM29" s="134">
        <v>-20</v>
      </c>
      <c r="AN29" s="86">
        <f t="shared" si="14"/>
        <v>1.3249622895348239</v>
      </c>
      <c r="AO29" s="134">
        <v>-11</v>
      </c>
      <c r="AP29" s="77">
        <v>96.668457887346477</v>
      </c>
      <c r="AQ29" s="127">
        <v>-20</v>
      </c>
      <c r="AR29" s="100">
        <v>98116</v>
      </c>
      <c r="AS29" s="149">
        <v>-20</v>
      </c>
      <c r="AT29" s="105">
        <v>-0.88324872183673619</v>
      </c>
      <c r="AU29" s="150">
        <v>-20</v>
      </c>
      <c r="AV29" s="129">
        <v>96.056448262309146</v>
      </c>
      <c r="AW29" s="130">
        <v>-20</v>
      </c>
    </row>
    <row r="30" spans="1:49" ht="20.149999999999999" customHeight="1" x14ac:dyDescent="0.3">
      <c r="A30" s="114" t="s">
        <v>93</v>
      </c>
      <c r="B30" s="115">
        <f>SUM(B10:B29)</f>
        <v>6204722</v>
      </c>
      <c r="C30" s="186"/>
      <c r="D30" s="171" t="s">
        <v>95</v>
      </c>
      <c r="E30" s="186"/>
      <c r="F30" s="116" t="s">
        <v>95</v>
      </c>
      <c r="G30" s="188"/>
      <c r="H30" s="115">
        <f>SUM(H10:H29)</f>
        <v>6082057</v>
      </c>
      <c r="I30" s="186"/>
      <c r="J30" s="171" t="s">
        <v>95</v>
      </c>
      <c r="K30" s="186"/>
      <c r="L30" s="116" t="s">
        <v>95</v>
      </c>
      <c r="M30" s="188"/>
      <c r="N30" s="115">
        <f>SUM(N10:N29)</f>
        <v>5873159</v>
      </c>
      <c r="O30" s="135"/>
      <c r="P30" s="171" t="s">
        <v>95</v>
      </c>
      <c r="Q30" s="135"/>
      <c r="R30" s="116" t="s">
        <v>95</v>
      </c>
      <c r="S30" s="117"/>
      <c r="T30" s="72">
        <f>SUM(T10:T29)</f>
        <v>5886648</v>
      </c>
      <c r="U30" s="138"/>
      <c r="V30" s="118" t="s">
        <v>95</v>
      </c>
      <c r="W30" s="139"/>
      <c r="X30" s="118" t="s">
        <v>95</v>
      </c>
      <c r="Y30" s="119"/>
      <c r="Z30" s="72">
        <f>SUM(Z10:Z29)</f>
        <v>5960560</v>
      </c>
      <c r="AA30" s="138"/>
      <c r="AB30" s="118" t="s">
        <v>95</v>
      </c>
      <c r="AC30" s="139"/>
      <c r="AD30" s="118" t="s">
        <v>95</v>
      </c>
      <c r="AE30" s="119"/>
      <c r="AF30" s="72">
        <f>SUM(AF10:AF29)</f>
        <v>5769879</v>
      </c>
      <c r="AG30" s="68"/>
      <c r="AH30" s="120" t="s">
        <v>95</v>
      </c>
      <c r="AI30" s="142"/>
      <c r="AJ30" s="121" t="s">
        <v>95</v>
      </c>
      <c r="AK30" s="122"/>
      <c r="AL30" s="123">
        <f>SUM(AL10:AL29)</f>
        <v>5158267</v>
      </c>
      <c r="AM30" s="143"/>
      <c r="AN30" s="120" t="s">
        <v>95</v>
      </c>
      <c r="AO30" s="142"/>
      <c r="AP30" s="121" t="s">
        <v>95</v>
      </c>
      <c r="AQ30" s="124"/>
      <c r="AR30" s="123">
        <f>SUM(AR10:AR29)</f>
        <v>5090420</v>
      </c>
      <c r="AS30" s="143"/>
      <c r="AT30" s="120" t="s">
        <v>95</v>
      </c>
      <c r="AU30" s="142"/>
      <c r="AV30" s="121" t="s">
        <v>95</v>
      </c>
      <c r="AW30" s="125"/>
    </row>
    <row r="31" spans="1:49" ht="20.149999999999999" customHeight="1" x14ac:dyDescent="0.3">
      <c r="A31" s="82" t="s">
        <v>94</v>
      </c>
      <c r="B31" s="83" t="s">
        <v>95</v>
      </c>
      <c r="C31" s="136"/>
      <c r="D31" s="76">
        <f>AVERAGE(D10:D23,D25:D29)</f>
        <v>1.8214052374571363</v>
      </c>
      <c r="E31" s="137"/>
      <c r="F31" s="77">
        <f>AVERAGE(F10:F23,F25:F29)</f>
        <v>98.710526315789465</v>
      </c>
      <c r="G31" s="78"/>
      <c r="H31" s="83" t="s">
        <v>95</v>
      </c>
      <c r="I31" s="136"/>
      <c r="J31" s="76">
        <f>AVERAGE(J10:J23,J25:J29)</f>
        <v>3.2830812742462321</v>
      </c>
      <c r="K31" s="137"/>
      <c r="L31" s="77">
        <f>AVERAGE(L10:L23,L25:L29)</f>
        <v>98.64157894736843</v>
      </c>
      <c r="M31" s="78"/>
      <c r="N31" s="83" t="s">
        <v>95</v>
      </c>
      <c r="O31" s="136"/>
      <c r="P31" s="76">
        <f>AVERAGE(P10:P23,P25:P29)</f>
        <v>-0.20888342291141646</v>
      </c>
      <c r="Q31" s="137"/>
      <c r="R31" s="77">
        <f>AVERAGE(R10:R23,R25:R29)</f>
        <v>98.5842105263158</v>
      </c>
      <c r="S31" s="78"/>
      <c r="T31" s="85" t="s">
        <v>95</v>
      </c>
      <c r="U31" s="96"/>
      <c r="V31" s="86">
        <f>AVERAGE(V10:V23,V25:V29)</f>
        <v>-1.0837680826238438</v>
      </c>
      <c r="W31" s="140"/>
      <c r="X31" s="77">
        <f>AVERAGE(X10:X23,X25:X29)</f>
        <v>97.884210526315783</v>
      </c>
      <c r="Y31" s="87"/>
      <c r="Z31" s="85" t="s">
        <v>95</v>
      </c>
      <c r="AA31" s="96"/>
      <c r="AB31" s="86">
        <f>AVERAGE(AB10:AB23,AB25:AB29)</f>
        <v>3.0788934294105395</v>
      </c>
      <c r="AC31" s="140"/>
      <c r="AD31" s="77">
        <f>AVERAGE(AD10:AD23,AD25:AD29)</f>
        <v>98.471804801434047</v>
      </c>
      <c r="AE31" s="87"/>
      <c r="AF31" s="85" t="s">
        <v>95</v>
      </c>
      <c r="AG31" s="96"/>
      <c r="AH31" s="86">
        <f>AVERAGE(AH10:AH23,AH25:AH29)</f>
        <v>11.831513731066991</v>
      </c>
      <c r="AI31" s="140"/>
      <c r="AJ31" s="77">
        <f>AVERAGE(AJ10:AJ23,AJ25:AJ29)</f>
        <v>98.335999774091562</v>
      </c>
      <c r="AK31" s="87"/>
      <c r="AL31" s="100" t="s">
        <v>95</v>
      </c>
      <c r="AM31" s="103"/>
      <c r="AN31" s="101">
        <f>AVERAGE(AN10:AN23,AN25:AN29)</f>
        <v>1.2776533622661974</v>
      </c>
      <c r="AO31" s="144"/>
      <c r="AP31" s="99">
        <f>AVERAGE(AP10:AP23,AP25:AP29)</f>
        <v>98.007435286929763</v>
      </c>
      <c r="AQ31" s="106"/>
      <c r="AR31" s="85" t="s">
        <v>95</v>
      </c>
      <c r="AS31" s="96"/>
      <c r="AT31" s="97">
        <f>AVERAGE(AT10:AT23,AT25:AT29)</f>
        <v>0.52182488144490957</v>
      </c>
      <c r="AU31" s="98"/>
      <c r="AV31" s="99">
        <f>AVERAGE(AV10:AV23,AV25:AV29)</f>
        <v>97.640281898346529</v>
      </c>
      <c r="AW31" s="102"/>
    </row>
  </sheetData>
  <mergeCells count="32">
    <mergeCell ref="B8:G8"/>
    <mergeCell ref="B9:C9"/>
    <mergeCell ref="D9:E9"/>
    <mergeCell ref="F9:G9"/>
    <mergeCell ref="AD9:AE9"/>
    <mergeCell ref="T8:Y8"/>
    <mergeCell ref="T9:U9"/>
    <mergeCell ref="V9:W9"/>
    <mergeCell ref="X9:Y9"/>
    <mergeCell ref="H8:M8"/>
    <mergeCell ref="H9:I9"/>
    <mergeCell ref="J9:K9"/>
    <mergeCell ref="L9:M9"/>
    <mergeCell ref="N9:O9"/>
    <mergeCell ref="P9:Q9"/>
    <mergeCell ref="R9:S9"/>
    <mergeCell ref="AP9:AQ9"/>
    <mergeCell ref="AR9:AS9"/>
    <mergeCell ref="AR8:AW8"/>
    <mergeCell ref="AT9:AU9"/>
    <mergeCell ref="AV9:AW9"/>
    <mergeCell ref="AL8:AQ8"/>
    <mergeCell ref="AL9:AM9"/>
    <mergeCell ref="AN9:AO9"/>
    <mergeCell ref="N8:S8"/>
    <mergeCell ref="Z8:AE8"/>
    <mergeCell ref="AB9:AC9"/>
    <mergeCell ref="AF8:AK8"/>
    <mergeCell ref="AH9:AI9"/>
    <mergeCell ref="AJ9:AK9"/>
    <mergeCell ref="Z9:AA9"/>
    <mergeCell ref="AF9:AG9"/>
  </mergeCells>
  <phoneticPr fontId="1"/>
  <hyperlinks>
    <hyperlink ref="A1" location="目次!A1" display="目次へ戻る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1(1)国税・地方税の配分状況</vt:lpstr>
      <vt:lpstr>1(2)県税分の推移</vt:lpstr>
      <vt:lpstr>1(3)国税（神戸港以外）分の推移</vt:lpstr>
      <vt:lpstr>1(4)国税（神戸港）分の推移</vt:lpstr>
      <vt:lpstr>2指定都市の市税決算推移比較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2024-09-30T01:53:59Z</dcterms:modified>
</cp:coreProperties>
</file>