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s1.kobe.local\sec\208_個人情報保護フォルダ（税務統計・マイナンバー・広聴等）\01_税務統計\03.税務統計書\R6年度\02_各課回答\"/>
    </mc:Choice>
  </mc:AlternateContent>
  <bookViews>
    <workbookView xWindow="0" yWindow="0" windowWidth="19200" windowHeight="6610"/>
  </bookViews>
  <sheets>
    <sheet name="目次" sheetId="1" r:id="rId1"/>
    <sheet name="1税務事務分掌" sheetId="2" r:id="rId2"/>
    <sheet name="2(1)税務職員定数（総括表）" sheetId="3" r:id="rId3"/>
    <sheet name="2(2)課・係別税務職員定数" sheetId="4" r:id="rId4"/>
    <sheet name="3指定都市の徴税費決算額" sheetId="5" r:id="rId5"/>
    <sheet name="4市町村税の税率一覧" sheetId="6" r:id="rId6"/>
    <sheet name="5(1)不服申立ての状況" sheetId="7" r:id="rId7"/>
    <sheet name="5(2)訴訟の状況" sheetId="8" r:id="rId8"/>
    <sheet name="5(3)固定資産評価審査委員会審査申出処理状況" sheetId="9" r:id="rId9"/>
    <sheet name="6証明及び閲覧件数 " sheetId="10" r:id="rId10"/>
  </sheets>
  <definedNames>
    <definedName name="_xlnm.Print_Area" localSheetId="4">'3指定都市の徴税費決算額'!$A$3:$P$29</definedName>
    <definedName name="_xlnm.Print_Area" localSheetId="5">'4市町村税の税率一覧'!$A$1:$G$55</definedName>
    <definedName name="_xlnm.Print_Area" localSheetId="9">'6証明及び閲覧件数 '!$42:$42</definedName>
    <definedName name="Z_03FC7672_9506_4B03_8E44_EDF856D258C7_.wvu.PrintArea" localSheetId="4" hidden="1">'3指定都市の徴税費決算額'!$A$3:$P$29</definedName>
    <definedName name="Z_03FC7672_9506_4B03_8E44_EDF856D258C7_.wvu.PrintArea" localSheetId="5" hidden="1">'4市町村税の税率一覧'!$A$1:$G$55</definedName>
    <definedName name="Z_03FC7672_9506_4B03_8E44_EDF856D258C7_.wvu.PrintArea" localSheetId="9" hidden="1">'6証明及び閲覧件数 '!$42:$42</definedName>
    <definedName name="Z_6DC605C1_E00E_4EDA_962A_96717D7BB7B5_.wvu.PrintArea" localSheetId="4" hidden="1">'3指定都市の徴税費決算額'!$A$3:$P$29</definedName>
    <definedName name="Z_6DC605C1_E00E_4EDA_962A_96717D7BB7B5_.wvu.PrintArea" localSheetId="5" hidden="1">'4市町村税の税率一覧'!$A$1:$G$55</definedName>
    <definedName name="Z_6DC605C1_E00E_4EDA_962A_96717D7BB7B5_.wvu.PrintArea" localSheetId="9" hidden="1">'6証明及び閲覧件数 '!$42:$42</definedName>
  </definedNames>
  <calcPr calcId="162913"/>
  <customWorkbookViews>
    <customWorkbookView name="Windows ユーザー - 個人用ビュー" guid="{03FC7672-9506-4B03-8E44-EDF856D258C7}" mergeInterval="0" personalView="1" maximized="1" xWindow="-11" yWindow="-11" windowWidth="1942" windowHeight="1042" activeSheetId="7"/>
    <customWorkbookView name="税務課 - 個人用ビュー" guid="{6DC605C1-E00E-4EDA-962A-96717D7BB7B5}" mergeInterval="0" personalView="1" xWindow="-8" windowWidth="794" windowHeight="722"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0" i="4" l="1"/>
  <c r="M10" i="4"/>
  <c r="I10" i="4"/>
  <c r="D10" i="4"/>
  <c r="W10" i="4" l="1"/>
  <c r="K113" i="9"/>
  <c r="J113" i="9"/>
  <c r="I113" i="9"/>
  <c r="H113" i="9"/>
  <c r="G113" i="9"/>
  <c r="F113" i="9"/>
  <c r="E113" i="9"/>
  <c r="D113" i="9"/>
  <c r="C113" i="9"/>
  <c r="L112" i="9"/>
  <c r="L111" i="9"/>
  <c r="K116" i="9"/>
  <c r="J116" i="9"/>
  <c r="I116" i="9"/>
  <c r="H116" i="9"/>
  <c r="G116" i="9"/>
  <c r="F116" i="9"/>
  <c r="E116" i="9"/>
  <c r="D116" i="9"/>
  <c r="C116" i="9"/>
  <c r="L115" i="9"/>
  <c r="L114" i="9"/>
  <c r="L113" i="9" l="1"/>
  <c r="L116" i="9"/>
  <c r="D20" i="4"/>
  <c r="J20" i="4" s="1"/>
  <c r="D21" i="4"/>
  <c r="J21" i="4"/>
  <c r="D22" i="4"/>
  <c r="J22" i="4" s="1"/>
  <c r="D23" i="4"/>
  <c r="J23" i="4" s="1"/>
  <c r="D30" i="4"/>
  <c r="I30" i="4" s="1"/>
  <c r="D31" i="4"/>
  <c r="I31" i="4" s="1"/>
  <c r="D32" i="4"/>
  <c r="I32" i="4" s="1"/>
  <c r="D33" i="4"/>
  <c r="I33" i="4" s="1"/>
  <c r="D52" i="4"/>
  <c r="H52" i="4"/>
  <c r="D53" i="4"/>
  <c r="H53" i="4"/>
  <c r="D54" i="4"/>
  <c r="H54" i="4"/>
  <c r="D55" i="4"/>
  <c r="H55" i="4"/>
  <c r="D56" i="4"/>
  <c r="H56" i="4"/>
  <c r="D57" i="4"/>
  <c r="H57" i="4"/>
  <c r="D58" i="4"/>
  <c r="H58" i="4"/>
  <c r="D59" i="4"/>
  <c r="H59" i="4"/>
  <c r="D60" i="4"/>
  <c r="D61" i="4"/>
  <c r="H61" i="4"/>
  <c r="D62" i="4"/>
  <c r="H62" i="4"/>
  <c r="D63" i="4"/>
  <c r="H63" i="4"/>
  <c r="D64" i="4"/>
  <c r="H64" i="4"/>
  <c r="D65" i="4"/>
  <c r="H65" i="4"/>
  <c r="D66" i="4"/>
  <c r="H66" i="4"/>
  <c r="D67" i="4"/>
  <c r="H67" i="4"/>
  <c r="D68" i="4"/>
  <c r="H68" i="4"/>
  <c r="D69" i="4"/>
  <c r="H69" i="4"/>
  <c r="D70" i="4"/>
  <c r="H70" i="4"/>
  <c r="D71" i="4"/>
  <c r="H71" i="4"/>
  <c r="D72" i="4"/>
  <c r="H72" i="4"/>
  <c r="D73" i="4"/>
  <c r="H73" i="4"/>
  <c r="D74" i="4"/>
  <c r="H74" i="4"/>
  <c r="K40" i="10" l="1"/>
  <c r="K39" i="10"/>
  <c r="K38" i="10"/>
  <c r="K37" i="10"/>
  <c r="K36" i="10" s="1"/>
  <c r="J36" i="10"/>
  <c r="I36" i="10"/>
  <c r="H36" i="10"/>
  <c r="G36" i="10"/>
  <c r="F36" i="10"/>
  <c r="E36" i="10"/>
  <c r="D36" i="10"/>
  <c r="K35" i="10"/>
  <c r="K34" i="10"/>
  <c r="K33" i="10"/>
  <c r="J32" i="10"/>
  <c r="I32" i="10"/>
  <c r="H32" i="10"/>
  <c r="G32" i="10"/>
  <c r="F32" i="10"/>
  <c r="E32" i="10"/>
  <c r="D32" i="10"/>
  <c r="K31" i="10"/>
  <c r="K30" i="10"/>
  <c r="K29" i="10"/>
  <c r="J28" i="10"/>
  <c r="I28" i="10"/>
  <c r="H28" i="10"/>
  <c r="G28" i="10"/>
  <c r="F28" i="10"/>
  <c r="E28" i="10"/>
  <c r="D28" i="10"/>
  <c r="K27" i="10"/>
  <c r="K26" i="10"/>
  <c r="K25" i="10"/>
  <c r="J24" i="10"/>
  <c r="I24" i="10"/>
  <c r="H24" i="10"/>
  <c r="G24" i="10"/>
  <c r="F24" i="10"/>
  <c r="E24" i="10"/>
  <c r="D24" i="10"/>
  <c r="K23" i="10"/>
  <c r="K22" i="10"/>
  <c r="K21" i="10"/>
  <c r="K20" i="10"/>
  <c r="J19" i="10"/>
  <c r="I19" i="10"/>
  <c r="H19" i="10"/>
  <c r="G19" i="10"/>
  <c r="F19" i="10"/>
  <c r="E19" i="10"/>
  <c r="D19" i="10"/>
  <c r="K18" i="10"/>
  <c r="K17" i="10" s="1"/>
  <c r="J17" i="10"/>
  <c r="I17" i="10"/>
  <c r="H17" i="10"/>
  <c r="G17" i="10"/>
  <c r="F17" i="10"/>
  <c r="E17" i="10"/>
  <c r="D17" i="10"/>
  <c r="K16" i="10"/>
  <c r="K15" i="10"/>
  <c r="J14" i="10"/>
  <c r="I14" i="10"/>
  <c r="H14" i="10"/>
  <c r="G14" i="10"/>
  <c r="F14" i="10"/>
  <c r="E14" i="10"/>
  <c r="D14" i="10"/>
  <c r="K13" i="10"/>
  <c r="K12" i="10"/>
  <c r="J11" i="10"/>
  <c r="I11" i="10"/>
  <c r="H11" i="10"/>
  <c r="G11" i="10"/>
  <c r="F11" i="10"/>
  <c r="E11" i="10"/>
  <c r="D11" i="10"/>
  <c r="K10" i="10"/>
  <c r="J9" i="10"/>
  <c r="I9" i="10"/>
  <c r="H9" i="10"/>
  <c r="G9" i="10"/>
  <c r="F9" i="10"/>
  <c r="E9" i="10"/>
  <c r="D9" i="10"/>
  <c r="J19" i="9"/>
  <c r="I19" i="9"/>
  <c r="H19" i="9"/>
  <c r="G19" i="9"/>
  <c r="F19" i="9"/>
  <c r="E19" i="9"/>
  <c r="D19" i="9"/>
  <c r="C19" i="9"/>
  <c r="J18" i="9"/>
  <c r="I18" i="9"/>
  <c r="H18" i="9"/>
  <c r="G18" i="9"/>
  <c r="F18" i="9"/>
  <c r="E18" i="9"/>
  <c r="D18" i="9"/>
  <c r="C18" i="9"/>
  <c r="G16" i="8"/>
  <c r="O16" i="8" s="1"/>
  <c r="G15" i="8"/>
  <c r="O15" i="8" s="1"/>
  <c r="G14" i="8"/>
  <c r="O14" i="8" s="1"/>
  <c r="G13" i="8"/>
  <c r="O13" i="8" s="1"/>
  <c r="G12" i="8"/>
  <c r="O12" i="8" s="1"/>
  <c r="G11" i="8"/>
  <c r="O11" i="8" s="1"/>
  <c r="G10" i="8"/>
  <c r="O10" i="8" s="1"/>
  <c r="P15" i="7"/>
  <c r="M15" i="7"/>
  <c r="G15" i="7"/>
  <c r="P14" i="7"/>
  <c r="M14" i="7"/>
  <c r="G14" i="7"/>
  <c r="P13" i="7"/>
  <c r="M13" i="7"/>
  <c r="G13" i="7"/>
  <c r="P12" i="7"/>
  <c r="M12" i="7"/>
  <c r="G12" i="7"/>
  <c r="P11" i="7"/>
  <c r="M11" i="7"/>
  <c r="G11" i="7"/>
  <c r="P10" i="7"/>
  <c r="M10" i="7"/>
  <c r="G10" i="7"/>
  <c r="O9" i="7"/>
  <c r="N9" i="7"/>
  <c r="L9" i="7"/>
  <c r="K9" i="7"/>
  <c r="J9" i="7"/>
  <c r="I9" i="7"/>
  <c r="H9" i="7"/>
  <c r="F9" i="7"/>
  <c r="E9" i="7"/>
  <c r="P9" i="7" l="1"/>
  <c r="D8" i="10"/>
  <c r="H8" i="10"/>
  <c r="K32" i="10"/>
  <c r="K28" i="10"/>
  <c r="K24" i="10"/>
  <c r="I8" i="10"/>
  <c r="K19" i="10"/>
  <c r="E8" i="10"/>
  <c r="K14" i="10"/>
  <c r="K11" i="10"/>
  <c r="J8" i="10"/>
  <c r="G8" i="10"/>
  <c r="F8" i="10"/>
  <c r="K9" i="10"/>
  <c r="M9" i="7"/>
  <c r="G9" i="7"/>
  <c r="D27" i="9"/>
  <c r="C27" i="9"/>
  <c r="D26" i="9"/>
  <c r="C26" i="9"/>
  <c r="K8" i="10" l="1"/>
  <c r="H60" i="4"/>
  <c r="D29" i="4"/>
  <c r="I29" i="4" s="1"/>
  <c r="J27" i="9" l="1"/>
  <c r="I27" i="9"/>
  <c r="H27" i="9"/>
  <c r="G27" i="9"/>
  <c r="F27" i="9"/>
  <c r="E27" i="9"/>
  <c r="J26" i="9"/>
  <c r="I26" i="9"/>
  <c r="H26" i="9"/>
  <c r="G26" i="9"/>
  <c r="F26" i="9"/>
  <c r="E26" i="9"/>
  <c r="G24" i="8"/>
  <c r="O24" i="8" s="1"/>
  <c r="G23" i="8"/>
  <c r="O23" i="8" s="1"/>
  <c r="G22" i="8"/>
  <c r="O22" i="8" s="1"/>
  <c r="G21" i="8"/>
  <c r="O21" i="8" s="1"/>
  <c r="G20" i="8"/>
  <c r="O20" i="8" s="1"/>
  <c r="G19" i="8"/>
  <c r="O19" i="8" s="1"/>
  <c r="G18" i="8"/>
  <c r="O18" i="8" s="1"/>
  <c r="P22" i="7"/>
  <c r="M22" i="7"/>
  <c r="G22" i="7"/>
  <c r="P21" i="7"/>
  <c r="M21" i="7"/>
  <c r="G21" i="7"/>
  <c r="P20" i="7"/>
  <c r="M20" i="7"/>
  <c r="G20" i="7"/>
  <c r="P19" i="7"/>
  <c r="M19" i="7"/>
  <c r="G19" i="7"/>
  <c r="P18" i="7"/>
  <c r="M18" i="7"/>
  <c r="G18" i="7"/>
  <c r="P17" i="7"/>
  <c r="M17" i="7"/>
  <c r="G17" i="7"/>
  <c r="O16" i="7"/>
  <c r="N16" i="7"/>
  <c r="P16" i="7" s="1"/>
  <c r="L16" i="7"/>
  <c r="K16" i="7"/>
  <c r="J16" i="7"/>
  <c r="I16" i="7"/>
  <c r="H16" i="7"/>
  <c r="F16" i="7"/>
  <c r="E16" i="7"/>
  <c r="G16" i="7" s="1"/>
  <c r="M16" i="7" l="1"/>
  <c r="K108" i="10"/>
  <c r="H107" i="10"/>
  <c r="G107" i="10"/>
  <c r="F107" i="10"/>
  <c r="F104" i="10" s="1"/>
  <c r="E107" i="10"/>
  <c r="E104" i="10" s="1"/>
  <c r="D107" i="10"/>
  <c r="D104" i="10" s="1"/>
  <c r="K106" i="10"/>
  <c r="K105" i="10"/>
  <c r="J104" i="10"/>
  <c r="I104" i="10"/>
  <c r="H104" i="10"/>
  <c r="G104" i="10"/>
  <c r="K103" i="10"/>
  <c r="K102" i="10"/>
  <c r="K101" i="10"/>
  <c r="J100" i="10"/>
  <c r="I100" i="10"/>
  <c r="H100" i="10"/>
  <c r="G100" i="10"/>
  <c r="F100" i="10"/>
  <c r="E100" i="10"/>
  <c r="D100" i="10"/>
  <c r="K99" i="10"/>
  <c r="K98" i="10"/>
  <c r="J97" i="10"/>
  <c r="K97" i="10" s="1"/>
  <c r="I96" i="10"/>
  <c r="H96" i="10"/>
  <c r="G96" i="10"/>
  <c r="F96" i="10"/>
  <c r="E96" i="10"/>
  <c r="D96" i="10"/>
  <c r="J95" i="10"/>
  <c r="J92" i="10" s="1"/>
  <c r="F95" i="10"/>
  <c r="E95" i="10"/>
  <c r="K94" i="10"/>
  <c r="K93" i="10"/>
  <c r="I92" i="10"/>
  <c r="H92" i="10"/>
  <c r="G92" i="10"/>
  <c r="F92" i="10"/>
  <c r="D92" i="10"/>
  <c r="K91" i="10"/>
  <c r="K90" i="10"/>
  <c r="K89" i="10"/>
  <c r="J88" i="10"/>
  <c r="I88" i="10"/>
  <c r="I86" i="10" s="1"/>
  <c r="G88" i="10"/>
  <c r="G86" i="10" s="1"/>
  <c r="E88" i="10"/>
  <c r="E86" i="10" s="1"/>
  <c r="J87" i="10"/>
  <c r="K87" i="10" s="1"/>
  <c r="H86" i="10"/>
  <c r="F86" i="10"/>
  <c r="D86" i="10"/>
  <c r="K85" i="10"/>
  <c r="K84" i="10"/>
  <c r="K83" i="10"/>
  <c r="J83" i="10"/>
  <c r="I83" i="10"/>
  <c r="H83" i="10"/>
  <c r="G83" i="10"/>
  <c r="F83" i="10"/>
  <c r="E83" i="10"/>
  <c r="D83" i="10"/>
  <c r="K82" i="10"/>
  <c r="E81" i="10"/>
  <c r="K81" i="10" s="1"/>
  <c r="J80" i="10"/>
  <c r="I80" i="10"/>
  <c r="H80" i="10"/>
  <c r="G80" i="10"/>
  <c r="F80" i="10"/>
  <c r="D80" i="10"/>
  <c r="K79" i="10"/>
  <c r="K78" i="10"/>
  <c r="J77" i="10"/>
  <c r="I77" i="10"/>
  <c r="H77" i="10"/>
  <c r="G77" i="10"/>
  <c r="F77" i="10"/>
  <c r="E77" i="10"/>
  <c r="D77" i="10"/>
  <c r="F76" i="10"/>
  <c r="E76" i="10"/>
  <c r="E75" i="10" s="1"/>
  <c r="D76" i="10"/>
  <c r="K76" i="10" s="1"/>
  <c r="J75" i="10"/>
  <c r="I75" i="10"/>
  <c r="H75" i="10"/>
  <c r="G75" i="10"/>
  <c r="F75" i="10"/>
  <c r="K73" i="10"/>
  <c r="K72" i="10"/>
  <c r="K71" i="10"/>
  <c r="K70" i="10"/>
  <c r="J69" i="10"/>
  <c r="I69" i="10"/>
  <c r="H69" i="10"/>
  <c r="G69" i="10"/>
  <c r="F69" i="10"/>
  <c r="E69" i="10"/>
  <c r="D69" i="10"/>
  <c r="K68" i="10"/>
  <c r="K67" i="10"/>
  <c r="K66" i="10"/>
  <c r="J65" i="10"/>
  <c r="I65" i="10"/>
  <c r="H65" i="10"/>
  <c r="G65" i="10"/>
  <c r="F65" i="10"/>
  <c r="E65" i="10"/>
  <c r="D65" i="10"/>
  <c r="K64" i="10"/>
  <c r="K63" i="10"/>
  <c r="K62" i="10"/>
  <c r="K61" i="10" s="1"/>
  <c r="J61" i="10"/>
  <c r="I61" i="10"/>
  <c r="H61" i="10"/>
  <c r="G61" i="10"/>
  <c r="F61" i="10"/>
  <c r="E61" i="10"/>
  <c r="D61" i="10"/>
  <c r="K60" i="10"/>
  <c r="K59" i="10"/>
  <c r="K58" i="10"/>
  <c r="J57" i="10"/>
  <c r="I57" i="10"/>
  <c r="H57" i="10"/>
  <c r="G57" i="10"/>
  <c r="F57" i="10"/>
  <c r="E57" i="10"/>
  <c r="D57" i="10"/>
  <c r="K56" i="10"/>
  <c r="K55" i="10"/>
  <c r="K54" i="10"/>
  <c r="K53" i="10"/>
  <c r="K52" i="10" s="1"/>
  <c r="J52" i="10"/>
  <c r="I52" i="10"/>
  <c r="H52" i="10"/>
  <c r="G52" i="10"/>
  <c r="F52" i="10"/>
  <c r="E52" i="10"/>
  <c r="D52" i="10"/>
  <c r="K51" i="10"/>
  <c r="K50" i="10" s="1"/>
  <c r="J50" i="10"/>
  <c r="I50" i="10"/>
  <c r="H50" i="10"/>
  <c r="G50" i="10"/>
  <c r="F50" i="10"/>
  <c r="E50" i="10"/>
  <c r="D50" i="10"/>
  <c r="K49" i="10"/>
  <c r="K48" i="10"/>
  <c r="K47" i="10" s="1"/>
  <c r="J47" i="10"/>
  <c r="I47" i="10"/>
  <c r="H47" i="10"/>
  <c r="G47" i="10"/>
  <c r="F47" i="10"/>
  <c r="E47" i="10"/>
  <c r="D47" i="10"/>
  <c r="K46" i="10"/>
  <c r="K45" i="10"/>
  <c r="K44" i="10" s="1"/>
  <c r="J44" i="10"/>
  <c r="I44" i="10"/>
  <c r="H44" i="10"/>
  <c r="G44" i="10"/>
  <c r="F44" i="10"/>
  <c r="E44" i="10"/>
  <c r="D44" i="10"/>
  <c r="K43" i="10"/>
  <c r="J42" i="10"/>
  <c r="I42" i="10"/>
  <c r="H42" i="10"/>
  <c r="G42" i="10"/>
  <c r="F42" i="10"/>
  <c r="E42" i="10"/>
  <c r="D42" i="10"/>
  <c r="K100" i="10" l="1"/>
  <c r="K65" i="10"/>
  <c r="H74" i="10"/>
  <c r="F41" i="10"/>
  <c r="G41" i="10"/>
  <c r="E41" i="10"/>
  <c r="K42" i="10"/>
  <c r="K96" i="10"/>
  <c r="J86" i="10"/>
  <c r="K77" i="10"/>
  <c r="K80" i="10"/>
  <c r="K69" i="10"/>
  <c r="K95" i="10"/>
  <c r="K92" i="10" s="1"/>
  <c r="D74" i="10"/>
  <c r="K57" i="10"/>
  <c r="F74" i="10"/>
  <c r="K88" i="10"/>
  <c r="K86" i="10" s="1"/>
  <c r="E92" i="10"/>
  <c r="J96" i="10"/>
  <c r="J41" i="10"/>
  <c r="G74" i="10"/>
  <c r="K41" i="10"/>
  <c r="H41" i="10"/>
  <c r="D41" i="10"/>
  <c r="I74" i="10"/>
  <c r="D75" i="10"/>
  <c r="K75" i="10" s="1"/>
  <c r="J74" i="10"/>
  <c r="I41" i="10"/>
  <c r="E80" i="10"/>
  <c r="E74" i="10" s="1"/>
  <c r="K107" i="10"/>
  <c r="K104" i="10" s="1"/>
  <c r="K74" i="10" l="1"/>
  <c r="G10" i="5"/>
  <c r="L10" i="5"/>
  <c r="G11" i="5"/>
  <c r="L11" i="5"/>
  <c r="B11" i="5" l="1"/>
  <c r="B12" i="5" s="1"/>
  <c r="B13" i="5" s="1"/>
  <c r="B14" i="5" s="1"/>
  <c r="B15" i="5" s="1"/>
  <c r="B16" i="5" s="1"/>
  <c r="B17" i="5" s="1"/>
  <c r="B18" i="5" s="1"/>
  <c r="B19" i="5" s="1"/>
  <c r="B20" i="5" s="1"/>
  <c r="B21" i="5" s="1"/>
  <c r="B22" i="5" s="1"/>
  <c r="B23" i="5" s="1"/>
  <c r="B24" i="5" s="1"/>
  <c r="B25" i="5" s="1"/>
  <c r="B26" i="5" s="1"/>
  <c r="B27" i="5" s="1"/>
  <c r="B28" i="5" s="1"/>
  <c r="B29" i="5" s="1"/>
  <c r="D11" i="3" l="1"/>
  <c r="I11" i="3"/>
  <c r="K119" i="9" l="1"/>
  <c r="J119" i="9"/>
  <c r="I119" i="9"/>
  <c r="H119" i="9"/>
  <c r="G119" i="9"/>
  <c r="F119" i="9"/>
  <c r="E119" i="9"/>
  <c r="D119" i="9"/>
  <c r="C119" i="9"/>
  <c r="L118" i="9"/>
  <c r="L117" i="9"/>
  <c r="D35" i="9"/>
  <c r="C35" i="9"/>
  <c r="D34" i="9"/>
  <c r="C34" i="9"/>
  <c r="G32" i="8"/>
  <c r="O32" i="8" s="1"/>
  <c r="G31" i="8"/>
  <c r="O31" i="8" s="1"/>
  <c r="G30" i="8"/>
  <c r="O30" i="8" s="1"/>
  <c r="G29" i="8"/>
  <c r="O29" i="8" s="1"/>
  <c r="G28" i="8"/>
  <c r="O28" i="8" s="1"/>
  <c r="G27" i="8"/>
  <c r="O27" i="8" s="1"/>
  <c r="G26" i="8"/>
  <c r="O26" i="8" s="1"/>
  <c r="P29" i="7"/>
  <c r="M29" i="7"/>
  <c r="G29" i="7"/>
  <c r="P28" i="7"/>
  <c r="M28" i="7"/>
  <c r="G28" i="7"/>
  <c r="P27" i="7"/>
  <c r="M27" i="7"/>
  <c r="G27" i="7"/>
  <c r="P26" i="7"/>
  <c r="M26" i="7"/>
  <c r="G26" i="7"/>
  <c r="P25" i="7"/>
  <c r="M25" i="7"/>
  <c r="G25" i="7"/>
  <c r="P24" i="7"/>
  <c r="M24" i="7"/>
  <c r="G24" i="7"/>
  <c r="P23" i="7"/>
  <c r="M23" i="7"/>
  <c r="G23" i="7"/>
  <c r="L119" i="9" l="1"/>
  <c r="I12" i="3"/>
  <c r="D12" i="3"/>
  <c r="D43" i="9" l="1"/>
  <c r="D42" i="9"/>
  <c r="C43" i="9"/>
  <c r="C42" i="9"/>
  <c r="D107" i="9" l="1"/>
  <c r="C107" i="9"/>
  <c r="D106" i="9"/>
  <c r="C106" i="9"/>
  <c r="D99" i="9"/>
  <c r="C99" i="9"/>
  <c r="D98" i="9"/>
  <c r="C98" i="9"/>
  <c r="D91" i="9"/>
  <c r="C91" i="9"/>
  <c r="D90" i="9"/>
  <c r="C90" i="9"/>
  <c r="D83" i="9"/>
  <c r="C83" i="9"/>
  <c r="D82" i="9"/>
  <c r="C82" i="9"/>
  <c r="D75" i="9"/>
  <c r="C75" i="9"/>
  <c r="D74" i="9"/>
  <c r="C74" i="9"/>
  <c r="D67" i="9"/>
  <c r="C67" i="9"/>
  <c r="D66" i="9"/>
  <c r="C66" i="9"/>
  <c r="D59" i="9"/>
  <c r="C59" i="9"/>
  <c r="D58" i="9"/>
  <c r="C58" i="9"/>
  <c r="D50" i="9"/>
  <c r="D51" i="9"/>
  <c r="C51" i="9"/>
  <c r="C50" i="9"/>
  <c r="G41" i="8"/>
  <c r="O41" i="8" s="1"/>
  <c r="G42" i="8"/>
  <c r="G43" i="8"/>
  <c r="G44" i="8"/>
  <c r="G45" i="8"/>
  <c r="G46" i="8"/>
  <c r="G47" i="8"/>
  <c r="O47" i="8" s="1"/>
  <c r="G48" i="8"/>
  <c r="O48" i="8" s="1"/>
  <c r="G49" i="8"/>
  <c r="O49" i="8" s="1"/>
  <c r="G50" i="8"/>
  <c r="O50" i="8" s="1"/>
  <c r="G51" i="8"/>
  <c r="G52" i="8"/>
  <c r="G53" i="8"/>
  <c r="G54" i="8"/>
  <c r="G55" i="8"/>
  <c r="O55" i="8" s="1"/>
  <c r="G56" i="8"/>
  <c r="O56" i="8" s="1"/>
  <c r="G58" i="8"/>
  <c r="G59" i="8"/>
  <c r="G60" i="8"/>
  <c r="G61" i="8"/>
  <c r="O61" i="8" s="1"/>
  <c r="G62" i="8"/>
  <c r="G63" i="8"/>
  <c r="O63" i="8" s="1"/>
  <c r="G64" i="8"/>
  <c r="G65" i="8"/>
  <c r="O65" i="8" s="1"/>
  <c r="G66" i="8"/>
  <c r="O66" i="8" s="1"/>
  <c r="G67" i="8"/>
  <c r="G68" i="8"/>
  <c r="G69" i="8"/>
  <c r="G70" i="8"/>
  <c r="G35" i="8"/>
  <c r="O35" i="8" s="1"/>
  <c r="G36" i="8"/>
  <c r="O36" i="8" s="1"/>
  <c r="G37" i="8"/>
  <c r="O37" i="8" s="1"/>
  <c r="G38" i="8"/>
  <c r="O38" i="8" s="1"/>
  <c r="G39" i="8"/>
  <c r="O39" i="8" s="1"/>
  <c r="G40" i="8"/>
  <c r="O40" i="8" s="1"/>
  <c r="G34" i="8"/>
  <c r="O34" i="8" s="1"/>
  <c r="O42" i="8"/>
  <c r="O43" i="8"/>
  <c r="O44" i="8"/>
  <c r="O45" i="8"/>
  <c r="O46" i="8"/>
  <c r="O51" i="8"/>
  <c r="O52" i="8"/>
  <c r="O53" i="8"/>
  <c r="O54" i="8"/>
  <c r="O58" i="8"/>
  <c r="O59" i="8"/>
  <c r="O60" i="8"/>
  <c r="O62" i="8"/>
  <c r="O64" i="8"/>
  <c r="O67" i="8"/>
  <c r="O68" i="8"/>
  <c r="O69" i="8"/>
  <c r="O70" i="8"/>
  <c r="F57" i="8"/>
  <c r="E57" i="8"/>
  <c r="G57" i="8" s="1"/>
  <c r="O57" i="8" s="1"/>
  <c r="F49" i="8"/>
  <c r="E49" i="8"/>
  <c r="F41" i="8"/>
  <c r="E41" i="8"/>
  <c r="F33" i="8"/>
  <c r="E33" i="8"/>
  <c r="G33" i="8" s="1"/>
  <c r="O33" i="8" s="1"/>
  <c r="O51" i="7"/>
  <c r="N51" i="7"/>
  <c r="P51" i="7" s="1"/>
  <c r="O44" i="7"/>
  <c r="N44" i="7"/>
  <c r="P44" i="7" s="1"/>
  <c r="O37" i="7"/>
  <c r="N37" i="7"/>
  <c r="P37" i="7" s="1"/>
  <c r="L51" i="7"/>
  <c r="K51" i="7"/>
  <c r="M51" i="7" s="1"/>
  <c r="J51" i="7"/>
  <c r="I51" i="7"/>
  <c r="H51" i="7"/>
  <c r="L44" i="7"/>
  <c r="K44" i="7"/>
  <c r="J44" i="7"/>
  <c r="I44" i="7"/>
  <c r="H44" i="7"/>
  <c r="M44" i="7" s="1"/>
  <c r="L37" i="7"/>
  <c r="K37" i="7"/>
  <c r="J37" i="7"/>
  <c r="I37" i="7"/>
  <c r="M37" i="7" s="1"/>
  <c r="H37" i="7"/>
  <c r="F51" i="7"/>
  <c r="E51" i="7"/>
  <c r="G51" i="7" s="1"/>
  <c r="F44" i="7"/>
  <c r="E44" i="7"/>
  <c r="G44" i="7" s="1"/>
  <c r="F37" i="7"/>
  <c r="E37" i="7"/>
  <c r="G37" i="7" s="1"/>
  <c r="O30" i="7"/>
  <c r="P30" i="7" s="1"/>
  <c r="N30" i="7"/>
  <c r="L30" i="7"/>
  <c r="K30" i="7"/>
  <c r="J30" i="7"/>
  <c r="I30" i="7"/>
  <c r="H30" i="7"/>
  <c r="F30" i="7"/>
  <c r="G30" i="7" s="1"/>
  <c r="E30" i="7"/>
  <c r="P32" i="7"/>
  <c r="P33" i="7"/>
  <c r="P34" i="7"/>
  <c r="P35" i="7"/>
  <c r="P36" i="7"/>
  <c r="P38" i="7"/>
  <c r="P39" i="7"/>
  <c r="P40" i="7"/>
  <c r="P41" i="7"/>
  <c r="P42" i="7"/>
  <c r="P43" i="7"/>
  <c r="P45" i="7"/>
  <c r="P46" i="7"/>
  <c r="P47" i="7"/>
  <c r="P48" i="7"/>
  <c r="P49" i="7"/>
  <c r="P50" i="7"/>
  <c r="P52" i="7"/>
  <c r="P53" i="7"/>
  <c r="P54" i="7"/>
  <c r="P55" i="7"/>
  <c r="P56" i="7"/>
  <c r="P57" i="7"/>
  <c r="P58" i="7"/>
  <c r="P59" i="7"/>
  <c r="P60" i="7"/>
  <c r="P61" i="7"/>
  <c r="P62" i="7"/>
  <c r="P63" i="7"/>
  <c r="P31" i="7"/>
  <c r="M32" i="7"/>
  <c r="M33" i="7"/>
  <c r="M34" i="7"/>
  <c r="M35" i="7"/>
  <c r="M36" i="7"/>
  <c r="M38" i="7"/>
  <c r="M39" i="7"/>
  <c r="M40" i="7"/>
  <c r="M41" i="7"/>
  <c r="M42" i="7"/>
  <c r="M43" i="7"/>
  <c r="M45" i="7"/>
  <c r="M46" i="7"/>
  <c r="M47" i="7"/>
  <c r="M48" i="7"/>
  <c r="M49" i="7"/>
  <c r="M50" i="7"/>
  <c r="M52" i="7"/>
  <c r="M53" i="7"/>
  <c r="M54" i="7"/>
  <c r="M55" i="7"/>
  <c r="M56" i="7"/>
  <c r="M57" i="7"/>
  <c r="M58" i="7"/>
  <c r="M59" i="7"/>
  <c r="M60" i="7"/>
  <c r="M61" i="7"/>
  <c r="M62" i="7"/>
  <c r="M63" i="7"/>
  <c r="M31" i="7"/>
  <c r="G32" i="7"/>
  <c r="G33" i="7"/>
  <c r="G34" i="7"/>
  <c r="G35" i="7"/>
  <c r="G36" i="7"/>
  <c r="G38" i="7"/>
  <c r="G39" i="7"/>
  <c r="G40" i="7"/>
  <c r="G41" i="7"/>
  <c r="G42" i="7"/>
  <c r="G43" i="7"/>
  <c r="G45" i="7"/>
  <c r="G46" i="7"/>
  <c r="G47" i="7"/>
  <c r="G48" i="7"/>
  <c r="G49" i="7"/>
  <c r="G50" i="7"/>
  <c r="G52" i="7"/>
  <c r="G53" i="7"/>
  <c r="G54" i="7"/>
  <c r="G55" i="7"/>
  <c r="G56" i="7"/>
  <c r="G57" i="7"/>
  <c r="G58" i="7"/>
  <c r="G59" i="7"/>
  <c r="G60" i="7"/>
  <c r="G61" i="7"/>
  <c r="G62" i="7"/>
  <c r="G63" i="7"/>
  <c r="G31" i="7"/>
  <c r="I14" i="3"/>
  <c r="I15" i="3"/>
  <c r="I16" i="3"/>
  <c r="I17" i="3"/>
  <c r="I18" i="3"/>
  <c r="I13" i="3"/>
  <c r="D13" i="3"/>
  <c r="D14" i="3"/>
  <c r="D15" i="3"/>
  <c r="D16" i="3"/>
  <c r="D17" i="3"/>
  <c r="D18" i="3"/>
  <c r="M30" i="7" l="1"/>
  <c r="L14" i="5"/>
  <c r="O14" i="5" s="1"/>
  <c r="G14" i="5"/>
  <c r="L29" i="5"/>
  <c r="O29" i="5" s="1"/>
  <c r="G29" i="5"/>
  <c r="L28" i="5"/>
  <c r="O28" i="5" s="1"/>
  <c r="G28" i="5"/>
  <c r="L27" i="5"/>
  <c r="O27" i="5" s="1"/>
  <c r="G27" i="5"/>
  <c r="L26" i="5"/>
  <c r="O26" i="5" s="1"/>
  <c r="G26" i="5"/>
  <c r="L25" i="5"/>
  <c r="O25" i="5" s="1"/>
  <c r="G25" i="5"/>
  <c r="L24" i="5"/>
  <c r="O24" i="5" s="1"/>
  <c r="G24" i="5"/>
  <c r="L23" i="5"/>
  <c r="O23" i="5" s="1"/>
  <c r="G23" i="5"/>
  <c r="L22" i="5"/>
  <c r="O22" i="5" s="1"/>
  <c r="G22" i="5"/>
  <c r="L21" i="5"/>
  <c r="O21" i="5" s="1"/>
  <c r="G21" i="5"/>
  <c r="L20" i="5"/>
  <c r="O20" i="5" s="1"/>
  <c r="G20" i="5"/>
  <c r="L19" i="5"/>
  <c r="O19" i="5" s="1"/>
  <c r="G19" i="5"/>
  <c r="L18" i="5"/>
  <c r="O18" i="5" s="1"/>
  <c r="G18" i="5"/>
  <c r="L17" i="5"/>
  <c r="O17" i="5" s="1"/>
  <c r="G17" i="5"/>
  <c r="L16" i="5"/>
  <c r="O16" i="5" s="1"/>
  <c r="G16" i="5"/>
  <c r="L15" i="5"/>
  <c r="O15" i="5" s="1"/>
  <c r="G15" i="5"/>
  <c r="L13" i="5"/>
  <c r="O13" i="5" s="1"/>
  <c r="G13" i="5"/>
  <c r="L12" i="5"/>
  <c r="O12" i="5" s="1"/>
  <c r="G12" i="5"/>
  <c r="O11" i="5"/>
  <c r="O10" i="5"/>
  <c r="N29" i="5" l="1"/>
  <c r="N28" i="5"/>
  <c r="N27" i="5"/>
  <c r="N14" i="5"/>
  <c r="N10" i="5"/>
  <c r="N12" i="5"/>
  <c r="N13" i="5"/>
  <c r="N15" i="5"/>
  <c r="N16" i="5"/>
  <c r="N17" i="5"/>
  <c r="N18" i="5"/>
  <c r="N19" i="5"/>
  <c r="N20" i="5"/>
  <c r="N21" i="5"/>
  <c r="N22" i="5"/>
  <c r="N23" i="5"/>
  <c r="N24" i="5"/>
  <c r="N25" i="5"/>
  <c r="N26" i="5"/>
  <c r="N11" i="5"/>
</calcChain>
</file>

<file path=xl/sharedStrings.xml><?xml version="1.0" encoding="utf-8"?>
<sst xmlns="http://schemas.openxmlformats.org/spreadsheetml/2006/main" count="1032" uniqueCount="432">
  <si>
    <t>平成29年度</t>
    <rPh sb="0" eb="2">
      <t>ヘイセイ</t>
    </rPh>
    <rPh sb="4" eb="6">
      <t>ネンド</t>
    </rPh>
    <phoneticPr fontId="1"/>
  </si>
  <si>
    <t>平成28年度</t>
    <rPh sb="0" eb="2">
      <t>ヘイセイ</t>
    </rPh>
    <rPh sb="4" eb="6">
      <t>ネンド</t>
    </rPh>
    <phoneticPr fontId="1"/>
  </si>
  <si>
    <t>計</t>
    <rPh sb="0" eb="1">
      <t>ケイ</t>
    </rPh>
    <phoneticPr fontId="2"/>
  </si>
  <si>
    <t>令和元年度</t>
    <rPh sb="0" eb="2">
      <t>レイワ</t>
    </rPh>
    <rPh sb="2" eb="4">
      <t>ガンネン</t>
    </rPh>
    <rPh sb="4" eb="5">
      <t>ド</t>
    </rPh>
    <phoneticPr fontId="2"/>
  </si>
  <si>
    <t>合計</t>
    <rPh sb="0" eb="2">
      <t>ゴウケイ</t>
    </rPh>
    <phoneticPr fontId="1"/>
  </si>
  <si>
    <t>件数</t>
    <rPh sb="0" eb="2">
      <t>ケンスウ</t>
    </rPh>
    <phoneticPr fontId="2"/>
  </si>
  <si>
    <t>令和２年度</t>
    <rPh sb="0" eb="2">
      <t>レイワ</t>
    </rPh>
    <rPh sb="3" eb="5">
      <t>ネンド</t>
    </rPh>
    <phoneticPr fontId="2"/>
  </si>
  <si>
    <t>平成30年度</t>
    <rPh sb="0" eb="2">
      <t>ヘイセイ</t>
    </rPh>
    <rPh sb="4" eb="6">
      <t>ネンド</t>
    </rPh>
    <phoneticPr fontId="2"/>
  </si>
  <si>
    <t>平成29年度</t>
    <rPh sb="0" eb="2">
      <t>ヘイセイ</t>
    </rPh>
    <rPh sb="4" eb="6">
      <t>ネンド</t>
    </rPh>
    <phoneticPr fontId="2"/>
  </si>
  <si>
    <t>平成28年度</t>
    <rPh sb="0" eb="2">
      <t>ヘイセイ</t>
    </rPh>
    <rPh sb="4" eb="6">
      <t>ネンド</t>
    </rPh>
    <phoneticPr fontId="2"/>
  </si>
  <si>
    <t>市民税</t>
    <rPh sb="0" eb="3">
      <t>シミンゼイ</t>
    </rPh>
    <phoneticPr fontId="2"/>
  </si>
  <si>
    <t>平成27年度</t>
    <rPh sb="0" eb="2">
      <t>ヘイセイ</t>
    </rPh>
    <rPh sb="4" eb="6">
      <t>ネンド</t>
    </rPh>
    <phoneticPr fontId="2"/>
  </si>
  <si>
    <t>１　税務事務分掌</t>
    <rPh sb="2" eb="4">
      <t>ゼイム</t>
    </rPh>
    <rPh sb="4" eb="6">
      <t>ジム</t>
    </rPh>
    <rPh sb="6" eb="8">
      <t>ブンショウ</t>
    </rPh>
    <phoneticPr fontId="1"/>
  </si>
  <si>
    <t>区分</t>
    <rPh sb="0" eb="1">
      <t>ク</t>
    </rPh>
    <rPh sb="1" eb="2">
      <t>ブン</t>
    </rPh>
    <phoneticPr fontId="2"/>
  </si>
  <si>
    <t>課</t>
    <rPh sb="0" eb="1">
      <t>カ</t>
    </rPh>
    <phoneticPr fontId="2"/>
  </si>
  <si>
    <t>行財政局税務部</t>
    <rPh sb="0" eb="3">
      <t>ギョウザイセイ</t>
    </rPh>
    <rPh sb="3" eb="4">
      <t>キョク</t>
    </rPh>
    <rPh sb="4" eb="6">
      <t>ゼイム</t>
    </rPh>
    <phoneticPr fontId="2"/>
  </si>
  <si>
    <t>税務課</t>
    <rPh sb="0" eb="2">
      <t>ゼイム</t>
    </rPh>
    <rPh sb="2" eb="3">
      <t>カ</t>
    </rPh>
    <phoneticPr fontId="2"/>
  </si>
  <si>
    <t>(1)</t>
    <phoneticPr fontId="2"/>
  </si>
  <si>
    <t>部所管事務の運営管理に係る総括調整に関すること。</t>
    <phoneticPr fontId="2"/>
  </si>
  <si>
    <t>(2)</t>
  </si>
  <si>
    <t>税務広報に関すること。</t>
    <phoneticPr fontId="2"/>
  </si>
  <si>
    <t>(3)</t>
  </si>
  <si>
    <t>税制企画課</t>
    <rPh sb="0" eb="2">
      <t>ゼイセイ</t>
    </rPh>
    <rPh sb="2" eb="4">
      <t>キカク</t>
    </rPh>
    <rPh sb="4" eb="5">
      <t>カ</t>
    </rPh>
    <phoneticPr fontId="2"/>
  </si>
  <si>
    <t>税制の調査及び企画並びに税務統計に関すること。</t>
    <rPh sb="0" eb="2">
      <t>ゼイセイ</t>
    </rPh>
    <rPh sb="3" eb="5">
      <t>チョウサ</t>
    </rPh>
    <rPh sb="5" eb="6">
      <t>オヨ</t>
    </rPh>
    <rPh sb="7" eb="9">
      <t>キカク</t>
    </rPh>
    <rPh sb="9" eb="10">
      <t>ナラ</t>
    </rPh>
    <rPh sb="12" eb="14">
      <t>ゼイム</t>
    </rPh>
    <rPh sb="14" eb="16">
      <t>トウケイ</t>
    </rPh>
    <rPh sb="17" eb="18">
      <t>カン</t>
    </rPh>
    <phoneticPr fontId="2"/>
  </si>
  <si>
    <t>(2)</t>
    <phoneticPr fontId="2"/>
  </si>
  <si>
    <t>市税関係予算に関すること。</t>
  </si>
  <si>
    <t>(3)</t>
    <phoneticPr fontId="2"/>
  </si>
  <si>
    <t>譲与税(他の所管に属するものを除く。)，交付金(他の所管に属するものを除く。)及び県税徴収委託金の収納に関すること。</t>
    <rPh sb="0" eb="2">
      <t>ジョウヨ</t>
    </rPh>
    <rPh sb="2" eb="3">
      <t>ゼイ</t>
    </rPh>
    <rPh sb="4" eb="5">
      <t>タ</t>
    </rPh>
    <rPh sb="6" eb="8">
      <t>ショカン</t>
    </rPh>
    <rPh sb="9" eb="10">
      <t>ゾク</t>
    </rPh>
    <rPh sb="15" eb="16">
      <t>ノゾ</t>
    </rPh>
    <rPh sb="20" eb="23">
      <t>コウフキン</t>
    </rPh>
    <rPh sb="24" eb="25">
      <t>タ</t>
    </rPh>
    <rPh sb="26" eb="28">
      <t>ショカン</t>
    </rPh>
    <rPh sb="29" eb="30">
      <t>ゾク</t>
    </rPh>
    <rPh sb="35" eb="36">
      <t>ノゾ</t>
    </rPh>
    <rPh sb="39" eb="40">
      <t>オヨ</t>
    </rPh>
    <rPh sb="41" eb="42">
      <t>ケン</t>
    </rPh>
    <rPh sb="42" eb="43">
      <t>ゼイ</t>
    </rPh>
    <rPh sb="43" eb="45">
      <t>チョウシュウ</t>
    </rPh>
    <rPh sb="45" eb="47">
      <t>イタク</t>
    </rPh>
    <rPh sb="47" eb="48">
      <t>キン</t>
    </rPh>
    <rPh sb="49" eb="51">
      <t>シュウノウ</t>
    </rPh>
    <rPh sb="52" eb="53">
      <t>カン</t>
    </rPh>
    <phoneticPr fontId="2"/>
  </si>
  <si>
    <t>(4)</t>
  </si>
  <si>
    <t>市税関係例規の制定及び改廃に関すること</t>
    <phoneticPr fontId="2"/>
  </si>
  <si>
    <t>(5)</t>
  </si>
  <si>
    <t>(6)</t>
  </si>
  <si>
    <t>市民税課</t>
    <rPh sb="0" eb="3">
      <t>シミンゼイ</t>
    </rPh>
    <rPh sb="3" eb="4">
      <t>カ</t>
    </rPh>
    <phoneticPr fontId="2"/>
  </si>
  <si>
    <t>市税その他徴収金の収納に関すること(他の所管に属するものを除く。)。</t>
    <phoneticPr fontId="2"/>
  </si>
  <si>
    <t>市税に関する証明及び閲覧に係る事務に関すること(他の所管に属するものを除く。)。</t>
    <phoneticPr fontId="2"/>
  </si>
  <si>
    <t>(4)</t>
    <phoneticPr fontId="2"/>
  </si>
  <si>
    <t>法人関係税県市共同窓口に関すること。</t>
    <phoneticPr fontId="2"/>
  </si>
  <si>
    <t>法人税務課</t>
    <rPh sb="0" eb="2">
      <t>ホウジン</t>
    </rPh>
    <rPh sb="2" eb="5">
      <t>ゼイムカ</t>
    </rPh>
    <phoneticPr fontId="2"/>
  </si>
  <si>
    <t>法人の市民税，事業所税，市たばこ税，入湯税，給与所得に係る特別徴収に係る個人の市民税及び軽自動車税の賦課に関すること。</t>
    <phoneticPr fontId="2"/>
  </si>
  <si>
    <t>固定資産税課</t>
    <rPh sb="0" eb="2">
      <t>コテイ</t>
    </rPh>
    <rPh sb="2" eb="5">
      <t>シサンゼイ</t>
    </rPh>
    <rPh sb="5" eb="6">
      <t>カ</t>
    </rPh>
    <phoneticPr fontId="2"/>
  </si>
  <si>
    <t>固定資産税及び都市計画税の賦課事務並びに固定資産の評価事務の改善及び調整に関すること。</t>
    <phoneticPr fontId="2"/>
  </si>
  <si>
    <t>特別土地保有税の賦課に関すること。</t>
    <phoneticPr fontId="2"/>
  </si>
  <si>
    <t>国有資産等所在市町村交付金に関すること。</t>
    <phoneticPr fontId="2"/>
  </si>
  <si>
    <t>収税課</t>
    <rPh sb="0" eb="2">
      <t>シュウゼイ</t>
    </rPh>
    <rPh sb="2" eb="3">
      <t>カ</t>
    </rPh>
    <phoneticPr fontId="2"/>
  </si>
  <si>
    <t>収納管理課</t>
    <rPh sb="0" eb="2">
      <t>シュウノウ</t>
    </rPh>
    <rPh sb="2" eb="4">
      <t>カンリ</t>
    </rPh>
    <rPh sb="4" eb="5">
      <t>カ</t>
    </rPh>
    <phoneticPr fontId="2"/>
  </si>
  <si>
    <t>市税その他徴収金の収納事務の調査及び企画に関すること。</t>
    <phoneticPr fontId="2"/>
  </si>
  <si>
    <t>市税のその他徴収金の収納，収納管理及び督促に関すること(他の所管に属するものを除く。)。</t>
    <phoneticPr fontId="2"/>
  </si>
  <si>
    <t>過誤納金の還付及び充当に関すること。</t>
    <phoneticPr fontId="2"/>
  </si>
  <si>
    <t>市税の口座振替及び納税貯蓄組合に関すること。</t>
    <phoneticPr fontId="2"/>
  </si>
  <si>
    <t>納税証明に関すること。</t>
    <phoneticPr fontId="2"/>
  </si>
  <si>
    <t>市税その他徴収金の収納に関すること。</t>
    <phoneticPr fontId="2"/>
  </si>
  <si>
    <t>事務分掌</t>
    <rPh sb="0" eb="1">
      <t>コト</t>
    </rPh>
    <rPh sb="1" eb="2">
      <t>ツトム</t>
    </rPh>
    <rPh sb="2" eb="3">
      <t>ブン</t>
    </rPh>
    <rPh sb="3" eb="4">
      <t>テノヒラ</t>
    </rPh>
    <phoneticPr fontId="2"/>
  </si>
  <si>
    <t>市民課</t>
    <rPh sb="0" eb="3">
      <t>シミンカ</t>
    </rPh>
    <phoneticPr fontId="2"/>
  </si>
  <si>
    <t>北須磨支所</t>
    <rPh sb="0" eb="1">
      <t>キタ</t>
    </rPh>
    <rPh sb="1" eb="3">
      <t>スマ</t>
    </rPh>
    <rPh sb="3" eb="5">
      <t>シショ</t>
    </rPh>
    <phoneticPr fontId="2"/>
  </si>
  <si>
    <t>市税の窓口</t>
    <rPh sb="0" eb="1">
      <t>シ</t>
    </rPh>
    <rPh sb="1" eb="2">
      <t>ゼイ</t>
    </rPh>
    <rPh sb="3" eb="5">
      <t>マドグチ</t>
    </rPh>
    <phoneticPr fontId="2"/>
  </si>
  <si>
    <t>２　税務職員定数（４月末現在）</t>
    <rPh sb="2" eb="4">
      <t>ゼイム</t>
    </rPh>
    <rPh sb="4" eb="6">
      <t>ショクイン</t>
    </rPh>
    <rPh sb="6" eb="8">
      <t>テイスウ</t>
    </rPh>
    <rPh sb="10" eb="11">
      <t>ガツ</t>
    </rPh>
    <rPh sb="11" eb="12">
      <t>マツ</t>
    </rPh>
    <rPh sb="12" eb="14">
      <t>ゲンザイ</t>
    </rPh>
    <phoneticPr fontId="1"/>
  </si>
  <si>
    <t>（１）総括表</t>
    <rPh sb="3" eb="6">
      <t>ソウカツヒョウ</t>
    </rPh>
    <phoneticPr fontId="1"/>
  </si>
  <si>
    <t>（単位：人）</t>
    <rPh sb="1" eb="3">
      <t>タンイ</t>
    </rPh>
    <rPh sb="4" eb="5">
      <t>ヒト</t>
    </rPh>
    <phoneticPr fontId="1"/>
  </si>
  <si>
    <t>本庁計</t>
    <rPh sb="0" eb="2">
      <t>ホンチョウ</t>
    </rPh>
    <rPh sb="2" eb="3">
      <t>ケイ</t>
    </rPh>
    <phoneticPr fontId="2"/>
  </si>
  <si>
    <t>合計</t>
    <rPh sb="0" eb="2">
      <t>ゴウケイ</t>
    </rPh>
    <phoneticPr fontId="2"/>
  </si>
  <si>
    <t>部長</t>
    <rPh sb="0" eb="2">
      <t>ブチョウ</t>
    </rPh>
    <phoneticPr fontId="2"/>
  </si>
  <si>
    <t>課長</t>
    <rPh sb="0" eb="1">
      <t>カ</t>
    </rPh>
    <rPh sb="1" eb="2">
      <t>チョウ</t>
    </rPh>
    <phoneticPr fontId="2"/>
  </si>
  <si>
    <t>係長</t>
    <rPh sb="0" eb="2">
      <t>カカリチョウ</t>
    </rPh>
    <phoneticPr fontId="2"/>
  </si>
  <si>
    <t>その他</t>
    <rPh sb="2" eb="3">
      <t>ホカ</t>
    </rPh>
    <phoneticPr fontId="2"/>
  </si>
  <si>
    <t>市税事務所
計</t>
    <rPh sb="0" eb="1">
      <t>シ</t>
    </rPh>
    <rPh sb="1" eb="2">
      <t>ゼイ</t>
    </rPh>
    <rPh sb="2" eb="4">
      <t>ジム</t>
    </rPh>
    <rPh sb="4" eb="5">
      <t>ショ</t>
    </rPh>
    <rPh sb="6" eb="7">
      <t>ケイ</t>
    </rPh>
    <phoneticPr fontId="2"/>
  </si>
  <si>
    <t>（注）</t>
    <rPh sb="1" eb="2">
      <t>チュウ</t>
    </rPh>
    <phoneticPr fontId="2"/>
  </si>
  <si>
    <t>21年度から税制課指導係を廃止し，市民税指導部門を納税促進課に移管。</t>
    <rPh sb="2" eb="4">
      <t>ネンド</t>
    </rPh>
    <rPh sb="6" eb="8">
      <t>ゼイセイ</t>
    </rPh>
    <rPh sb="8" eb="9">
      <t>カ</t>
    </rPh>
    <rPh sb="9" eb="11">
      <t>シドウ</t>
    </rPh>
    <rPh sb="11" eb="12">
      <t>ガカリ</t>
    </rPh>
    <rPh sb="13" eb="15">
      <t>ハイシ</t>
    </rPh>
    <rPh sb="17" eb="20">
      <t>シミンゼイ</t>
    </rPh>
    <rPh sb="20" eb="22">
      <t>シドウ</t>
    </rPh>
    <rPh sb="22" eb="24">
      <t>ブモン</t>
    </rPh>
    <rPh sb="25" eb="27">
      <t>ノウゼイ</t>
    </rPh>
    <rPh sb="27" eb="29">
      <t>ソクシン</t>
    </rPh>
    <rPh sb="29" eb="30">
      <t>カ</t>
    </rPh>
    <rPh sb="31" eb="33">
      <t>イカン</t>
    </rPh>
    <phoneticPr fontId="2"/>
  </si>
  <si>
    <t>22年度から各市税事務所の固定資産評価事務の一部を固定資産税課に集約，また，中央市税事務所の固定資産税事務（償却資産に係るもの。）を固定資産税課に移管。</t>
    <rPh sb="2" eb="4">
      <t>ネンド</t>
    </rPh>
    <rPh sb="6" eb="7">
      <t>カク</t>
    </rPh>
    <rPh sb="7" eb="9">
      <t>シゼイ</t>
    </rPh>
    <rPh sb="9" eb="11">
      <t>ジム</t>
    </rPh>
    <rPh sb="11" eb="12">
      <t>ショ</t>
    </rPh>
    <rPh sb="13" eb="15">
      <t>コテイ</t>
    </rPh>
    <rPh sb="15" eb="17">
      <t>シサン</t>
    </rPh>
    <rPh sb="17" eb="19">
      <t>ヒョウカ</t>
    </rPh>
    <rPh sb="19" eb="21">
      <t>ジム</t>
    </rPh>
    <rPh sb="22" eb="24">
      <t>イチブ</t>
    </rPh>
    <rPh sb="25" eb="27">
      <t>コテイ</t>
    </rPh>
    <rPh sb="27" eb="30">
      <t>シサンゼイ</t>
    </rPh>
    <rPh sb="30" eb="31">
      <t>カ</t>
    </rPh>
    <rPh sb="32" eb="34">
      <t>シュウヤク</t>
    </rPh>
    <rPh sb="46" eb="48">
      <t>コテイ</t>
    </rPh>
    <rPh sb="48" eb="51">
      <t>シサンゼイ</t>
    </rPh>
    <rPh sb="51" eb="53">
      <t>ジム</t>
    </rPh>
    <rPh sb="54" eb="56">
      <t>ショウキャク</t>
    </rPh>
    <rPh sb="56" eb="58">
      <t>シサン</t>
    </rPh>
    <rPh sb="59" eb="60">
      <t>カカ</t>
    </rPh>
    <rPh sb="66" eb="68">
      <t>コテイ</t>
    </rPh>
    <rPh sb="68" eb="71">
      <t>シサンゼイ</t>
    </rPh>
    <rPh sb="71" eb="72">
      <t>カ</t>
    </rPh>
    <rPh sb="73" eb="75">
      <t>イカン</t>
    </rPh>
    <phoneticPr fontId="2"/>
  </si>
  <si>
    <t>23年度から課税企画課を新設し，法人市民税・事業所税・特別徴収実務部門に加えて，市民税，法人市民税・事業所税，　収納管理指導部門を集約。</t>
    <rPh sb="2" eb="4">
      <t>ネンド</t>
    </rPh>
    <rPh sb="6" eb="8">
      <t>カゼイ</t>
    </rPh>
    <rPh sb="8" eb="10">
      <t>キカク</t>
    </rPh>
    <rPh sb="10" eb="11">
      <t>カ</t>
    </rPh>
    <rPh sb="12" eb="14">
      <t>シンセツ</t>
    </rPh>
    <rPh sb="16" eb="18">
      <t>ホウジン</t>
    </rPh>
    <rPh sb="18" eb="21">
      <t>シミンゼイ</t>
    </rPh>
    <rPh sb="22" eb="25">
      <t>ジギョウショ</t>
    </rPh>
    <rPh sb="25" eb="26">
      <t>ゼイ</t>
    </rPh>
    <rPh sb="27" eb="29">
      <t>トクベツ</t>
    </rPh>
    <rPh sb="29" eb="31">
      <t>チョウシュウ</t>
    </rPh>
    <rPh sb="31" eb="33">
      <t>ジツム</t>
    </rPh>
    <rPh sb="33" eb="35">
      <t>ブモン</t>
    </rPh>
    <rPh sb="36" eb="37">
      <t>クワ</t>
    </rPh>
    <rPh sb="40" eb="43">
      <t>シミンゼイ</t>
    </rPh>
    <rPh sb="44" eb="46">
      <t>ホウジン</t>
    </rPh>
    <rPh sb="46" eb="49">
      <t>シミンゼイ</t>
    </rPh>
    <rPh sb="50" eb="53">
      <t>ジギョウショ</t>
    </rPh>
    <rPh sb="53" eb="54">
      <t>ゼイ</t>
    </rPh>
    <rPh sb="56" eb="58">
      <t>シュウノウ</t>
    </rPh>
    <rPh sb="58" eb="60">
      <t>カンリ</t>
    </rPh>
    <rPh sb="60" eb="62">
      <t>シドウ</t>
    </rPh>
    <rPh sb="62" eb="64">
      <t>ブモン</t>
    </rPh>
    <rPh sb="65" eb="67">
      <t>シュウヤク</t>
    </rPh>
    <phoneticPr fontId="2"/>
  </si>
  <si>
    <t>24年度から固定資産税課土地係，家屋係，資産係を廃止し，課税調整係，評価調整係に再編。</t>
    <rPh sb="2" eb="4">
      <t>ネンド</t>
    </rPh>
    <rPh sb="6" eb="8">
      <t>コテイ</t>
    </rPh>
    <rPh sb="8" eb="11">
      <t>シサンゼイ</t>
    </rPh>
    <rPh sb="11" eb="12">
      <t>カ</t>
    </rPh>
    <rPh sb="12" eb="14">
      <t>トチ</t>
    </rPh>
    <rPh sb="14" eb="15">
      <t>カカ</t>
    </rPh>
    <rPh sb="16" eb="18">
      <t>カオク</t>
    </rPh>
    <rPh sb="18" eb="19">
      <t>カカ</t>
    </rPh>
    <rPh sb="20" eb="22">
      <t>シサン</t>
    </rPh>
    <rPh sb="22" eb="23">
      <t>カカ</t>
    </rPh>
    <rPh sb="24" eb="26">
      <t>ハイシ</t>
    </rPh>
    <rPh sb="28" eb="30">
      <t>カゼイ</t>
    </rPh>
    <rPh sb="30" eb="32">
      <t>チョウセイ</t>
    </rPh>
    <rPh sb="32" eb="33">
      <t>カカ</t>
    </rPh>
    <rPh sb="34" eb="36">
      <t>ヒョウカ</t>
    </rPh>
    <rPh sb="36" eb="38">
      <t>チョウセイ</t>
    </rPh>
    <rPh sb="38" eb="39">
      <t>カカ</t>
    </rPh>
    <rPh sb="40" eb="42">
      <t>サイヘン</t>
    </rPh>
    <phoneticPr fontId="2"/>
  </si>
  <si>
    <t>29年度から課税企画課を市民税課に名称変更</t>
    <rPh sb="2" eb="4">
      <t>ネンド</t>
    </rPh>
    <rPh sb="6" eb="8">
      <t>カゼイ</t>
    </rPh>
    <rPh sb="8" eb="10">
      <t>キカク</t>
    </rPh>
    <rPh sb="10" eb="11">
      <t>カ</t>
    </rPh>
    <rPh sb="12" eb="15">
      <t>シミンゼイ</t>
    </rPh>
    <rPh sb="15" eb="16">
      <t>カ</t>
    </rPh>
    <rPh sb="17" eb="19">
      <t>メイショウ</t>
    </rPh>
    <rPh sb="19" eb="21">
      <t>ヘンコウ</t>
    </rPh>
    <phoneticPr fontId="2"/>
  </si>
  <si>
    <t>31年度から税制課を税務課,税制企画課に再編。</t>
    <rPh sb="2" eb="4">
      <t>ネンド</t>
    </rPh>
    <rPh sb="6" eb="8">
      <t>ゼイセイ</t>
    </rPh>
    <rPh sb="8" eb="9">
      <t>カ</t>
    </rPh>
    <rPh sb="10" eb="12">
      <t>ゼイム</t>
    </rPh>
    <rPh sb="12" eb="13">
      <t>カ</t>
    </rPh>
    <rPh sb="14" eb="16">
      <t>ゼイセイ</t>
    </rPh>
    <rPh sb="16" eb="18">
      <t>キカク</t>
    </rPh>
    <rPh sb="18" eb="19">
      <t>カ</t>
    </rPh>
    <rPh sb="20" eb="22">
      <t>サイヘン</t>
    </rPh>
    <phoneticPr fontId="2"/>
  </si>
  <si>
    <t>令和元年度８月から本庁部門及び９箇所の市税事務所を新長田合同庁舎に移転・集約</t>
    <rPh sb="0" eb="2">
      <t>レイワ</t>
    </rPh>
    <rPh sb="2" eb="4">
      <t>ガンネン</t>
    </rPh>
    <rPh sb="4" eb="5">
      <t>ド</t>
    </rPh>
    <rPh sb="6" eb="7">
      <t>ガツ</t>
    </rPh>
    <rPh sb="9" eb="11">
      <t>ホンチョウ</t>
    </rPh>
    <rPh sb="11" eb="13">
      <t>ブモン</t>
    </rPh>
    <rPh sb="13" eb="14">
      <t>オヨ</t>
    </rPh>
    <rPh sb="16" eb="18">
      <t>カショ</t>
    </rPh>
    <rPh sb="19" eb="21">
      <t>シゼイ</t>
    </rPh>
    <rPh sb="21" eb="23">
      <t>ジム</t>
    </rPh>
    <rPh sb="23" eb="24">
      <t>ショ</t>
    </rPh>
    <rPh sb="25" eb="30">
      <t>シンナガタゴウドウ</t>
    </rPh>
    <rPh sb="30" eb="32">
      <t>チョウシャ</t>
    </rPh>
    <rPh sb="33" eb="35">
      <t>イテン</t>
    </rPh>
    <rPh sb="36" eb="38">
      <t>シュウヤク</t>
    </rPh>
    <phoneticPr fontId="2"/>
  </si>
  <si>
    <t>19年９月から税務組織の再編を行った。
　</t>
    <rPh sb="2" eb="3">
      <t>ネン</t>
    </rPh>
    <rPh sb="4" eb="5">
      <t>ガツ</t>
    </rPh>
    <rPh sb="7" eb="9">
      <t>ゼイム</t>
    </rPh>
    <rPh sb="9" eb="11">
      <t>ソシキ</t>
    </rPh>
    <rPh sb="12" eb="14">
      <t>サイヘン</t>
    </rPh>
    <rPh sb="15" eb="16">
      <t>オコナ</t>
    </rPh>
    <phoneticPr fontId="2"/>
  </si>
  <si>
    <t>　・税制課市民税係を廃止し，指導係を新設</t>
    <phoneticPr fontId="2"/>
  </si>
  <si>
    <t>　・課税管理課を新設</t>
    <phoneticPr fontId="2"/>
  </si>
  <si>
    <t xml:space="preserve">　・各区市税課の軽自動車税賦課事務・滞納整理事務の一部を納税促進課（新設）に集約
</t>
    <phoneticPr fontId="2"/>
  </si>
  <si>
    <t>　・各区市税課の滞納整理事務の一部と納税機動課を収税課（新設）に集約</t>
    <phoneticPr fontId="2"/>
  </si>
  <si>
    <t>　・納税機動課は廃止</t>
    <phoneticPr fontId="2"/>
  </si>
  <si>
    <t>（２）課・係別税務職員定数</t>
    <rPh sb="3" eb="4">
      <t>カ</t>
    </rPh>
    <rPh sb="5" eb="6">
      <t>カカリ</t>
    </rPh>
    <rPh sb="6" eb="7">
      <t>ベツ</t>
    </rPh>
    <rPh sb="7" eb="9">
      <t>ゼイム</t>
    </rPh>
    <rPh sb="9" eb="11">
      <t>ショクイン</t>
    </rPh>
    <rPh sb="11" eb="13">
      <t>テイスウ</t>
    </rPh>
    <phoneticPr fontId="1"/>
  </si>
  <si>
    <t>納税促進課</t>
    <rPh sb="0" eb="2">
      <t>ノウゼイ</t>
    </rPh>
    <rPh sb="2" eb="4">
      <t>ソクシン</t>
    </rPh>
    <rPh sb="4" eb="5">
      <t>カ</t>
    </rPh>
    <phoneticPr fontId="2"/>
  </si>
  <si>
    <t>合　　計</t>
    <rPh sb="0" eb="1">
      <t>ゴウ</t>
    </rPh>
    <rPh sb="3" eb="4">
      <t>ケイ</t>
    </rPh>
    <phoneticPr fontId="2"/>
  </si>
  <si>
    <t>職　名　別　内　訳</t>
    <rPh sb="0" eb="1">
      <t>ショク</t>
    </rPh>
    <rPh sb="2" eb="3">
      <t>ナ</t>
    </rPh>
    <rPh sb="4" eb="5">
      <t>ベツ</t>
    </rPh>
    <rPh sb="6" eb="7">
      <t>ウチ</t>
    </rPh>
    <rPh sb="8" eb="9">
      <t>ヤク</t>
    </rPh>
    <phoneticPr fontId="2"/>
  </si>
  <si>
    <t>小計</t>
    <rPh sb="0" eb="1">
      <t>ショウ</t>
    </rPh>
    <rPh sb="1" eb="2">
      <t>ケイ</t>
    </rPh>
    <phoneticPr fontId="2"/>
  </si>
  <si>
    <t>部長</t>
    <rPh sb="0" eb="1">
      <t>ブ</t>
    </rPh>
    <rPh sb="1" eb="2">
      <t>チョウ</t>
    </rPh>
    <phoneticPr fontId="2"/>
  </si>
  <si>
    <t>局長</t>
    <rPh sb="0" eb="1">
      <t>キョク</t>
    </rPh>
    <rPh sb="1" eb="2">
      <t>チョウ</t>
    </rPh>
    <phoneticPr fontId="2"/>
  </si>
  <si>
    <t>収税課</t>
    <rPh sb="0" eb="1">
      <t>オサム</t>
    </rPh>
    <rPh sb="1" eb="2">
      <t>ゼイ</t>
    </rPh>
    <rPh sb="2" eb="3">
      <t>カ</t>
    </rPh>
    <phoneticPr fontId="2"/>
  </si>
  <si>
    <t>係長</t>
    <rPh sb="0" eb="1">
      <t>カカリ</t>
    </rPh>
    <rPh sb="1" eb="2">
      <t>チョウ</t>
    </rPh>
    <phoneticPr fontId="2"/>
  </si>
  <si>
    <t>その他</t>
    <rPh sb="2" eb="3">
      <t>タ</t>
    </rPh>
    <phoneticPr fontId="2"/>
  </si>
  <si>
    <t>令和２年度</t>
    <rPh sb="0" eb="2">
      <t>レイワ</t>
    </rPh>
    <rPh sb="3" eb="5">
      <t>ネンド</t>
    </rPh>
    <rPh sb="4" eb="5">
      <t>ド</t>
    </rPh>
    <phoneticPr fontId="2"/>
  </si>
  <si>
    <t>償却資産</t>
    <rPh sb="0" eb="2">
      <t>ショウキャク</t>
    </rPh>
    <rPh sb="2" eb="4">
      <t>シサン</t>
    </rPh>
    <phoneticPr fontId="1"/>
  </si>
  <si>
    <t>固定資産税</t>
    <rPh sb="0" eb="2">
      <t>コテイ</t>
    </rPh>
    <rPh sb="2" eb="5">
      <t>シサンゼイ</t>
    </rPh>
    <phoneticPr fontId="2"/>
  </si>
  <si>
    <t>法人税務課</t>
    <rPh sb="0" eb="2">
      <t>ホウジン</t>
    </rPh>
    <rPh sb="2" eb="4">
      <t>ゼイム</t>
    </rPh>
    <rPh sb="4" eb="5">
      <t>カ</t>
    </rPh>
    <phoneticPr fontId="1"/>
  </si>
  <si>
    <t>（単位：千円、人、％）</t>
    <rPh sb="1" eb="3">
      <t>タンイ</t>
    </rPh>
    <rPh sb="4" eb="6">
      <t>センエン</t>
    </rPh>
    <rPh sb="7" eb="8">
      <t>ヒト</t>
    </rPh>
    <phoneticPr fontId="1"/>
  </si>
  <si>
    <t>人口（ア）</t>
    <rPh sb="0" eb="2">
      <t>ジンコウ</t>
    </rPh>
    <phoneticPr fontId="1"/>
  </si>
  <si>
    <t>世帯数（イ）</t>
    <rPh sb="0" eb="2">
      <t>セタイ</t>
    </rPh>
    <rPh sb="2" eb="3">
      <t>スウ</t>
    </rPh>
    <phoneticPr fontId="1"/>
  </si>
  <si>
    <t>札幌市</t>
    <rPh sb="0" eb="3">
      <t>サッポロシ</t>
    </rPh>
    <phoneticPr fontId="1"/>
  </si>
  <si>
    <t>令和２年度</t>
    <rPh sb="0" eb="2">
      <t>レイワ</t>
    </rPh>
    <rPh sb="3" eb="5">
      <t>ネンド</t>
    </rPh>
    <phoneticPr fontId="1"/>
  </si>
  <si>
    <t>市税（ウ）</t>
    <rPh sb="0" eb="1">
      <t>シ</t>
    </rPh>
    <rPh sb="1" eb="2">
      <t>ゼイ</t>
    </rPh>
    <phoneticPr fontId="1"/>
  </si>
  <si>
    <t>徴税費</t>
    <rPh sb="0" eb="2">
      <t>チョウゼイ</t>
    </rPh>
    <rPh sb="2" eb="3">
      <t>ヒ</t>
    </rPh>
    <phoneticPr fontId="1"/>
  </si>
  <si>
    <t>人件費</t>
    <rPh sb="0" eb="3">
      <t>ジンケンヒ</t>
    </rPh>
    <phoneticPr fontId="2"/>
  </si>
  <si>
    <t>報奨金等</t>
    <rPh sb="0" eb="3">
      <t>ホウショウキン</t>
    </rPh>
    <rPh sb="3" eb="4">
      <t>トウ</t>
    </rPh>
    <phoneticPr fontId="2"/>
  </si>
  <si>
    <t>徴税費の割合</t>
  </si>
  <si>
    <t>徴税職員数</t>
    <rPh sb="0" eb="2">
      <t>チョウゼイ</t>
    </rPh>
    <rPh sb="2" eb="4">
      <t>ショクイン</t>
    </rPh>
    <rPh sb="4" eb="5">
      <t>スウ</t>
    </rPh>
    <phoneticPr fontId="1"/>
  </si>
  <si>
    <t>（カ）／（オ）</t>
    <phoneticPr fontId="1"/>
  </si>
  <si>
    <t>合計（カ）</t>
    <rPh sb="0" eb="2">
      <t>ゴウケイ</t>
    </rPh>
    <phoneticPr fontId="1"/>
  </si>
  <si>
    <t>仙台市</t>
    <rPh sb="0" eb="3">
      <t>センダイシ</t>
    </rPh>
    <phoneticPr fontId="1"/>
  </si>
  <si>
    <t>さいたま市</t>
    <rPh sb="4" eb="5">
      <t>シ</t>
    </rPh>
    <phoneticPr fontId="1"/>
  </si>
  <si>
    <t>千葉市</t>
    <rPh sb="0" eb="3">
      <t>チバシ</t>
    </rPh>
    <phoneticPr fontId="1"/>
  </si>
  <si>
    <t>横浜市</t>
    <rPh sb="0" eb="3">
      <t>ヨコハマシ</t>
    </rPh>
    <phoneticPr fontId="1"/>
  </si>
  <si>
    <t>川崎市</t>
    <rPh sb="0" eb="2">
      <t>カワサキ</t>
    </rPh>
    <rPh sb="2" eb="3">
      <t>シ</t>
    </rPh>
    <phoneticPr fontId="1"/>
  </si>
  <si>
    <t>相模原市</t>
    <rPh sb="0" eb="4">
      <t>サガミハラシ</t>
    </rPh>
    <phoneticPr fontId="1"/>
  </si>
  <si>
    <t>新潟市</t>
    <rPh sb="0" eb="3">
      <t>ニイガタシ</t>
    </rPh>
    <phoneticPr fontId="1"/>
  </si>
  <si>
    <t>静岡市</t>
    <rPh sb="0" eb="3">
      <t>シズオカシ</t>
    </rPh>
    <phoneticPr fontId="1"/>
  </si>
  <si>
    <t>浜松市</t>
    <rPh sb="0" eb="3">
      <t>ハママツシ</t>
    </rPh>
    <phoneticPr fontId="1"/>
  </si>
  <si>
    <t>名古屋市</t>
    <rPh sb="0" eb="4">
      <t>ナゴヤシ</t>
    </rPh>
    <phoneticPr fontId="1"/>
  </si>
  <si>
    <t>京都市</t>
    <rPh sb="0" eb="3">
      <t>キョウトシ</t>
    </rPh>
    <phoneticPr fontId="1"/>
  </si>
  <si>
    <t>大阪市</t>
    <rPh sb="0" eb="3">
      <t>オオサカシ</t>
    </rPh>
    <phoneticPr fontId="1"/>
  </si>
  <si>
    <t>堺市</t>
    <rPh sb="0" eb="2">
      <t>サカイシ</t>
    </rPh>
    <phoneticPr fontId="1"/>
  </si>
  <si>
    <t>神戸市</t>
    <rPh sb="0" eb="3">
      <t>コウベシ</t>
    </rPh>
    <phoneticPr fontId="1"/>
  </si>
  <si>
    <t>岡山市</t>
    <rPh sb="0" eb="3">
      <t>オカヤマシ</t>
    </rPh>
    <phoneticPr fontId="1"/>
  </si>
  <si>
    <t>広島市</t>
    <rPh sb="0" eb="3">
      <t>ヒロシマシ</t>
    </rPh>
    <phoneticPr fontId="1"/>
  </si>
  <si>
    <t>北九州市</t>
    <rPh sb="0" eb="4">
      <t>キタキュウシュウシ</t>
    </rPh>
    <phoneticPr fontId="1"/>
  </si>
  <si>
    <t>福岡市</t>
    <rPh sb="0" eb="3">
      <t>フクオカシ</t>
    </rPh>
    <phoneticPr fontId="1"/>
  </si>
  <si>
    <t>熊本市</t>
    <rPh sb="0" eb="3">
      <t>クマモトシ</t>
    </rPh>
    <phoneticPr fontId="1"/>
  </si>
  <si>
    <t>個人の
道府県民税
（エ）</t>
    <rPh sb="0" eb="2">
      <t>コジン</t>
    </rPh>
    <rPh sb="4" eb="9">
      <t>ドウフケンミンゼイ</t>
    </rPh>
    <phoneticPr fontId="1"/>
  </si>
  <si>
    <t>道府県民税
徴収取扱費
（キ）</t>
    <phoneticPr fontId="1"/>
  </si>
  <si>
    <t>（カ－キ）
／（ウ）</t>
    <phoneticPr fontId="1"/>
  </si>
  <si>
    <t>５　税に関する訴訟に関する調</t>
    <rPh sb="2" eb="3">
      <t>ゼイ</t>
    </rPh>
    <rPh sb="4" eb="5">
      <t>カン</t>
    </rPh>
    <rPh sb="7" eb="9">
      <t>ソショウ</t>
    </rPh>
    <rPh sb="10" eb="11">
      <t>カン</t>
    </rPh>
    <rPh sb="13" eb="14">
      <t>シラ</t>
    </rPh>
    <phoneticPr fontId="1"/>
  </si>
  <si>
    <t>（１）不服申立ての状況</t>
    <rPh sb="3" eb="5">
      <t>フフク</t>
    </rPh>
    <rPh sb="5" eb="7">
      <t>モウシタ</t>
    </rPh>
    <rPh sb="9" eb="11">
      <t>ジョウキョウ</t>
    </rPh>
    <phoneticPr fontId="1"/>
  </si>
  <si>
    <t>（単位：件）</t>
    <rPh sb="1" eb="3">
      <t>タンイ</t>
    </rPh>
    <rPh sb="4" eb="5">
      <t>ケン</t>
    </rPh>
    <phoneticPr fontId="1"/>
  </si>
  <si>
    <t>前年度から
の繰越</t>
    <rPh sb="0" eb="3">
      <t>ゼンネンド</t>
    </rPh>
    <rPh sb="7" eb="9">
      <t>クリコシ</t>
    </rPh>
    <phoneticPr fontId="2"/>
  </si>
  <si>
    <t>本年度発生</t>
    <rPh sb="0" eb="3">
      <t>ホンネンド</t>
    </rPh>
    <rPh sb="3" eb="5">
      <t>ハッセイ</t>
    </rPh>
    <phoneticPr fontId="2"/>
  </si>
  <si>
    <t>却下</t>
    <rPh sb="0" eb="2">
      <t>キャッカ</t>
    </rPh>
    <phoneticPr fontId="2"/>
  </si>
  <si>
    <t>棄却</t>
    <rPh sb="0" eb="2">
      <t>キキャク</t>
    </rPh>
    <phoneticPr fontId="2"/>
  </si>
  <si>
    <t>一部取消</t>
    <rPh sb="0" eb="2">
      <t>イチブ</t>
    </rPh>
    <rPh sb="2" eb="3">
      <t>ト</t>
    </rPh>
    <rPh sb="3" eb="4">
      <t>ケ</t>
    </rPh>
    <phoneticPr fontId="2"/>
  </si>
  <si>
    <t>全部取消</t>
    <rPh sb="0" eb="2">
      <t>ゼンブ</t>
    </rPh>
    <rPh sb="2" eb="3">
      <t>ト</t>
    </rPh>
    <rPh sb="3" eb="4">
      <t>ケ</t>
    </rPh>
    <phoneticPr fontId="2"/>
  </si>
  <si>
    <t>取下</t>
    <rPh sb="0" eb="2">
      <t>トリサ</t>
    </rPh>
    <phoneticPr fontId="2"/>
  </si>
  <si>
    <t>要処理件数</t>
    <rPh sb="0" eb="1">
      <t>ヨウ</t>
    </rPh>
    <rPh sb="1" eb="3">
      <t>ショリ</t>
    </rPh>
    <rPh sb="3" eb="5">
      <t>ケンスウ</t>
    </rPh>
    <phoneticPr fontId="1"/>
  </si>
  <si>
    <t>処理済件数</t>
    <rPh sb="0" eb="2">
      <t>ショリ</t>
    </rPh>
    <rPh sb="2" eb="3">
      <t>ズ</t>
    </rPh>
    <rPh sb="3" eb="5">
      <t>ケンスウ</t>
    </rPh>
    <phoneticPr fontId="1"/>
  </si>
  <si>
    <t>翌年度への繰越し</t>
    <rPh sb="0" eb="3">
      <t>ヨクネンド</t>
    </rPh>
    <rPh sb="5" eb="7">
      <t>クリコシ</t>
    </rPh>
    <phoneticPr fontId="1"/>
  </si>
  <si>
    <t>賦課</t>
    <rPh sb="0" eb="2">
      <t>フカ</t>
    </rPh>
    <phoneticPr fontId="2"/>
  </si>
  <si>
    <t>個人分</t>
    <rPh sb="0" eb="2">
      <t>コジン</t>
    </rPh>
    <rPh sb="2" eb="3">
      <t>ブン</t>
    </rPh>
    <phoneticPr fontId="2"/>
  </si>
  <si>
    <t>法人分</t>
    <rPh sb="0" eb="2">
      <t>ホウジン</t>
    </rPh>
    <rPh sb="2" eb="3">
      <t>ブン</t>
    </rPh>
    <phoneticPr fontId="2"/>
  </si>
  <si>
    <t>その他の税</t>
    <rPh sb="2" eb="3">
      <t>タ</t>
    </rPh>
    <rPh sb="4" eb="5">
      <t>ゼイ</t>
    </rPh>
    <phoneticPr fontId="2"/>
  </si>
  <si>
    <t>徴収</t>
    <rPh sb="0" eb="2">
      <t>チョウシュウ</t>
    </rPh>
    <phoneticPr fontId="2"/>
  </si>
  <si>
    <t>滞納処分</t>
    <rPh sb="0" eb="2">
      <t>タイノウ</t>
    </rPh>
    <rPh sb="2" eb="4">
      <t>ショブン</t>
    </rPh>
    <phoneticPr fontId="2"/>
  </si>
  <si>
    <t>―</t>
  </si>
  <si>
    <t>令和元年度</t>
    <rPh sb="0" eb="2">
      <t>レイワ</t>
    </rPh>
    <rPh sb="2" eb="3">
      <t>ガン</t>
    </rPh>
    <rPh sb="3" eb="5">
      <t>ネンド</t>
    </rPh>
    <phoneticPr fontId="1"/>
  </si>
  <si>
    <t>平成30年度</t>
    <rPh sb="0" eb="2">
      <t>ヘイセイ</t>
    </rPh>
    <rPh sb="4" eb="6">
      <t>ネンド</t>
    </rPh>
    <phoneticPr fontId="1"/>
  </si>
  <si>
    <t>平成27年度</t>
    <rPh sb="0" eb="2">
      <t>ヘイセイ</t>
    </rPh>
    <rPh sb="4" eb="6">
      <t>ネンド</t>
    </rPh>
    <phoneticPr fontId="1"/>
  </si>
  <si>
    <t>平成26年度</t>
    <rPh sb="0" eb="2">
      <t>ヘイセイ</t>
    </rPh>
    <rPh sb="4" eb="6">
      <t>ネンド</t>
    </rPh>
    <phoneticPr fontId="1"/>
  </si>
  <si>
    <t>平成25年度</t>
    <rPh sb="0" eb="2">
      <t>ヘイセイ</t>
    </rPh>
    <rPh sb="4" eb="6">
      <t>ネンド</t>
    </rPh>
    <phoneticPr fontId="1"/>
  </si>
  <si>
    <t>平成24年度</t>
    <rPh sb="0" eb="2">
      <t>ヘイセイ</t>
    </rPh>
    <rPh sb="4" eb="6">
      <t>ネンド</t>
    </rPh>
    <phoneticPr fontId="1"/>
  </si>
  <si>
    <t>平成23年度</t>
    <rPh sb="0" eb="2">
      <t>ヘイセイ</t>
    </rPh>
    <rPh sb="4" eb="6">
      <t>ネンド</t>
    </rPh>
    <phoneticPr fontId="1"/>
  </si>
  <si>
    <t>（２）訴訟の状況</t>
    <rPh sb="3" eb="5">
      <t>ソショウ</t>
    </rPh>
    <rPh sb="6" eb="8">
      <t>ジョウキョウ</t>
    </rPh>
    <phoneticPr fontId="1"/>
  </si>
  <si>
    <t>前年度末
係属件数
①</t>
    <rPh sb="0" eb="1">
      <t>マエ</t>
    </rPh>
    <rPh sb="1" eb="4">
      <t>ネンドマツ</t>
    </rPh>
    <rPh sb="5" eb="6">
      <t>カカリ</t>
    </rPh>
    <rPh sb="6" eb="7">
      <t>ゾク</t>
    </rPh>
    <rPh sb="7" eb="8">
      <t>ケン</t>
    </rPh>
    <rPh sb="8" eb="9">
      <t>スウ</t>
    </rPh>
    <phoneticPr fontId="2"/>
  </si>
  <si>
    <t>本年度中
発生件数
②</t>
    <rPh sb="0" eb="3">
      <t>ホンネンド</t>
    </rPh>
    <rPh sb="3" eb="4">
      <t>チュウ</t>
    </rPh>
    <rPh sb="5" eb="7">
      <t>ハッセイ</t>
    </rPh>
    <rPh sb="7" eb="9">
      <t>ケンスウ</t>
    </rPh>
    <phoneticPr fontId="2"/>
  </si>
  <si>
    <t>計
①＋②
③</t>
    <rPh sb="0" eb="1">
      <t>ケイ</t>
    </rPh>
    <phoneticPr fontId="2"/>
  </si>
  <si>
    <t>当該年度中
の完結件数
④</t>
    <rPh sb="0" eb="2">
      <t>トウガイ</t>
    </rPh>
    <rPh sb="2" eb="4">
      <t>ネンド</t>
    </rPh>
    <rPh sb="4" eb="5">
      <t>チュウ</t>
    </rPh>
    <rPh sb="7" eb="9">
      <t>カンケツ</t>
    </rPh>
    <rPh sb="9" eb="10">
      <t>ケン</t>
    </rPh>
    <rPh sb="10" eb="11">
      <t>スウ</t>
    </rPh>
    <phoneticPr fontId="2"/>
  </si>
  <si>
    <t>当該年度末
係属件数
③－④　⑤</t>
    <rPh sb="0" eb="2">
      <t>トウガイ</t>
    </rPh>
    <rPh sb="2" eb="4">
      <t>ネンド</t>
    </rPh>
    <rPh sb="4" eb="5">
      <t>マツ</t>
    </rPh>
    <rPh sb="6" eb="7">
      <t>ケイ</t>
    </rPh>
    <rPh sb="7" eb="8">
      <t>ゾク</t>
    </rPh>
    <rPh sb="8" eb="9">
      <t>ケン</t>
    </rPh>
    <rPh sb="9" eb="10">
      <t>スウ</t>
    </rPh>
    <phoneticPr fontId="2"/>
  </si>
  <si>
    <t>⑤の係属審級別内訳</t>
    <rPh sb="2" eb="3">
      <t>カカリ</t>
    </rPh>
    <rPh sb="3" eb="4">
      <t>ゾク</t>
    </rPh>
    <rPh sb="4" eb="5">
      <t>シン</t>
    </rPh>
    <rPh sb="5" eb="7">
      <t>キュウベツ</t>
    </rPh>
    <rPh sb="7" eb="9">
      <t>ウチワケ</t>
    </rPh>
    <phoneticPr fontId="2"/>
  </si>
  <si>
    <t>取下</t>
    <rPh sb="0" eb="1">
      <t>トリ</t>
    </rPh>
    <rPh sb="1" eb="2">
      <t>シタ</t>
    </rPh>
    <phoneticPr fontId="2"/>
  </si>
  <si>
    <t>勝訴</t>
    <rPh sb="0" eb="2">
      <t>ショウソ</t>
    </rPh>
    <phoneticPr fontId="2"/>
  </si>
  <si>
    <t>一部敗訴</t>
    <rPh sb="0" eb="2">
      <t>イチブ</t>
    </rPh>
    <rPh sb="2" eb="4">
      <t>ハイソ</t>
    </rPh>
    <phoneticPr fontId="2"/>
  </si>
  <si>
    <t>敗訴</t>
    <rPh sb="0" eb="2">
      <t>ハイソ</t>
    </rPh>
    <phoneticPr fontId="2"/>
  </si>
  <si>
    <t>１審</t>
    <rPh sb="1" eb="2">
      <t>シン</t>
    </rPh>
    <phoneticPr fontId="2"/>
  </si>
  <si>
    <t>２審</t>
    <rPh sb="1" eb="2">
      <t>シン</t>
    </rPh>
    <phoneticPr fontId="2"/>
  </si>
  <si>
    <t>３審</t>
    <rPh sb="1" eb="2">
      <t>シン</t>
    </rPh>
    <phoneticPr fontId="2"/>
  </si>
  <si>
    <t>その他</t>
    <rPh sb="2" eb="3">
      <t>ホカ</t>
    </rPh>
    <phoneticPr fontId="1"/>
  </si>
  <si>
    <t>（３）固定資産評価審査委員会審査申出処理状況（付　固定資産課税台帳縦覧件数）</t>
    <rPh sb="3" eb="5">
      <t>コテイ</t>
    </rPh>
    <rPh sb="5" eb="7">
      <t>シサン</t>
    </rPh>
    <rPh sb="7" eb="9">
      <t>ヒョウカ</t>
    </rPh>
    <rPh sb="9" eb="11">
      <t>シンサ</t>
    </rPh>
    <rPh sb="11" eb="14">
      <t>イインカイ</t>
    </rPh>
    <rPh sb="14" eb="16">
      <t>シンサ</t>
    </rPh>
    <rPh sb="16" eb="18">
      <t>モウシデ</t>
    </rPh>
    <rPh sb="18" eb="20">
      <t>ショリ</t>
    </rPh>
    <rPh sb="20" eb="22">
      <t>ジョウキョウ</t>
    </rPh>
    <rPh sb="23" eb="24">
      <t>ツキ</t>
    </rPh>
    <rPh sb="25" eb="27">
      <t>コテイ</t>
    </rPh>
    <rPh sb="27" eb="29">
      <t>シサン</t>
    </rPh>
    <rPh sb="29" eb="31">
      <t>カゼイ</t>
    </rPh>
    <rPh sb="31" eb="33">
      <t>ダイチョウ</t>
    </rPh>
    <rPh sb="33" eb="35">
      <t>ジュウラン</t>
    </rPh>
    <rPh sb="35" eb="37">
      <t>ケンスウ</t>
    </rPh>
    <phoneticPr fontId="1"/>
  </si>
  <si>
    <t>①処理件数</t>
    <rPh sb="1" eb="3">
      <t>ショリ</t>
    </rPh>
    <rPh sb="3" eb="5">
      <t>ケンスウ</t>
    </rPh>
    <phoneticPr fontId="1"/>
  </si>
  <si>
    <t>閲覧(縦覧)の状況</t>
    <rPh sb="0" eb="2">
      <t>エツラン</t>
    </rPh>
    <rPh sb="3" eb="5">
      <t>ジュウラン</t>
    </rPh>
    <rPh sb="7" eb="9">
      <t>ジョウキョウ</t>
    </rPh>
    <phoneticPr fontId="2"/>
  </si>
  <si>
    <t>審査の申出の処理状況</t>
    <rPh sb="0" eb="2">
      <t>シンサ</t>
    </rPh>
    <rPh sb="3" eb="5">
      <t>モウシデ</t>
    </rPh>
    <rPh sb="6" eb="8">
      <t>ショリ</t>
    </rPh>
    <rPh sb="8" eb="10">
      <t>ジョウキョウ</t>
    </rPh>
    <phoneticPr fontId="2"/>
  </si>
  <si>
    <t>人員</t>
    <rPh sb="0" eb="2">
      <t>ジンイン</t>
    </rPh>
    <phoneticPr fontId="2"/>
  </si>
  <si>
    <t>受理</t>
    <rPh sb="0" eb="2">
      <t>ジュリ</t>
    </rPh>
    <phoneticPr fontId="2"/>
  </si>
  <si>
    <t>決定状況</t>
    <rPh sb="0" eb="2">
      <t>ケッテイ</t>
    </rPh>
    <rPh sb="2" eb="4">
      <t>ジョウキョウ</t>
    </rPh>
    <phoneticPr fontId="2"/>
  </si>
  <si>
    <t>修正</t>
    <rPh sb="0" eb="2">
      <t>シュウセイ</t>
    </rPh>
    <phoneticPr fontId="2"/>
  </si>
  <si>
    <t>審理中</t>
    <rPh sb="0" eb="3">
      <t>シンリチュウ</t>
    </rPh>
    <phoneticPr fontId="2"/>
  </si>
  <si>
    <t>令和３年度</t>
    <rPh sb="0" eb="2">
      <t>レイワ</t>
    </rPh>
    <rPh sb="3" eb="5">
      <t>ネンド</t>
    </rPh>
    <phoneticPr fontId="1"/>
  </si>
  <si>
    <t>土地</t>
    <rPh sb="0" eb="2">
      <t>トチ</t>
    </rPh>
    <phoneticPr fontId="1"/>
  </si>
  <si>
    <t>家屋</t>
    <rPh sb="0" eb="2">
      <t>カオク</t>
    </rPh>
    <phoneticPr fontId="1"/>
  </si>
  <si>
    <t>②各区別審理受付件数</t>
    <rPh sb="1" eb="3">
      <t>カクク</t>
    </rPh>
    <rPh sb="3" eb="4">
      <t>ベツ</t>
    </rPh>
    <rPh sb="4" eb="6">
      <t>シンリ</t>
    </rPh>
    <rPh sb="6" eb="8">
      <t>ウケツケ</t>
    </rPh>
    <rPh sb="8" eb="10">
      <t>ケンスウ</t>
    </rPh>
    <phoneticPr fontId="1"/>
  </si>
  <si>
    <t>灘区</t>
    <rPh sb="0" eb="1">
      <t>ナダ</t>
    </rPh>
    <rPh sb="1" eb="2">
      <t>ク</t>
    </rPh>
    <phoneticPr fontId="1"/>
  </si>
  <si>
    <t>兵庫区</t>
    <rPh sb="0" eb="2">
      <t>ヒョウゴ</t>
    </rPh>
    <rPh sb="2" eb="3">
      <t>ク</t>
    </rPh>
    <phoneticPr fontId="1"/>
  </si>
  <si>
    <t>北区</t>
    <rPh sb="0" eb="2">
      <t>キタク</t>
    </rPh>
    <phoneticPr fontId="1"/>
  </si>
  <si>
    <t>長田区</t>
    <rPh sb="0" eb="3">
      <t>ナガタク</t>
    </rPh>
    <phoneticPr fontId="1"/>
  </si>
  <si>
    <t>須磨区</t>
    <rPh sb="0" eb="3">
      <t>スマク</t>
    </rPh>
    <phoneticPr fontId="1"/>
  </si>
  <si>
    <t>西区</t>
    <rPh sb="0" eb="2">
      <t>ニシク</t>
    </rPh>
    <phoneticPr fontId="1"/>
  </si>
  <si>
    <t>東灘区</t>
    <rPh sb="0" eb="3">
      <t>ヒガシナダク</t>
    </rPh>
    <phoneticPr fontId="1"/>
  </si>
  <si>
    <t>灘区</t>
    <rPh sb="0" eb="2">
      <t>ナダク</t>
    </rPh>
    <phoneticPr fontId="1"/>
  </si>
  <si>
    <t>中央区</t>
    <rPh sb="0" eb="3">
      <t>チュウオウク</t>
    </rPh>
    <phoneticPr fontId="1"/>
  </si>
  <si>
    <t>兵庫区</t>
    <rPh sb="0" eb="3">
      <t>ヒョウゴク</t>
    </rPh>
    <phoneticPr fontId="1"/>
  </si>
  <si>
    <t>垂水区</t>
    <rPh sb="0" eb="2">
      <t>タルミ</t>
    </rPh>
    <rPh sb="2" eb="3">
      <t>ク</t>
    </rPh>
    <phoneticPr fontId="1"/>
  </si>
  <si>
    <t>６　証明及び閲覧件数</t>
    <rPh sb="2" eb="4">
      <t>ショウメイ</t>
    </rPh>
    <rPh sb="4" eb="5">
      <t>オヨ</t>
    </rPh>
    <rPh sb="6" eb="8">
      <t>エツラン</t>
    </rPh>
    <rPh sb="8" eb="10">
      <t>ケンスウ</t>
    </rPh>
    <phoneticPr fontId="1"/>
  </si>
  <si>
    <t>中央区</t>
    <rPh sb="0" eb="2">
      <t>チュウオウ</t>
    </rPh>
    <rPh sb="2" eb="3">
      <t>ク</t>
    </rPh>
    <phoneticPr fontId="1"/>
  </si>
  <si>
    <t>北区</t>
    <rPh sb="0" eb="1">
      <t>キタ</t>
    </rPh>
    <rPh sb="1" eb="2">
      <t>ク</t>
    </rPh>
    <phoneticPr fontId="1"/>
  </si>
  <si>
    <t>出張所</t>
    <rPh sb="0" eb="2">
      <t>シュッチョウ</t>
    </rPh>
    <rPh sb="2" eb="3">
      <t>ショ</t>
    </rPh>
    <phoneticPr fontId="1"/>
  </si>
  <si>
    <t>長田区</t>
    <rPh sb="0" eb="2">
      <t>ナガタ</t>
    </rPh>
    <rPh sb="2" eb="3">
      <t>ク</t>
    </rPh>
    <phoneticPr fontId="1"/>
  </si>
  <si>
    <t>須磨区</t>
    <rPh sb="0" eb="2">
      <t>スマ</t>
    </rPh>
    <rPh sb="2" eb="3">
      <t>ク</t>
    </rPh>
    <phoneticPr fontId="1"/>
  </si>
  <si>
    <t>西区</t>
    <rPh sb="0" eb="1">
      <t>ニシ</t>
    </rPh>
    <rPh sb="1" eb="2">
      <t>ク</t>
    </rPh>
    <phoneticPr fontId="1"/>
  </si>
  <si>
    <t>発行しない</t>
    <rPh sb="0" eb="2">
      <t>ハッコウ</t>
    </rPh>
    <phoneticPr fontId="2"/>
  </si>
  <si>
    <t>発行しない</t>
    <rPh sb="0" eb="2">
      <t>ハッコウ</t>
    </rPh>
    <phoneticPr fontId="14"/>
  </si>
  <si>
    <t>納税証明</t>
    <rPh sb="0" eb="2">
      <t>ノウゼイ</t>
    </rPh>
    <rPh sb="2" eb="4">
      <t>ショウメイ</t>
    </rPh>
    <phoneticPr fontId="2"/>
  </si>
  <si>
    <t>一般</t>
    <rPh sb="0" eb="2">
      <t>イッパン</t>
    </rPh>
    <phoneticPr fontId="2"/>
  </si>
  <si>
    <t>車検用</t>
    <rPh sb="0" eb="2">
      <t>シャケン</t>
    </rPh>
    <rPh sb="2" eb="3">
      <t>ヨウ</t>
    </rPh>
    <phoneticPr fontId="2"/>
  </si>
  <si>
    <t>台帳
閲覧</t>
    <rPh sb="0" eb="2">
      <t>ダイチョウ</t>
    </rPh>
    <rPh sb="3" eb="5">
      <t>エツラン</t>
    </rPh>
    <phoneticPr fontId="2"/>
  </si>
  <si>
    <t>税収入額</t>
    <rPh sb="0" eb="1">
      <t>ゼイ</t>
    </rPh>
    <rPh sb="1" eb="3">
      <t>シュウニュウ</t>
    </rPh>
    <rPh sb="3" eb="4">
      <t>ガク</t>
    </rPh>
    <phoneticPr fontId="1"/>
  </si>
  <si>
    <t>４　市町村税の税率一覧</t>
    <rPh sb="2" eb="4">
      <t>シチョウ</t>
    </rPh>
    <rPh sb="4" eb="6">
      <t>ソンゼイ</t>
    </rPh>
    <rPh sb="7" eb="9">
      <t>ゼイリツ</t>
    </rPh>
    <rPh sb="9" eb="11">
      <t>イチラン</t>
    </rPh>
    <phoneticPr fontId="1"/>
  </si>
  <si>
    <t>税目</t>
    <rPh sb="0" eb="2">
      <t>ゼイモク</t>
    </rPh>
    <phoneticPr fontId="2"/>
  </si>
  <si>
    <t>税率の種類</t>
    <rPh sb="0" eb="2">
      <t>ゼイリツ</t>
    </rPh>
    <rPh sb="3" eb="5">
      <t>シュルイ</t>
    </rPh>
    <phoneticPr fontId="2"/>
  </si>
  <si>
    <t>制限税率の有無</t>
    <rPh sb="0" eb="2">
      <t>セイゲン</t>
    </rPh>
    <rPh sb="2" eb="4">
      <t>ゼイリツ</t>
    </rPh>
    <rPh sb="5" eb="7">
      <t>ウム</t>
    </rPh>
    <phoneticPr fontId="2"/>
  </si>
  <si>
    <t>備考</t>
    <rPh sb="0" eb="2">
      <t>ビコウ</t>
    </rPh>
    <phoneticPr fontId="2"/>
  </si>
  <si>
    <t>神戸市状況</t>
    <rPh sb="0" eb="2">
      <t>コウベ</t>
    </rPh>
    <rPh sb="2" eb="3">
      <t>シ</t>
    </rPh>
    <rPh sb="3" eb="5">
      <t>ジョウキョウ</t>
    </rPh>
    <phoneticPr fontId="2"/>
  </si>
  <si>
    <t>市町村民税</t>
    <rPh sb="0" eb="2">
      <t>シチョウ</t>
    </rPh>
    <rPh sb="2" eb="3">
      <t>ソン</t>
    </rPh>
    <rPh sb="3" eb="4">
      <t>ミン</t>
    </rPh>
    <rPh sb="4" eb="5">
      <t>ゼイ</t>
    </rPh>
    <phoneticPr fontId="2"/>
  </si>
  <si>
    <t>標準税率（一律8％）</t>
    <rPh sb="0" eb="2">
      <t>ヒョウジュン</t>
    </rPh>
    <rPh sb="2" eb="4">
      <t>ゼイリツ</t>
    </rPh>
    <rPh sb="5" eb="7">
      <t>イチリツ</t>
    </rPh>
    <phoneticPr fontId="2"/>
  </si>
  <si>
    <t>無</t>
    <rPh sb="0" eb="1">
      <t>ム</t>
    </rPh>
    <phoneticPr fontId="2"/>
  </si>
  <si>
    <t>標準税率</t>
    <rPh sb="0" eb="2">
      <t>ヒョウジュン</t>
    </rPh>
    <rPh sb="2" eb="4">
      <t>ゼイリツ</t>
    </rPh>
    <phoneticPr fontId="2"/>
  </si>
  <si>
    <t>　個人</t>
    <rPh sb="1" eb="3">
      <t>コジン</t>
    </rPh>
    <phoneticPr fontId="2"/>
  </si>
  <si>
    <t>超過課税（3,900円）</t>
    <rPh sb="0" eb="2">
      <t>チョウカ</t>
    </rPh>
    <rPh sb="2" eb="4">
      <t>カゼイ</t>
    </rPh>
    <rPh sb="10" eb="11">
      <t>エン</t>
    </rPh>
    <phoneticPr fontId="2"/>
  </si>
  <si>
    <t>標準税率（6.0％）</t>
    <rPh sb="0" eb="2">
      <t>ヒョウジュン</t>
    </rPh>
    <rPh sb="2" eb="4">
      <t>ゼイリツ</t>
    </rPh>
    <phoneticPr fontId="2"/>
  </si>
  <si>
    <t>有（創設時より）</t>
    <rPh sb="0" eb="1">
      <t>アリ</t>
    </rPh>
    <rPh sb="2" eb="4">
      <t>ソウセツ</t>
    </rPh>
    <rPh sb="4" eb="5">
      <t>ジ</t>
    </rPh>
    <phoneticPr fontId="2"/>
  </si>
  <si>
    <t>不均一超過課税</t>
    <rPh sb="0" eb="3">
      <t>フキンイツ</t>
    </rPh>
    <rPh sb="3" eb="4">
      <t>チョウ</t>
    </rPh>
    <rPh sb="4" eb="5">
      <t>カ</t>
    </rPh>
    <rPh sb="5" eb="7">
      <t>カゼイ</t>
    </rPh>
    <phoneticPr fontId="2"/>
  </si>
  <si>
    <t>　法人</t>
    <rPh sb="1" eb="3">
      <t>ホウジン</t>
    </rPh>
    <phoneticPr fontId="2"/>
  </si>
  <si>
    <t>標準税率（5万円～300万円）</t>
    <rPh sb="0" eb="2">
      <t>ヒョウジュン</t>
    </rPh>
    <rPh sb="2" eb="4">
      <t>ゼイリツ</t>
    </rPh>
    <rPh sb="6" eb="8">
      <t>マンエン</t>
    </rPh>
    <rPh sb="12" eb="14">
      <t>マンエン</t>
    </rPh>
    <phoneticPr fontId="2"/>
  </si>
  <si>
    <t xml:space="preserve">有（創設時より） </t>
    <rPh sb="0" eb="1">
      <t>アリ</t>
    </rPh>
    <rPh sb="2" eb="4">
      <t>ソウセツ</t>
    </rPh>
    <rPh sb="4" eb="5">
      <t>ジ</t>
    </rPh>
    <phoneticPr fontId="2"/>
  </si>
  <si>
    <t xml:space="preserve"> （昭59年度より1.2倍）</t>
    <phoneticPr fontId="2"/>
  </si>
  <si>
    <t>標準税率（1.4％）</t>
    <rPh sb="0" eb="2">
      <t>ヒョウジュン</t>
    </rPh>
    <rPh sb="2" eb="4">
      <t>ゼイリツ</t>
    </rPh>
    <phoneticPr fontId="2"/>
  </si>
  <si>
    <t>軽自動車税</t>
    <rPh sb="0" eb="4">
      <t>ケイジドウシャ</t>
    </rPh>
    <rPh sb="4" eb="5">
      <t>ゼイ</t>
    </rPh>
    <phoneticPr fontId="2"/>
  </si>
  <si>
    <t>標準税率（定額課税）</t>
    <rPh sb="0" eb="2">
      <t>ヒョウジュン</t>
    </rPh>
    <rPh sb="2" eb="4">
      <t>ゼイリツ</t>
    </rPh>
    <rPh sb="5" eb="7">
      <t>テイガク</t>
    </rPh>
    <rPh sb="7" eb="9">
      <t>カゼイ</t>
    </rPh>
    <phoneticPr fontId="2"/>
  </si>
  <si>
    <t>有（平18年度より1.5倍）</t>
    <rPh sb="0" eb="1">
      <t>アリ</t>
    </rPh>
    <rPh sb="2" eb="3">
      <t>ヒラ</t>
    </rPh>
    <rPh sb="5" eb="7">
      <t>ネンド</t>
    </rPh>
    <rPh sb="12" eb="13">
      <t>バイ</t>
    </rPh>
    <phoneticPr fontId="2"/>
  </si>
  <si>
    <t>市町村たばこ税</t>
    <rPh sb="0" eb="2">
      <t>シチョウ</t>
    </rPh>
    <rPh sb="2" eb="3">
      <t>ソン</t>
    </rPh>
    <rPh sb="6" eb="7">
      <t>ゼイ</t>
    </rPh>
    <phoneticPr fontId="2"/>
  </si>
  <si>
    <t>一定税率</t>
    <rPh sb="0" eb="2">
      <t>イッテイ</t>
    </rPh>
    <rPh sb="2" eb="4">
      <t>ゼイリツ</t>
    </rPh>
    <phoneticPr fontId="2"/>
  </si>
  <si>
    <t>（1,000本につき、6,552円）</t>
    <rPh sb="6" eb="7">
      <t>ホン</t>
    </rPh>
    <rPh sb="16" eb="17">
      <t>エン</t>
    </rPh>
    <phoneticPr fontId="2"/>
  </si>
  <si>
    <t>鉱産税</t>
    <rPh sb="0" eb="2">
      <t>コウサン</t>
    </rPh>
    <rPh sb="2" eb="3">
      <t>ゼイ</t>
    </rPh>
    <phoneticPr fontId="2"/>
  </si>
  <si>
    <t>標準税率（1％）</t>
    <rPh sb="0" eb="2">
      <t>ヒョウジュン</t>
    </rPh>
    <rPh sb="2" eb="4">
      <t>ゼイリツ</t>
    </rPh>
    <phoneticPr fontId="2"/>
  </si>
  <si>
    <t>有（創設時より）（1.2％）</t>
    <rPh sb="0" eb="1">
      <t>アリ</t>
    </rPh>
    <rPh sb="2" eb="4">
      <t>ソウセツ</t>
    </rPh>
    <rPh sb="4" eb="5">
      <t>ジ</t>
    </rPh>
    <phoneticPr fontId="2"/>
  </si>
  <si>
    <t>課していない（昭61.4.1廃止）</t>
    <rPh sb="0" eb="1">
      <t>カ</t>
    </rPh>
    <rPh sb="7" eb="8">
      <t>ショウ</t>
    </rPh>
    <rPh sb="14" eb="16">
      <t>ハイシ</t>
    </rPh>
    <phoneticPr fontId="2"/>
  </si>
  <si>
    <t>入湯税</t>
    <rPh sb="0" eb="2">
      <t>ニュウトウ</t>
    </rPh>
    <rPh sb="2" eb="3">
      <t>ゼイ</t>
    </rPh>
    <phoneticPr fontId="2"/>
  </si>
  <si>
    <t>標準税率（1人1日150円）</t>
    <rPh sb="0" eb="2">
      <t>ヒョウジュン</t>
    </rPh>
    <rPh sb="2" eb="4">
      <t>ゼイリツ</t>
    </rPh>
    <rPh sb="6" eb="7">
      <t>ニン</t>
    </rPh>
    <rPh sb="8" eb="9">
      <t>ニチ</t>
    </rPh>
    <rPh sb="12" eb="13">
      <t>エン</t>
    </rPh>
    <phoneticPr fontId="2"/>
  </si>
  <si>
    <t>宿泊を伴う入湯　1人1泊150円</t>
    <rPh sb="0" eb="2">
      <t>シュクハク</t>
    </rPh>
    <rPh sb="3" eb="4">
      <t>トモナ</t>
    </rPh>
    <rPh sb="5" eb="7">
      <t>ニュウトウ</t>
    </rPh>
    <rPh sb="9" eb="10">
      <t>ニン</t>
    </rPh>
    <rPh sb="11" eb="12">
      <t>ハク</t>
    </rPh>
    <rPh sb="15" eb="16">
      <t>エン</t>
    </rPh>
    <phoneticPr fontId="2"/>
  </si>
  <si>
    <t>日帰りの入湯　　1人1日 75円</t>
    <rPh sb="0" eb="2">
      <t>ヒガエ</t>
    </rPh>
    <rPh sb="4" eb="6">
      <t>ニュウトウ</t>
    </rPh>
    <rPh sb="9" eb="10">
      <t>ニン</t>
    </rPh>
    <rPh sb="11" eb="12">
      <t>ニチ</t>
    </rPh>
    <rPh sb="15" eb="16">
      <t>エン</t>
    </rPh>
    <phoneticPr fontId="2"/>
  </si>
  <si>
    <t>事業所税</t>
    <rPh sb="0" eb="2">
      <t>ジギョウ</t>
    </rPh>
    <rPh sb="2" eb="3">
      <t>ショ</t>
    </rPh>
    <rPh sb="3" eb="4">
      <t>ゼイ</t>
    </rPh>
    <phoneticPr fontId="2"/>
  </si>
  <si>
    <t>　資産割　　600円/㎡</t>
    <rPh sb="1" eb="3">
      <t>シサン</t>
    </rPh>
    <rPh sb="3" eb="4">
      <t>ワリ</t>
    </rPh>
    <rPh sb="9" eb="10">
      <t>エン</t>
    </rPh>
    <phoneticPr fontId="2"/>
  </si>
  <si>
    <t>　従業者割　0.25％</t>
    <rPh sb="1" eb="2">
      <t>ジュウ</t>
    </rPh>
    <rPh sb="2" eb="4">
      <t>ギョウシャ</t>
    </rPh>
    <rPh sb="4" eb="5">
      <t>ワ</t>
    </rPh>
    <phoneticPr fontId="2"/>
  </si>
  <si>
    <t>都市計画税</t>
    <rPh sb="0" eb="2">
      <t>トシ</t>
    </rPh>
    <rPh sb="2" eb="4">
      <t>ケイカク</t>
    </rPh>
    <rPh sb="4" eb="5">
      <t>ゼイ</t>
    </rPh>
    <phoneticPr fontId="2"/>
  </si>
  <si>
    <t>制限税率（0.3％）</t>
    <rPh sb="0" eb="2">
      <t>セイゲン</t>
    </rPh>
    <rPh sb="2" eb="4">
      <t>ゼイリツ</t>
    </rPh>
    <phoneticPr fontId="2"/>
  </si>
  <si>
    <t>制限税率（創設時より）</t>
    <rPh sb="0" eb="2">
      <t>セイゲン</t>
    </rPh>
    <rPh sb="2" eb="4">
      <t>ゼイリツ</t>
    </rPh>
    <rPh sb="5" eb="7">
      <t>ソウセツ</t>
    </rPh>
    <rPh sb="7" eb="8">
      <t>ジ</t>
    </rPh>
    <phoneticPr fontId="2"/>
  </si>
  <si>
    <t xml:space="preserve"> （創設時は0.2％）</t>
    <phoneticPr fontId="2"/>
  </si>
  <si>
    <t>　　　　　均等割</t>
    <rPh sb="5" eb="8">
      <t>キントウワ</t>
    </rPh>
    <phoneticPr fontId="1"/>
  </si>
  <si>
    <t>　　　　　所得割</t>
    <rPh sb="5" eb="7">
      <t>ショトク</t>
    </rPh>
    <rPh sb="7" eb="8">
      <t>ワリ</t>
    </rPh>
    <phoneticPr fontId="1"/>
  </si>
  <si>
    <t>　　創設時～平成9年度まで</t>
    <rPh sb="2" eb="4">
      <t>ソウセツ</t>
    </rPh>
    <rPh sb="4" eb="5">
      <t>ジ</t>
    </rPh>
    <rPh sb="6" eb="8">
      <t>ヘイセイ</t>
    </rPh>
    <rPh sb="9" eb="11">
      <t>ネンド</t>
    </rPh>
    <phoneticPr fontId="2"/>
  </si>
  <si>
    <t>　　制限税率有</t>
    <phoneticPr fontId="1"/>
  </si>
  <si>
    <t>　　（平成10年度廃止）</t>
    <phoneticPr fontId="1"/>
  </si>
  <si>
    <t>　令和元年度分より400円を超過課税</t>
    <rPh sb="1" eb="3">
      <t>レイワ</t>
    </rPh>
    <rPh sb="3" eb="5">
      <t>ガンネン</t>
    </rPh>
    <rPh sb="5" eb="6">
      <t>ド</t>
    </rPh>
    <rPh sb="6" eb="7">
      <t>ブン</t>
    </rPh>
    <rPh sb="12" eb="13">
      <t>エン</t>
    </rPh>
    <phoneticPr fontId="2"/>
  </si>
  <si>
    <t>　　　　　法人税割</t>
    <rPh sb="5" eb="8">
      <t>ホウジンゼイ</t>
    </rPh>
    <rPh sb="8" eb="9">
      <t>ワリ</t>
    </rPh>
    <phoneticPr fontId="1"/>
  </si>
  <si>
    <t xml:space="preserve"> （令和元年10月1日以後に開始</t>
    <rPh sb="2" eb="4">
      <t>レイワ</t>
    </rPh>
    <rPh sb="4" eb="6">
      <t>ガンネン</t>
    </rPh>
    <rPh sb="8" eb="9">
      <t>ガツ</t>
    </rPh>
    <rPh sb="10" eb="11">
      <t>ニチ</t>
    </rPh>
    <rPh sb="11" eb="13">
      <t>イゴ</t>
    </rPh>
    <rPh sb="14" eb="16">
      <t>カイシ</t>
    </rPh>
    <phoneticPr fontId="2"/>
  </si>
  <si>
    <t xml:space="preserve"> 　する事業年度分より8.4%）</t>
    <phoneticPr fontId="2"/>
  </si>
  <si>
    <t>　昭49.11.1以降に終了する事業年度</t>
    <rPh sb="1" eb="2">
      <t>アキラ</t>
    </rPh>
    <rPh sb="9" eb="11">
      <t>イコウ</t>
    </rPh>
    <rPh sb="12" eb="14">
      <t>シュウリョウ</t>
    </rPh>
    <rPh sb="16" eb="18">
      <t>ジギョウ</t>
    </rPh>
    <rPh sb="18" eb="20">
      <t>ネンド</t>
    </rPh>
    <phoneticPr fontId="2"/>
  </si>
  <si>
    <t>　より実施</t>
    <rPh sb="3" eb="5">
      <t>ジッシ</t>
    </rPh>
    <phoneticPr fontId="1"/>
  </si>
  <si>
    <t xml:space="preserve">　昭26年度分～平10.3.31以前に終了する </t>
    <rPh sb="1" eb="2">
      <t>アキラ</t>
    </rPh>
    <rPh sb="2" eb="6">
      <t>ニ６ネンド</t>
    </rPh>
    <rPh sb="6" eb="7">
      <t>ブン</t>
    </rPh>
    <rPh sb="8" eb="9">
      <t>ヒラ</t>
    </rPh>
    <rPh sb="16" eb="18">
      <t>イゼン</t>
    </rPh>
    <rPh sb="19" eb="21">
      <t>シュウリョウ</t>
    </rPh>
    <phoneticPr fontId="2"/>
  </si>
  <si>
    <t>　事業年度分まで不均一課税実施</t>
    <phoneticPr fontId="1"/>
  </si>
  <si>
    <t>昭26年度～平15年度まで制限税率有</t>
    <rPh sb="0" eb="1">
      <t>ショウ</t>
    </rPh>
    <rPh sb="3" eb="5">
      <t>ネンド</t>
    </rPh>
    <rPh sb="6" eb="7">
      <t>ヒラ</t>
    </rPh>
    <rPh sb="9" eb="10">
      <t>ネン</t>
    </rPh>
    <rPh sb="10" eb="11">
      <t>ド</t>
    </rPh>
    <phoneticPr fontId="2"/>
  </si>
  <si>
    <t>2.1％（平成16年度廃止）</t>
    <phoneticPr fontId="1"/>
  </si>
  <si>
    <t>1.7％を超える一定の場合に議会で</t>
    <rPh sb="5" eb="6">
      <t>コ</t>
    </rPh>
    <rPh sb="8" eb="10">
      <t>イッテイ</t>
    </rPh>
    <rPh sb="11" eb="13">
      <t>バアイ</t>
    </rPh>
    <rPh sb="14" eb="16">
      <t>ギカイ</t>
    </rPh>
    <phoneticPr fontId="2"/>
  </si>
  <si>
    <t>一定の納税義務者の意見を聴く制度有</t>
    <phoneticPr fontId="1"/>
  </si>
  <si>
    <t>（事前届出制から平10年度に改正）</t>
    <phoneticPr fontId="1"/>
  </si>
  <si>
    <t>昭51年度～平17年度までは</t>
    <rPh sb="0" eb="1">
      <t>アキラ</t>
    </rPh>
    <rPh sb="3" eb="5">
      <t>ネンド</t>
    </rPh>
    <rPh sb="6" eb="7">
      <t>ヒラ</t>
    </rPh>
    <rPh sb="9" eb="11">
      <t>ネンド</t>
    </rPh>
    <phoneticPr fontId="2"/>
  </si>
  <si>
    <t>制限税率1.2倍</t>
    <phoneticPr fontId="1"/>
  </si>
  <si>
    <t>　（200万円/月以下の場合0.7％）</t>
    <rPh sb="5" eb="7">
      <t>マンエン</t>
    </rPh>
    <rPh sb="8" eb="9">
      <t>ツキ</t>
    </rPh>
    <rPh sb="9" eb="11">
      <t>イカ</t>
    </rPh>
    <rPh sb="12" eb="14">
      <t>バアイ</t>
    </rPh>
    <phoneticPr fontId="2"/>
  </si>
  <si>
    <t>　（200万円/月以下の場合0.9％）</t>
    <phoneticPr fontId="2"/>
  </si>
  <si>
    <t>特別土地保有税</t>
    <rPh sb="0" eb="2">
      <t>トクベツ</t>
    </rPh>
    <rPh sb="2" eb="4">
      <t>トチ</t>
    </rPh>
    <rPh sb="4" eb="7">
      <t>ホユウゼイ</t>
    </rPh>
    <phoneticPr fontId="1"/>
  </si>
  <si>
    <t>　土地の所有　1.4％</t>
    <rPh sb="1" eb="3">
      <t>トチ</t>
    </rPh>
    <rPh sb="4" eb="6">
      <t>ショユウ</t>
    </rPh>
    <phoneticPr fontId="1"/>
  </si>
  <si>
    <t>　土地の取得　3％</t>
    <rPh sb="1" eb="3">
      <t>トチ</t>
    </rPh>
    <rPh sb="4" eb="6">
      <t>シュトク</t>
    </rPh>
    <phoneticPr fontId="1"/>
  </si>
  <si>
    <t>平成15年度以降は新たな課税を停止</t>
    <rPh sb="0" eb="2">
      <t>ヘイセイ</t>
    </rPh>
    <rPh sb="4" eb="6">
      <t>ネンド</t>
    </rPh>
    <rPh sb="6" eb="8">
      <t>イコウ</t>
    </rPh>
    <rPh sb="9" eb="10">
      <t>アラ</t>
    </rPh>
    <rPh sb="12" eb="14">
      <t>カゼイ</t>
    </rPh>
    <rPh sb="15" eb="17">
      <t>テイシ</t>
    </rPh>
    <phoneticPr fontId="1"/>
  </si>
  <si>
    <t>一定税率</t>
    <rPh sb="0" eb="4">
      <t>イッテイゼイリツ</t>
    </rPh>
    <phoneticPr fontId="1"/>
  </si>
  <si>
    <t>　平成15年度以降は新たな課税を停止</t>
    <rPh sb="1" eb="3">
      <t>ヘイセイ</t>
    </rPh>
    <rPh sb="5" eb="7">
      <t>ネンド</t>
    </rPh>
    <rPh sb="7" eb="9">
      <t>イコウ</t>
    </rPh>
    <rPh sb="10" eb="11">
      <t>アラ</t>
    </rPh>
    <rPh sb="13" eb="15">
      <t>カゼイ</t>
    </rPh>
    <rPh sb="16" eb="18">
      <t>テイシ</t>
    </rPh>
    <phoneticPr fontId="1"/>
  </si>
  <si>
    <t>Ⅳ　税務一般</t>
    <rPh sb="2" eb="4">
      <t>ゼイム</t>
    </rPh>
    <rPh sb="4" eb="6">
      <t>イッパン</t>
    </rPh>
    <phoneticPr fontId="1"/>
  </si>
  <si>
    <t>３　指定都市の徴税費決算額</t>
  </si>
  <si>
    <t>３　指定都市の徴税費決算額</t>
    <rPh sb="2" eb="4">
      <t>シテイ</t>
    </rPh>
    <rPh sb="4" eb="6">
      <t>トシ</t>
    </rPh>
    <rPh sb="7" eb="9">
      <t>チョウゼイ</t>
    </rPh>
    <rPh sb="9" eb="10">
      <t>ヒ</t>
    </rPh>
    <rPh sb="10" eb="12">
      <t>ケッサン</t>
    </rPh>
    <rPh sb="12" eb="13">
      <t>ガク</t>
    </rPh>
    <phoneticPr fontId="1"/>
  </si>
  <si>
    <t>●目次（下線付き文字をクリックすると、各項目に切り替わります。）</t>
    <rPh sb="1" eb="3">
      <t>モクジ</t>
    </rPh>
    <rPh sb="4" eb="6">
      <t>カセン</t>
    </rPh>
    <rPh sb="6" eb="7">
      <t>ツ</t>
    </rPh>
    <rPh sb="8" eb="10">
      <t>モジ</t>
    </rPh>
    <rPh sb="19" eb="22">
      <t>カクコウモク</t>
    </rPh>
    <rPh sb="23" eb="24">
      <t>キ</t>
    </rPh>
    <rPh sb="25" eb="26">
      <t>カ</t>
    </rPh>
    <phoneticPr fontId="1"/>
  </si>
  <si>
    <t>目次へ戻る</t>
    <rPh sb="0" eb="2">
      <t>モクジ</t>
    </rPh>
    <rPh sb="3" eb="4">
      <t>モド</t>
    </rPh>
    <phoneticPr fontId="1"/>
  </si>
  <si>
    <t>目次へ戻る</t>
    <rPh sb="0" eb="2">
      <t>モクジ</t>
    </rPh>
    <rPh sb="3" eb="4">
      <t>モド</t>
    </rPh>
    <phoneticPr fontId="2"/>
  </si>
  <si>
    <t>合計
（ウ）＋（エ）
＝（オ）</t>
    <rPh sb="0" eb="2">
      <t>ゴウケイ</t>
    </rPh>
    <phoneticPr fontId="1"/>
  </si>
  <si>
    <t>和解</t>
    <rPh sb="0" eb="1">
      <t>ワ</t>
    </rPh>
    <rPh sb="1" eb="2">
      <t>カイ</t>
    </rPh>
    <phoneticPr fontId="2"/>
  </si>
  <si>
    <t>市民税担当</t>
    <rPh sb="0" eb="3">
      <t>シミンゼイ</t>
    </rPh>
    <rPh sb="3" eb="5">
      <t>タントウ</t>
    </rPh>
    <phoneticPr fontId="1"/>
  </si>
  <si>
    <t>固定資産税担当</t>
    <rPh sb="0" eb="2">
      <t>コテイ</t>
    </rPh>
    <rPh sb="2" eb="5">
      <t>シサンゼイ</t>
    </rPh>
    <rPh sb="5" eb="7">
      <t>タントウ</t>
    </rPh>
    <phoneticPr fontId="1"/>
  </si>
  <si>
    <t>職名別内訳</t>
    <rPh sb="0" eb="1">
      <t>ショク</t>
    </rPh>
    <rPh sb="1" eb="2">
      <t>ナ</t>
    </rPh>
    <rPh sb="2" eb="3">
      <t>ベツ</t>
    </rPh>
    <rPh sb="3" eb="5">
      <t>ウチワケ</t>
    </rPh>
    <phoneticPr fontId="1"/>
  </si>
  <si>
    <t>課長</t>
    <rPh sb="0" eb="1">
      <t>カ</t>
    </rPh>
    <rPh sb="1" eb="2">
      <t>チョウ</t>
    </rPh>
    <phoneticPr fontId="1"/>
  </si>
  <si>
    <t>係長</t>
    <rPh sb="0" eb="1">
      <t>カカリ</t>
    </rPh>
    <rPh sb="1" eb="2">
      <t>オサ</t>
    </rPh>
    <phoneticPr fontId="1"/>
  </si>
  <si>
    <t>令和元年度</t>
    <rPh sb="0" eb="2">
      <t>レイワ</t>
    </rPh>
    <rPh sb="2" eb="3">
      <t>ガン</t>
    </rPh>
    <rPh sb="3" eb="4">
      <t>ネン</t>
    </rPh>
    <rPh sb="4" eb="5">
      <t>ド</t>
    </rPh>
    <phoneticPr fontId="1"/>
  </si>
  <si>
    <t>垂水区</t>
    <rPh sb="0" eb="3">
      <t>タルミク</t>
    </rPh>
    <phoneticPr fontId="1"/>
  </si>
  <si>
    <t>平成30年度</t>
    <rPh sb="0" eb="2">
      <t>ヘイセイ</t>
    </rPh>
    <rPh sb="4" eb="5">
      <t>ネン</t>
    </rPh>
    <rPh sb="5" eb="6">
      <t>ド</t>
    </rPh>
    <phoneticPr fontId="1"/>
  </si>
  <si>
    <t>19年９月から各区役所市税課を行財政局主税部の直轄組織にし，各区役所内に市税事務所を新設。</t>
    <rPh sb="2" eb="3">
      <t>ネン</t>
    </rPh>
    <rPh sb="4" eb="5">
      <t>ガツ</t>
    </rPh>
    <rPh sb="7" eb="8">
      <t>カク</t>
    </rPh>
    <rPh sb="8" eb="11">
      <t>クヤクショ</t>
    </rPh>
    <rPh sb="11" eb="13">
      <t>シゼイ</t>
    </rPh>
    <rPh sb="13" eb="14">
      <t>カ</t>
    </rPh>
    <rPh sb="15" eb="18">
      <t>ギョウザイセイ</t>
    </rPh>
    <rPh sb="18" eb="19">
      <t>キョク</t>
    </rPh>
    <rPh sb="19" eb="20">
      <t>シュ</t>
    </rPh>
    <rPh sb="20" eb="21">
      <t>ゼイ</t>
    </rPh>
    <rPh sb="21" eb="22">
      <t>ブ</t>
    </rPh>
    <rPh sb="23" eb="25">
      <t>チョッカツ</t>
    </rPh>
    <rPh sb="25" eb="27">
      <t>ソシキ</t>
    </rPh>
    <rPh sb="30" eb="31">
      <t>カク</t>
    </rPh>
    <rPh sb="31" eb="32">
      <t>ク</t>
    </rPh>
    <rPh sb="32" eb="34">
      <t>ヤクショ</t>
    </rPh>
    <rPh sb="34" eb="35">
      <t>ナイ</t>
    </rPh>
    <rPh sb="36" eb="38">
      <t>シゼイ</t>
    </rPh>
    <rPh sb="38" eb="40">
      <t>ジム</t>
    </rPh>
    <rPh sb="40" eb="41">
      <t>ショ</t>
    </rPh>
    <rPh sb="42" eb="44">
      <t>シンセツ</t>
    </rPh>
    <phoneticPr fontId="2"/>
  </si>
  <si>
    <t>　・軽自動車税の賦課・滞納事務を納税促進課に集約</t>
  </si>
  <si>
    <t>　・固定資産税係（償却資産事務）を中央市税事務所固定資産税係に集約</t>
  </si>
  <si>
    <t>　・納税管理係を廃止</t>
  </si>
  <si>
    <t>　・収納管理事務，滞納整理事務（軽自動車税を除く）を課税管理課，納税促進課及び収税課に集約</t>
    <rPh sb="41" eb="42">
      <t>カ</t>
    </rPh>
    <rPh sb="43" eb="45">
      <t>シュウヤク</t>
    </rPh>
    <phoneticPr fontId="1"/>
  </si>
  <si>
    <t>令和元年８月から本庁部門及び９箇所の市税事務所を新長田合同庁舎に移転・集約</t>
  </si>
  <si>
    <r>
      <t>22</t>
    </r>
    <r>
      <rPr>
        <sz val="11"/>
        <color theme="1"/>
        <rFont val="UD デジタル 教科書体 N-R"/>
        <family val="1"/>
        <charset val="128"/>
      </rPr>
      <t>年度から中央市税事務所の固定資産税事務（償却資産に係るもの。）を固定資産税課へ移管。</t>
    </r>
    <phoneticPr fontId="2"/>
  </si>
  <si>
    <t>④　の　完　結　事　由　別　内　訳</t>
    <phoneticPr fontId="2"/>
  </si>
  <si>
    <t>令和３年度</t>
  </si>
  <si>
    <t>令和４年度</t>
    <rPh sb="0" eb="2">
      <t>レイワ</t>
    </rPh>
    <rPh sb="3" eb="5">
      <t>ネンド</t>
    </rPh>
    <phoneticPr fontId="2"/>
  </si>
  <si>
    <t>令和３年度</t>
    <phoneticPr fontId="2"/>
  </si>
  <si>
    <t>令和４年度</t>
    <rPh sb="0" eb="2">
      <t>レイワ</t>
    </rPh>
    <rPh sb="3" eb="5">
      <t>ネンド</t>
    </rPh>
    <rPh sb="4" eb="5">
      <t>ド</t>
    </rPh>
    <phoneticPr fontId="2"/>
  </si>
  <si>
    <t>合計</t>
  </si>
  <si>
    <t>賦課</t>
  </si>
  <si>
    <t>市民税</t>
  </si>
  <si>
    <t>個人分</t>
  </si>
  <si>
    <t>法人分</t>
  </si>
  <si>
    <t>固定資産税</t>
  </si>
  <si>
    <t>その他の税</t>
  </si>
  <si>
    <t>徴収</t>
  </si>
  <si>
    <t>滞納処分</t>
  </si>
  <si>
    <t>その他</t>
  </si>
  <si>
    <t>土地</t>
  </si>
  <si>
    <t>家屋</t>
  </si>
  <si>
    <t>償却資産</t>
  </si>
  <si>
    <t>令和４年度</t>
    <phoneticPr fontId="1"/>
  </si>
  <si>
    <t>玉津支所</t>
    <rPh sb="0" eb="2">
      <t>タマツ</t>
    </rPh>
    <rPh sb="2" eb="4">
      <t>シショ</t>
    </rPh>
    <phoneticPr fontId="2"/>
  </si>
  <si>
    <t>固定資産税証明</t>
    <rPh sb="0" eb="2">
      <t>コテイ</t>
    </rPh>
    <rPh sb="2" eb="5">
      <t>シサンゼイ</t>
    </rPh>
    <rPh sb="5" eb="7">
      <t>ショウメイ</t>
    </rPh>
    <phoneticPr fontId="2"/>
  </si>
  <si>
    <t>固定資産課税台帳登録事項証明（旧評価・公課証明書）</t>
    <rPh sb="0" eb="4">
      <t>コテイシサン</t>
    </rPh>
    <rPh sb="8" eb="12">
      <t>トウロクジコウ</t>
    </rPh>
    <rPh sb="12" eb="14">
      <t>ショウメイ</t>
    </rPh>
    <rPh sb="15" eb="16">
      <t>キュウ</t>
    </rPh>
    <rPh sb="16" eb="18">
      <t>ヒョウカ</t>
    </rPh>
    <rPh sb="19" eb="21">
      <t>コウカ</t>
    </rPh>
    <rPh sb="21" eb="24">
      <t>ショウメイショ</t>
    </rPh>
    <phoneticPr fontId="2"/>
  </si>
  <si>
    <t>住宅用家屋証明書</t>
    <rPh sb="0" eb="2">
      <t>ジュウタク</t>
    </rPh>
    <rPh sb="2" eb="3">
      <t>ヨウ</t>
    </rPh>
    <rPh sb="3" eb="8">
      <t>カオクショウメイショ</t>
    </rPh>
    <phoneticPr fontId="1"/>
  </si>
  <si>
    <t>　市税の窓口</t>
    <rPh sb="1" eb="3">
      <t>シゼイ</t>
    </rPh>
    <rPh sb="4" eb="6">
      <t>マドグチ</t>
    </rPh>
    <phoneticPr fontId="1"/>
  </si>
  <si>
    <t>市税の窓口</t>
    <rPh sb="0" eb="2">
      <t>シゼイ</t>
    </rPh>
    <rPh sb="3" eb="5">
      <t>マドグチ</t>
    </rPh>
    <phoneticPr fontId="1"/>
  </si>
  <si>
    <t>市民課</t>
    <rPh sb="0" eb="3">
      <t>シミンカ</t>
    </rPh>
    <phoneticPr fontId="1"/>
  </si>
  <si>
    <t>北市税の窓口</t>
    <rPh sb="0" eb="1">
      <t>キタ</t>
    </rPh>
    <rPh sb="1" eb="3">
      <t>シゼイ</t>
    </rPh>
    <rPh sb="4" eb="6">
      <t>マドグチ</t>
    </rPh>
    <phoneticPr fontId="1"/>
  </si>
  <si>
    <t>北神市税の窓口</t>
    <rPh sb="2" eb="4">
      <t>シゼイ</t>
    </rPh>
    <rPh sb="5" eb="7">
      <t>マドグチ</t>
    </rPh>
    <phoneticPr fontId="1"/>
  </si>
  <si>
    <t>市民課（北区）</t>
    <rPh sb="0" eb="3">
      <t>シミンカ</t>
    </rPh>
    <rPh sb="4" eb="6">
      <t>キタク</t>
    </rPh>
    <phoneticPr fontId="1"/>
  </si>
  <si>
    <t>市民課（北神区役所）</t>
    <rPh sb="0" eb="3">
      <t>シミンカ</t>
    </rPh>
    <rPh sb="4" eb="9">
      <t>ホクシンクヤクショ</t>
    </rPh>
    <phoneticPr fontId="1"/>
  </si>
  <si>
    <t>北須磨支所</t>
    <rPh sb="0" eb="3">
      <t>キタスマ</t>
    </rPh>
    <rPh sb="3" eb="4">
      <t>ササ</t>
    </rPh>
    <rPh sb="4" eb="5">
      <t>トコロ</t>
    </rPh>
    <phoneticPr fontId="1"/>
  </si>
  <si>
    <t>発行しない</t>
    <rPh sb="0" eb="2">
      <t>ハッコウ</t>
    </rPh>
    <phoneticPr fontId="1"/>
  </si>
  <si>
    <t>明舞サービスコーナー</t>
    <rPh sb="0" eb="1">
      <t>メイ</t>
    </rPh>
    <rPh sb="1" eb="2">
      <t>マイ</t>
    </rPh>
    <phoneticPr fontId="1"/>
  </si>
  <si>
    <t>玉津支所</t>
    <rPh sb="0" eb="2">
      <t>タマツ</t>
    </rPh>
    <rPh sb="2" eb="4">
      <t>シショ</t>
    </rPh>
    <phoneticPr fontId="1"/>
  </si>
  <si>
    <t>物件費</t>
    <rPh sb="0" eb="3">
      <t>ブッケンヒ</t>
    </rPh>
    <phoneticPr fontId="2"/>
  </si>
  <si>
    <t>人口・世帯数は各市HPより。
　</t>
    <rPh sb="0" eb="2">
      <t>ジンコウ</t>
    </rPh>
    <rPh sb="3" eb="6">
      <t>セタイスウ</t>
    </rPh>
    <rPh sb="7" eb="9">
      <t>カクシ</t>
    </rPh>
    <phoneticPr fontId="2"/>
  </si>
  <si>
    <t>コンビニ交付</t>
    <rPh sb="4" eb="6">
      <t>コウフ</t>
    </rPh>
    <phoneticPr fontId="1"/>
  </si>
  <si>
    <t>所得・課税（非課税)証明</t>
    <rPh sb="0" eb="2">
      <t>ショトク</t>
    </rPh>
    <rPh sb="3" eb="5">
      <t>カゼイ</t>
    </rPh>
    <rPh sb="6" eb="9">
      <t>ヒカゼイ</t>
    </rPh>
    <rPh sb="10" eb="12">
      <t>ショウメイ</t>
    </rPh>
    <phoneticPr fontId="2"/>
  </si>
  <si>
    <t xml:space="preserve">
課税証明
</t>
    <phoneticPr fontId="2"/>
  </si>
  <si>
    <t>三宮サービスコーナー</t>
    <rPh sb="0" eb="2">
      <t>サンノミヤ</t>
    </rPh>
    <phoneticPr fontId="1"/>
  </si>
  <si>
    <r>
      <t>新長田合同庁舎</t>
    </r>
    <r>
      <rPr>
        <sz val="8"/>
        <rFont val="UD デジタル 教科書体 N-R"/>
        <family val="1"/>
        <charset val="128"/>
      </rPr>
      <t>※</t>
    </r>
    <rPh sb="0" eb="3">
      <t>シンナガタ</t>
    </rPh>
    <phoneticPr fontId="1"/>
  </si>
  <si>
    <t>令和５年度</t>
    <rPh sb="0" eb="2">
      <t>レイワ</t>
    </rPh>
    <rPh sb="3" eb="5">
      <t>ネンド</t>
    </rPh>
    <phoneticPr fontId="2"/>
  </si>
  <si>
    <t>令和５年度</t>
    <rPh sb="0" eb="2">
      <t>レイワ</t>
    </rPh>
    <rPh sb="3" eb="5">
      <t>ネンド</t>
    </rPh>
    <rPh sb="4" eb="5">
      <t>ド</t>
    </rPh>
    <phoneticPr fontId="2"/>
  </si>
  <si>
    <t>令和４年度</t>
    <phoneticPr fontId="2"/>
  </si>
  <si>
    <t>令和４年度</t>
    <rPh sb="0" eb="2">
      <t>レイワ</t>
    </rPh>
    <rPh sb="3" eb="5">
      <t>ネンド</t>
    </rPh>
    <phoneticPr fontId="1"/>
  </si>
  <si>
    <t>令和５年度</t>
    <phoneticPr fontId="1"/>
  </si>
  <si>
    <t>市税に関する証明の発行及び閲覧に関すること。</t>
    <rPh sb="9" eb="11">
      <t>ハッコウ</t>
    </rPh>
    <phoneticPr fontId="2"/>
  </si>
  <si>
    <t>北神区役所</t>
    <phoneticPr fontId="1"/>
  </si>
  <si>
    <t>市民課</t>
    <phoneticPr fontId="1"/>
  </si>
  <si>
    <t>(1)</t>
    <phoneticPr fontId="1"/>
  </si>
  <si>
    <t>市税に関する証明書(固定資産税関係証明書、住宅用家屋証明書を除く。)の作成及び交付に関すること。</t>
    <phoneticPr fontId="2"/>
  </si>
  <si>
    <t>市税に関する証明書(住宅用家屋証明書を除く。)の作成及び交付に関すること。</t>
    <phoneticPr fontId="2"/>
  </si>
  <si>
    <t>職名別内訳</t>
    <phoneticPr fontId="2"/>
  </si>
  <si>
    <t>固定資産税課</t>
    <rPh sb="0" eb="6">
      <t>コテイシサンゼイカ</t>
    </rPh>
    <phoneticPr fontId="2"/>
  </si>
  <si>
    <t>国又は他の地方団体の決定の繰越に伴うもの</t>
    <rPh sb="0" eb="1">
      <t>クニ</t>
    </rPh>
    <rPh sb="1" eb="2">
      <t>マタ</t>
    </rPh>
    <rPh sb="3" eb="4">
      <t>タ</t>
    </rPh>
    <rPh sb="5" eb="7">
      <t>チホウ</t>
    </rPh>
    <rPh sb="7" eb="9">
      <t>ダンタイ</t>
    </rPh>
    <rPh sb="10" eb="12">
      <t>ケッテイ</t>
    </rPh>
    <rPh sb="13" eb="15">
      <t>クリコシ</t>
    </rPh>
    <rPh sb="16" eb="17">
      <t>トモナ</t>
    </rPh>
    <phoneticPr fontId="2"/>
  </si>
  <si>
    <t>新長田合同庁舎</t>
    <rPh sb="0" eb="3">
      <t>シンナガタ</t>
    </rPh>
    <phoneticPr fontId="1"/>
  </si>
  <si>
    <t>令和６年度</t>
    <rPh sb="0" eb="2">
      <t>レイワ</t>
    </rPh>
    <rPh sb="3" eb="5">
      <t>ネンド</t>
    </rPh>
    <phoneticPr fontId="2"/>
  </si>
  <si>
    <t>（注）人口及び世帯数は令和６年４月１日現在。その他は、「市町村税の課税状況等の調」第39表による。</t>
    <rPh sb="1" eb="2">
      <t>チュウ</t>
    </rPh>
    <rPh sb="3" eb="5">
      <t>ジンコウ</t>
    </rPh>
    <rPh sb="5" eb="6">
      <t>オヨ</t>
    </rPh>
    <rPh sb="7" eb="10">
      <t>セタイスウ</t>
    </rPh>
    <rPh sb="11" eb="13">
      <t>レイワ</t>
    </rPh>
    <rPh sb="14" eb="15">
      <t>ネン</t>
    </rPh>
    <rPh sb="16" eb="17">
      <t>ガツ</t>
    </rPh>
    <rPh sb="18" eb="19">
      <t>ニチ</t>
    </rPh>
    <rPh sb="19" eb="21">
      <t>ゲンザイ</t>
    </rPh>
    <phoneticPr fontId="2"/>
  </si>
  <si>
    <t>令和５年度</t>
    <rPh sb="0" eb="2">
      <t>レイワ</t>
    </rPh>
    <rPh sb="3" eb="5">
      <t>ネンド</t>
    </rPh>
    <phoneticPr fontId="1"/>
  </si>
  <si>
    <t>令和５年度</t>
    <phoneticPr fontId="2"/>
  </si>
  <si>
    <t>令和６年度</t>
    <phoneticPr fontId="1"/>
  </si>
  <si>
    <t>注：令和６年度分は10月１日現在</t>
    <rPh sb="0" eb="1">
      <t>チュウ</t>
    </rPh>
    <rPh sb="2" eb="4">
      <t>レイワ</t>
    </rPh>
    <rPh sb="5" eb="7">
      <t>ネンド</t>
    </rPh>
    <rPh sb="7" eb="8">
      <t>ブン</t>
    </rPh>
    <rPh sb="11" eb="12">
      <t>ガツ</t>
    </rPh>
    <rPh sb="13" eb="14">
      <t>ニチ</t>
    </rPh>
    <rPh sb="14" eb="16">
      <t>ゲンザイ</t>
    </rPh>
    <phoneticPr fontId="1"/>
  </si>
  <si>
    <t>令和６年度から以下のとおり組織再編（本庁部門7所属→17所属）</t>
    <rPh sb="0" eb="2">
      <t>レイワ</t>
    </rPh>
    <rPh sb="3" eb="5">
      <t>ネンド</t>
    </rPh>
    <rPh sb="4" eb="5">
      <t>ド</t>
    </rPh>
    <rPh sb="7" eb="9">
      <t>イカ</t>
    </rPh>
    <rPh sb="13" eb="17">
      <t>ソシキサイヘン</t>
    </rPh>
    <rPh sb="18" eb="20">
      <t>ホンチョウ</t>
    </rPh>
    <rPh sb="20" eb="22">
      <t>ブモン</t>
    </rPh>
    <rPh sb="23" eb="25">
      <t>ショゾク</t>
    </rPh>
    <rPh sb="28" eb="30">
      <t>ショゾク</t>
    </rPh>
    <phoneticPr fontId="2"/>
  </si>
  <si>
    <t>　・市民税課を市民税企画課，市民税第1課，市民税第2課に再編。</t>
    <rPh sb="28" eb="30">
      <t>サイヘン</t>
    </rPh>
    <phoneticPr fontId="2"/>
  </si>
  <si>
    <t>　・固定資産税課を固定資産税企画課，固定資産税第1課，固定資産税第2課，固定資産税第3課に再編。</t>
    <rPh sb="45" eb="47">
      <t>サイヘン</t>
    </rPh>
    <phoneticPr fontId="2"/>
  </si>
  <si>
    <t>　・収税課を収税企画課，収税第1課，収税第2課，収税第3課，収税第4課，特別滞納整理課に再編。</t>
  </si>
  <si>
    <t>（令和６年10月１日現在）</t>
    <rPh sb="1" eb="3">
      <t>レイワ</t>
    </rPh>
    <rPh sb="4" eb="5">
      <t>ネン</t>
    </rPh>
    <rPh sb="7" eb="8">
      <t>ガツ</t>
    </rPh>
    <rPh sb="9" eb="10">
      <t>ニチ</t>
    </rPh>
    <rPh sb="10" eb="12">
      <t>ゲンザイ</t>
    </rPh>
    <phoneticPr fontId="1"/>
  </si>
  <si>
    <t>標準税率（3,000円）　※１</t>
    <rPh sb="0" eb="2">
      <t>ヒョウジュン</t>
    </rPh>
    <rPh sb="2" eb="4">
      <t>ゼイリツ</t>
    </rPh>
    <rPh sb="10" eb="11">
      <t>エン</t>
    </rPh>
    <phoneticPr fontId="2"/>
  </si>
  <si>
    <t>※１　森林環境税（1,000円）</t>
    <rPh sb="3" eb="8">
      <t>シンリンカンキョウゼイ</t>
    </rPh>
    <rPh sb="14" eb="15">
      <t>エン</t>
    </rPh>
    <phoneticPr fontId="1"/>
  </si>
  <si>
    <t>　　令和６年度より、均等割と合わせ</t>
    <rPh sb="2" eb="4">
      <t>レイワ</t>
    </rPh>
    <rPh sb="5" eb="7">
      <t>ネンド</t>
    </rPh>
    <rPh sb="10" eb="13">
      <t>キントウワ</t>
    </rPh>
    <rPh sb="14" eb="15">
      <t>ア</t>
    </rPh>
    <phoneticPr fontId="1"/>
  </si>
  <si>
    <t>　　て納付（国税）</t>
    <rPh sb="3" eb="5">
      <t>ノウフ</t>
    </rPh>
    <rPh sb="6" eb="8">
      <t>コクゼイ</t>
    </rPh>
    <phoneticPr fontId="1"/>
  </si>
  <si>
    <t>税務のシステムの総合調整，計画，開発，管理，運用及び保守に関すること。</t>
  </si>
  <si>
    <t>(4)</t>
    <phoneticPr fontId="1"/>
  </si>
  <si>
    <t>市税の業務改革の総括に関すること。</t>
    <phoneticPr fontId="2"/>
  </si>
  <si>
    <t>市税に関する訴訟に関すること。</t>
    <phoneticPr fontId="2"/>
  </si>
  <si>
    <t>市税の業務改革に関すること（他の所管に属するものを除く。）。</t>
    <phoneticPr fontId="2"/>
  </si>
  <si>
    <t>市民税企画課</t>
    <rPh sb="0" eb="3">
      <t>シミンゼイ</t>
    </rPh>
    <rPh sb="3" eb="5">
      <t>キカク</t>
    </rPh>
    <rPh sb="5" eb="6">
      <t>カ</t>
    </rPh>
    <phoneticPr fontId="2"/>
  </si>
  <si>
    <t>個人の市民税の賦課事務の統括に関すること。</t>
    <rPh sb="0" eb="2">
      <t>コジン</t>
    </rPh>
    <rPh sb="3" eb="6">
      <t>シミンゼイ</t>
    </rPh>
    <rPh sb="7" eb="9">
      <t>フカ</t>
    </rPh>
    <rPh sb="9" eb="11">
      <t>ジム</t>
    </rPh>
    <rPh sb="12" eb="14">
      <t>トウカツ</t>
    </rPh>
    <rPh sb="15" eb="16">
      <t>カン</t>
    </rPh>
    <phoneticPr fontId="2"/>
  </si>
  <si>
    <t>市税の窓口の運営管理に関すること（他の所管に属するものを除く。）。</t>
    <rPh sb="6" eb="10">
      <t>ウンエイカンリ</t>
    </rPh>
    <phoneticPr fontId="2"/>
  </si>
  <si>
    <t>市民税第1課</t>
    <rPh sb="0" eb="3">
      <t>シミンゼイ</t>
    </rPh>
    <rPh sb="3" eb="4">
      <t>ダイ</t>
    </rPh>
    <rPh sb="5" eb="6">
      <t>カ</t>
    </rPh>
    <phoneticPr fontId="1"/>
  </si>
  <si>
    <t>個人の市民税の賦課に関すること（他の所管に属するものを除く。）。</t>
    <rPh sb="0" eb="2">
      <t>コジン</t>
    </rPh>
    <rPh sb="3" eb="6">
      <t>シミンゼイ</t>
    </rPh>
    <rPh sb="7" eb="9">
      <t>フカ</t>
    </rPh>
    <rPh sb="10" eb="11">
      <t>カン</t>
    </rPh>
    <rPh sb="16" eb="17">
      <t>タ</t>
    </rPh>
    <rPh sb="18" eb="20">
      <t>ショカン</t>
    </rPh>
    <rPh sb="21" eb="22">
      <t>ゾク</t>
    </rPh>
    <rPh sb="27" eb="28">
      <t>ノゾ</t>
    </rPh>
    <phoneticPr fontId="2"/>
  </si>
  <si>
    <t>市税に関する証明及び閲覧に係る事務に関すること（他の所管に属するものを除く。）。</t>
    <phoneticPr fontId="2"/>
  </si>
  <si>
    <t>市税の窓口の運営管理に関すること（他の所管に属するものを除く。）。</t>
    <phoneticPr fontId="2"/>
  </si>
  <si>
    <t>市民税第2課</t>
    <rPh sb="0" eb="3">
      <t>シミンゼイ</t>
    </rPh>
    <rPh sb="3" eb="4">
      <t>ダイ</t>
    </rPh>
    <rPh sb="5" eb="6">
      <t>カ</t>
    </rPh>
    <phoneticPr fontId="1"/>
  </si>
  <si>
    <t>固定資産税企画課</t>
    <rPh sb="0" eb="2">
      <t>コテイ</t>
    </rPh>
    <rPh sb="2" eb="5">
      <t>シサンゼイ</t>
    </rPh>
    <rPh sb="5" eb="7">
      <t>キカク</t>
    </rPh>
    <rPh sb="7" eb="8">
      <t>カ</t>
    </rPh>
    <phoneticPr fontId="2"/>
  </si>
  <si>
    <t>固定資産の調査に関すること。</t>
    <phoneticPr fontId="2"/>
  </si>
  <si>
    <t>(3)</t>
    <phoneticPr fontId="1"/>
  </si>
  <si>
    <t>固定資産の評価に関すること。（固定資産税第１課、固定資産税第２課及び固定資産税第３課の所管に属するものを除く。）</t>
    <phoneticPr fontId="1"/>
  </si>
  <si>
    <t>(5)</t>
    <phoneticPr fontId="1"/>
  </si>
  <si>
    <t>固定資産税第1課</t>
    <rPh sb="0" eb="6">
      <t>コテイシサンゼイダイ</t>
    </rPh>
    <rPh sb="7" eb="8">
      <t>カ</t>
    </rPh>
    <phoneticPr fontId="1"/>
  </si>
  <si>
    <t>東灘区、灘区、中央区、兵庫区及び北区（以下第３号までにおいて「担当区域」という。）に所在する固定資産（償却資産及び固定資産税第３課の所管に属するものを除く。）の評価に関すること。</t>
    <rPh sb="0" eb="2">
      <t>ヒガシナダ</t>
    </rPh>
    <rPh sb="2" eb="3">
      <t>ク</t>
    </rPh>
    <rPh sb="4" eb="5">
      <t>ナダ</t>
    </rPh>
    <rPh sb="5" eb="6">
      <t>ク</t>
    </rPh>
    <rPh sb="7" eb="9">
      <t>チュウオウ</t>
    </rPh>
    <rPh sb="9" eb="10">
      <t>ク</t>
    </rPh>
    <rPh sb="11" eb="13">
      <t>ヒョウゴ</t>
    </rPh>
    <rPh sb="13" eb="14">
      <t>ク</t>
    </rPh>
    <rPh sb="14" eb="15">
      <t>オヨ</t>
    </rPh>
    <rPh sb="16" eb="17">
      <t>キタ</t>
    </rPh>
    <rPh sb="17" eb="18">
      <t>ク</t>
    </rPh>
    <rPh sb="19" eb="21">
      <t>イカ</t>
    </rPh>
    <rPh sb="21" eb="22">
      <t>ダイ</t>
    </rPh>
    <rPh sb="23" eb="24">
      <t>ゴウ</t>
    </rPh>
    <rPh sb="31" eb="33">
      <t>タントウ</t>
    </rPh>
    <rPh sb="33" eb="35">
      <t>クイキ</t>
    </rPh>
    <rPh sb="42" eb="44">
      <t>ショザイ</t>
    </rPh>
    <rPh sb="46" eb="48">
      <t>コテイ</t>
    </rPh>
    <rPh sb="48" eb="50">
      <t>シサン</t>
    </rPh>
    <rPh sb="51" eb="53">
      <t>ショウキャク</t>
    </rPh>
    <rPh sb="53" eb="55">
      <t>シサン</t>
    </rPh>
    <rPh sb="55" eb="56">
      <t>オヨ</t>
    </rPh>
    <rPh sb="57" eb="59">
      <t>コテイ</t>
    </rPh>
    <rPh sb="59" eb="62">
      <t>シサンゼイ</t>
    </rPh>
    <rPh sb="62" eb="63">
      <t>ダイ</t>
    </rPh>
    <rPh sb="64" eb="65">
      <t>カ</t>
    </rPh>
    <rPh sb="66" eb="68">
      <t>ショカン</t>
    </rPh>
    <rPh sb="69" eb="70">
      <t>ゾク</t>
    </rPh>
    <rPh sb="75" eb="76">
      <t>ノゾ</t>
    </rPh>
    <rPh sb="80" eb="82">
      <t>ヒョウカ</t>
    </rPh>
    <rPh sb="83" eb="84">
      <t>カン</t>
    </rPh>
    <phoneticPr fontId="2"/>
  </si>
  <si>
    <t>担当区域に所在する固定資産（償却資産を除く。）に係る固定資産税及び都市計画税の賦課に関すること。</t>
    <phoneticPr fontId="2"/>
  </si>
  <si>
    <t>担当区域に所在する固定資産税関係証明及び住宅用家屋証明に関すること（他の所管に属するものを除く。）。</t>
    <phoneticPr fontId="2"/>
  </si>
  <si>
    <t>固定資産税第2課</t>
    <rPh sb="0" eb="6">
      <t>コテイシサンゼイダイ</t>
    </rPh>
    <rPh sb="7" eb="8">
      <t>カ</t>
    </rPh>
    <phoneticPr fontId="1"/>
  </si>
  <si>
    <t>長田区、須磨区、垂水区及び西区（以下第３号までにおいて「担当区域」という。）に所在する固定資産（償却資産及び固定資産税第３課の所管に属するものを除く。）の評価に関すること。</t>
    <rPh sb="0" eb="2">
      <t>ナガタ</t>
    </rPh>
    <rPh sb="2" eb="3">
      <t>ク</t>
    </rPh>
    <rPh sb="4" eb="6">
      <t>スマ</t>
    </rPh>
    <rPh sb="6" eb="7">
      <t>ク</t>
    </rPh>
    <rPh sb="8" eb="10">
      <t>タルミ</t>
    </rPh>
    <rPh sb="10" eb="11">
      <t>ク</t>
    </rPh>
    <rPh sb="11" eb="12">
      <t>オヨ</t>
    </rPh>
    <rPh sb="13" eb="14">
      <t>ニシ</t>
    </rPh>
    <rPh sb="14" eb="15">
      <t>ク</t>
    </rPh>
    <rPh sb="16" eb="18">
      <t>イカ</t>
    </rPh>
    <rPh sb="18" eb="19">
      <t>ダイ</t>
    </rPh>
    <rPh sb="20" eb="21">
      <t>ゴウ</t>
    </rPh>
    <rPh sb="28" eb="30">
      <t>タントウ</t>
    </rPh>
    <rPh sb="30" eb="32">
      <t>クイキ</t>
    </rPh>
    <rPh sb="39" eb="41">
      <t>ショザイ</t>
    </rPh>
    <rPh sb="43" eb="45">
      <t>コテイ</t>
    </rPh>
    <rPh sb="45" eb="47">
      <t>シサン</t>
    </rPh>
    <rPh sb="48" eb="50">
      <t>ショウキャク</t>
    </rPh>
    <rPh sb="50" eb="52">
      <t>シサン</t>
    </rPh>
    <rPh sb="52" eb="53">
      <t>オヨ</t>
    </rPh>
    <rPh sb="54" eb="56">
      <t>コテイ</t>
    </rPh>
    <rPh sb="56" eb="59">
      <t>シサンゼイ</t>
    </rPh>
    <rPh sb="59" eb="60">
      <t>ダイ</t>
    </rPh>
    <rPh sb="61" eb="62">
      <t>カ</t>
    </rPh>
    <rPh sb="63" eb="65">
      <t>ショカン</t>
    </rPh>
    <rPh sb="66" eb="67">
      <t>ゾク</t>
    </rPh>
    <rPh sb="72" eb="73">
      <t>ノゾ</t>
    </rPh>
    <rPh sb="77" eb="79">
      <t>ヒョウカ</t>
    </rPh>
    <rPh sb="80" eb="81">
      <t>カン</t>
    </rPh>
    <phoneticPr fontId="2"/>
  </si>
  <si>
    <t>固定資産税第3課</t>
    <rPh sb="0" eb="6">
      <t>コテイシサンゼイダイ</t>
    </rPh>
    <rPh sb="7" eb="8">
      <t>カ</t>
    </rPh>
    <phoneticPr fontId="1"/>
  </si>
  <si>
    <t>市内に所在する家屋のうち木造家屋以外の家屋の評価に関すること。</t>
    <rPh sb="0" eb="2">
      <t>シナイ</t>
    </rPh>
    <rPh sb="3" eb="5">
      <t>ショザイ</t>
    </rPh>
    <rPh sb="7" eb="9">
      <t>カオク</t>
    </rPh>
    <rPh sb="12" eb="14">
      <t>モクゾウ</t>
    </rPh>
    <rPh sb="14" eb="16">
      <t>カオク</t>
    </rPh>
    <rPh sb="16" eb="18">
      <t>イガイ</t>
    </rPh>
    <rPh sb="19" eb="21">
      <t>カオク</t>
    </rPh>
    <rPh sb="22" eb="24">
      <t>ヒョウカ</t>
    </rPh>
    <rPh sb="25" eb="26">
      <t>カン</t>
    </rPh>
    <phoneticPr fontId="2"/>
  </si>
  <si>
    <t>市内に所在する家屋のうち木造家屋以外の家屋に係る固定資産税及び都市計画税の賦課に関すること。</t>
    <phoneticPr fontId="2"/>
  </si>
  <si>
    <t>収税企画課</t>
    <rPh sb="0" eb="2">
      <t>シュウゼイ</t>
    </rPh>
    <rPh sb="2" eb="4">
      <t>キカク</t>
    </rPh>
    <rPh sb="4" eb="5">
      <t>カ</t>
    </rPh>
    <phoneticPr fontId="2"/>
  </si>
  <si>
    <t>市税その他徴収金の督促（他の所管に属するものを除く。）及び滞納整理事務の総括に関すること。</t>
    <phoneticPr fontId="2"/>
  </si>
  <si>
    <t>国民健康保険、介護保険及び後期高齢者医療制度に係る保険料その他徴収金の滞納整理に関すること（他の所管に属するものを除く。）。</t>
    <phoneticPr fontId="2"/>
  </si>
  <si>
    <t>市の未収債権（市税その他徴収金を除く。）の徴収に係る調査及び総合調整に関すること。</t>
    <phoneticPr fontId="2"/>
  </si>
  <si>
    <t>収税第1課</t>
    <rPh sb="0" eb="2">
      <t>シュウゼイ</t>
    </rPh>
    <rPh sb="2" eb="3">
      <t>ダイ</t>
    </rPh>
    <rPh sb="4" eb="5">
      <t>カ</t>
    </rPh>
    <phoneticPr fontId="1"/>
  </si>
  <si>
    <t>市税その他徴収金の督促（他の所管に属するものを除く。）及び滞納整理に関すること。</t>
    <phoneticPr fontId="2"/>
  </si>
  <si>
    <t>収税第2課</t>
    <rPh sb="0" eb="2">
      <t>シュウゼイ</t>
    </rPh>
    <rPh sb="2" eb="3">
      <t>ダイ</t>
    </rPh>
    <rPh sb="4" eb="5">
      <t>カ</t>
    </rPh>
    <phoneticPr fontId="1"/>
  </si>
  <si>
    <t>市税その他徴収金の滞納整理に関すること。</t>
    <phoneticPr fontId="2"/>
  </si>
  <si>
    <t>収税第3課</t>
    <rPh sb="0" eb="2">
      <t>シュウゼイ</t>
    </rPh>
    <rPh sb="2" eb="3">
      <t>ダイ</t>
    </rPh>
    <rPh sb="4" eb="5">
      <t>カ</t>
    </rPh>
    <phoneticPr fontId="1"/>
  </si>
  <si>
    <t>収税第4課</t>
    <rPh sb="0" eb="2">
      <t>シュウゼイ</t>
    </rPh>
    <rPh sb="2" eb="3">
      <t>ダイ</t>
    </rPh>
    <rPh sb="4" eb="5">
      <t>カ</t>
    </rPh>
    <phoneticPr fontId="1"/>
  </si>
  <si>
    <t>特別滞納整理課</t>
    <rPh sb="0" eb="6">
      <t>トクベツタイノウセイリ</t>
    </rPh>
    <rPh sb="6" eb="7">
      <t>カ</t>
    </rPh>
    <phoneticPr fontId="2"/>
  </si>
  <si>
    <t>国民健康保険、介護保険及び後期高齢者医療制度に係る保険料その他徴収金の滞納整理に関すること。（他の所管に属するものを除く。）。</t>
    <phoneticPr fontId="2"/>
  </si>
  <si>
    <t>（令和６年４月１日現在）</t>
    <rPh sb="1" eb="3">
      <t>レイワ</t>
    </rPh>
    <rPh sb="4" eb="5">
      <t>ネン</t>
    </rPh>
    <rPh sb="6" eb="7">
      <t>ガツ</t>
    </rPh>
    <rPh sb="8" eb="11">
      <t>ニチゲンザイ</t>
    </rPh>
    <phoneticPr fontId="1"/>
  </si>
  <si>
    <t>①行財政局税務部（Ｒ６．４～）</t>
    <rPh sb="1" eb="4">
      <t>ギョウザイセイ</t>
    </rPh>
    <rPh sb="4" eb="5">
      <t>キョク</t>
    </rPh>
    <rPh sb="5" eb="7">
      <t>ゼイム</t>
    </rPh>
    <rPh sb="7" eb="8">
      <t>ブ</t>
    </rPh>
    <phoneticPr fontId="1"/>
  </si>
  <si>
    <t>固定資産税企画課</t>
    <rPh sb="0" eb="2">
      <t>コテイ</t>
    </rPh>
    <rPh sb="2" eb="5">
      <t>シサンゼイ</t>
    </rPh>
    <rPh sb="5" eb="8">
      <t>キカクカ</t>
    </rPh>
    <phoneticPr fontId="2"/>
  </si>
  <si>
    <t>固定資産税第１課</t>
    <rPh sb="0" eb="2">
      <t>コテイ</t>
    </rPh>
    <rPh sb="2" eb="5">
      <t>シサンゼイ</t>
    </rPh>
    <rPh sb="5" eb="6">
      <t>ダイ</t>
    </rPh>
    <rPh sb="7" eb="8">
      <t>カ</t>
    </rPh>
    <phoneticPr fontId="2"/>
  </si>
  <si>
    <t>固定資産税第２課</t>
    <rPh sb="0" eb="2">
      <t>コテイ</t>
    </rPh>
    <rPh sb="2" eb="5">
      <t>シサンゼイ</t>
    </rPh>
    <rPh sb="5" eb="6">
      <t>ダイ</t>
    </rPh>
    <rPh sb="7" eb="8">
      <t>カ</t>
    </rPh>
    <phoneticPr fontId="2"/>
  </si>
  <si>
    <t>固定資産税第３課</t>
    <rPh sb="0" eb="2">
      <t>コテイ</t>
    </rPh>
    <rPh sb="2" eb="5">
      <t>シサンゼイ</t>
    </rPh>
    <rPh sb="5" eb="6">
      <t>ダイ</t>
    </rPh>
    <rPh sb="7" eb="8">
      <t>カ</t>
    </rPh>
    <phoneticPr fontId="2"/>
  </si>
  <si>
    <t>市民税第1課</t>
    <rPh sb="0" eb="3">
      <t>シミンゼイ</t>
    </rPh>
    <rPh sb="3" eb="4">
      <t>ダイ</t>
    </rPh>
    <rPh sb="5" eb="6">
      <t>カ</t>
    </rPh>
    <phoneticPr fontId="2"/>
  </si>
  <si>
    <t>市民税第2課</t>
    <rPh sb="0" eb="3">
      <t>シミンゼイ</t>
    </rPh>
    <rPh sb="3" eb="4">
      <t>ダイ</t>
    </rPh>
    <rPh sb="5" eb="6">
      <t>カ</t>
    </rPh>
    <phoneticPr fontId="2"/>
  </si>
  <si>
    <t>収税第１課</t>
    <rPh sb="0" eb="2">
      <t>シュウゼイ</t>
    </rPh>
    <rPh sb="2" eb="3">
      <t>ダイ</t>
    </rPh>
    <rPh sb="4" eb="5">
      <t>カ</t>
    </rPh>
    <phoneticPr fontId="2"/>
  </si>
  <si>
    <t>収税第２課</t>
    <rPh sb="0" eb="2">
      <t>シュウゼイ</t>
    </rPh>
    <rPh sb="2" eb="3">
      <t>ダイ</t>
    </rPh>
    <rPh sb="4" eb="5">
      <t>カ</t>
    </rPh>
    <phoneticPr fontId="2"/>
  </si>
  <si>
    <t>収税第３課</t>
    <rPh sb="0" eb="2">
      <t>シュウゼイ</t>
    </rPh>
    <rPh sb="2" eb="3">
      <t>ダイ</t>
    </rPh>
    <rPh sb="4" eb="5">
      <t>カ</t>
    </rPh>
    <phoneticPr fontId="2"/>
  </si>
  <si>
    <t>収税第４課</t>
    <rPh sb="0" eb="2">
      <t>シュウゼイ</t>
    </rPh>
    <rPh sb="2" eb="3">
      <t>ダイ</t>
    </rPh>
    <rPh sb="4" eb="5">
      <t>カ</t>
    </rPh>
    <phoneticPr fontId="2"/>
  </si>
  <si>
    <t>特別滞納整理</t>
    <rPh sb="0" eb="6">
      <t>トクベツタイノウセイリ</t>
    </rPh>
    <phoneticPr fontId="2"/>
  </si>
  <si>
    <t>令和６年度</t>
    <rPh sb="0" eb="2">
      <t>レイワ</t>
    </rPh>
    <rPh sb="3" eb="5">
      <t>ネンド</t>
    </rPh>
    <rPh sb="4" eb="5">
      <t>ド</t>
    </rPh>
    <phoneticPr fontId="2"/>
  </si>
  <si>
    <t>令和６年４月から税務組織の再編を行った。
　</t>
    <rPh sb="0" eb="2">
      <t>レイワ</t>
    </rPh>
    <rPh sb="3" eb="4">
      <t>ネン</t>
    </rPh>
    <rPh sb="5" eb="6">
      <t>ガツ</t>
    </rPh>
    <rPh sb="8" eb="10">
      <t>ゼイム</t>
    </rPh>
    <rPh sb="10" eb="12">
      <t>ソシキ</t>
    </rPh>
    <rPh sb="13" eb="15">
      <t>サイヘン</t>
    </rPh>
    <rPh sb="16" eb="17">
      <t>オコナ</t>
    </rPh>
    <phoneticPr fontId="2"/>
  </si>
  <si>
    <t>　・固定資産税課を固定資産税企画課，固定資産税第１課，固定資産税第２課，固定資産税第３課に再編</t>
    <rPh sb="2" eb="4">
      <t>コテイ</t>
    </rPh>
    <rPh sb="4" eb="7">
      <t>シサンゼイ</t>
    </rPh>
    <rPh sb="7" eb="8">
      <t>カ</t>
    </rPh>
    <rPh sb="9" eb="11">
      <t>コテイ</t>
    </rPh>
    <rPh sb="11" eb="14">
      <t>シサンゼイ</t>
    </rPh>
    <rPh sb="14" eb="17">
      <t>キカクカ</t>
    </rPh>
    <rPh sb="18" eb="20">
      <t>コテイ</t>
    </rPh>
    <rPh sb="20" eb="23">
      <t>シサンゼイ</t>
    </rPh>
    <rPh sb="23" eb="24">
      <t>ダイ</t>
    </rPh>
    <rPh sb="25" eb="26">
      <t>カ</t>
    </rPh>
    <rPh sb="27" eb="29">
      <t>コテイ</t>
    </rPh>
    <rPh sb="29" eb="32">
      <t>シサンゼイ</t>
    </rPh>
    <rPh sb="32" eb="33">
      <t>ダイ</t>
    </rPh>
    <rPh sb="34" eb="35">
      <t>カ</t>
    </rPh>
    <rPh sb="36" eb="38">
      <t>コテイ</t>
    </rPh>
    <rPh sb="38" eb="41">
      <t>シサンゼイ</t>
    </rPh>
    <rPh sb="41" eb="42">
      <t>ダイ</t>
    </rPh>
    <rPh sb="43" eb="44">
      <t>カ</t>
    </rPh>
    <rPh sb="45" eb="47">
      <t>サイヘン</t>
    </rPh>
    <phoneticPr fontId="2"/>
  </si>
  <si>
    <t>　・市民税課を市民税企画課，市民税第１課，市民税第２課に再編</t>
    <rPh sb="2" eb="5">
      <t>シミンゼイ</t>
    </rPh>
    <rPh sb="5" eb="6">
      <t>カ</t>
    </rPh>
    <rPh sb="7" eb="13">
      <t>シミンゼイキカクカ</t>
    </rPh>
    <rPh sb="14" eb="17">
      <t>シミンゼイ</t>
    </rPh>
    <rPh sb="17" eb="18">
      <t>ダイ</t>
    </rPh>
    <rPh sb="19" eb="20">
      <t>カ</t>
    </rPh>
    <rPh sb="21" eb="25">
      <t>シミンゼイダイ</t>
    </rPh>
    <rPh sb="26" eb="27">
      <t>カ</t>
    </rPh>
    <rPh sb="28" eb="30">
      <t>サイヘン</t>
    </rPh>
    <phoneticPr fontId="2"/>
  </si>
  <si>
    <t>　・収税課を収税企画課，収税第１課，収税第２課，収税第３課，収税第４課，特別滞納整理課に再編</t>
    <rPh sb="2" eb="5">
      <t>シュウゼイカ</t>
    </rPh>
    <rPh sb="6" eb="11">
      <t>シュウゼイキカクカ</t>
    </rPh>
    <rPh sb="12" eb="15">
      <t>シュウゼイダイ</t>
    </rPh>
    <rPh sb="16" eb="17">
      <t>カ</t>
    </rPh>
    <rPh sb="18" eb="20">
      <t>シュウゼイ</t>
    </rPh>
    <rPh sb="20" eb="21">
      <t>ダイ</t>
    </rPh>
    <rPh sb="22" eb="23">
      <t>カ</t>
    </rPh>
    <rPh sb="24" eb="27">
      <t>シュウゼイダイ</t>
    </rPh>
    <rPh sb="28" eb="29">
      <t>カ</t>
    </rPh>
    <rPh sb="30" eb="32">
      <t>シュウゼイ</t>
    </rPh>
    <rPh sb="32" eb="33">
      <t>ダイ</t>
    </rPh>
    <rPh sb="34" eb="35">
      <t>カ</t>
    </rPh>
    <rPh sb="36" eb="42">
      <t>トクベツタイノウセイリ</t>
    </rPh>
    <rPh sb="42" eb="43">
      <t>カ</t>
    </rPh>
    <rPh sb="44" eb="46">
      <t>サイヘン</t>
    </rPh>
    <phoneticPr fontId="2"/>
  </si>
  <si>
    <t>②行財政局税務部（Ｒ元．８～Ｒ６．３）</t>
    <rPh sb="1" eb="4">
      <t>ギョウザイセイ</t>
    </rPh>
    <rPh sb="4" eb="5">
      <t>キョク</t>
    </rPh>
    <rPh sb="5" eb="7">
      <t>ゼイム</t>
    </rPh>
    <rPh sb="7" eb="8">
      <t>ブ</t>
    </rPh>
    <rPh sb="10" eb="11">
      <t>ガン</t>
    </rPh>
    <phoneticPr fontId="1"/>
  </si>
  <si>
    <t>③行財政局税務部（～Ｒ元．８）</t>
    <rPh sb="1" eb="4">
      <t>ギョウザイセイ</t>
    </rPh>
    <rPh sb="4" eb="5">
      <t>キョク</t>
    </rPh>
    <rPh sb="5" eb="7">
      <t>ゼイム</t>
    </rPh>
    <rPh sb="7" eb="8">
      <t>ブ</t>
    </rPh>
    <rPh sb="11" eb="12">
      <t>ガン</t>
    </rPh>
    <phoneticPr fontId="1"/>
  </si>
  <si>
    <t>④市税事務所（旧区役所市民税課）　（～Ｒ元．８）</t>
    <rPh sb="1" eb="3">
      <t>シゼイ</t>
    </rPh>
    <rPh sb="3" eb="5">
      <t>ジム</t>
    </rPh>
    <rPh sb="5" eb="6">
      <t>ショ</t>
    </rPh>
    <rPh sb="7" eb="11">
      <t>キュウクヤクショ</t>
    </rPh>
    <rPh sb="11" eb="14">
      <t>シミンゼイ</t>
    </rPh>
    <rPh sb="14" eb="15">
      <t>カ</t>
    </rPh>
    <phoneticPr fontId="1"/>
  </si>
  <si>
    <t>23年度から課税企画課を新設し，法人市民税・事業所税・特別徴収実務部門に加えて，市民税，法人市民税・事業所税，収納管理指導部門を集約。</t>
    <rPh sb="2" eb="4">
      <t>ネンド</t>
    </rPh>
    <rPh sb="6" eb="8">
      <t>カゼイ</t>
    </rPh>
    <rPh sb="8" eb="10">
      <t>キカク</t>
    </rPh>
    <rPh sb="10" eb="11">
      <t>カ</t>
    </rPh>
    <rPh sb="12" eb="14">
      <t>シンセツ</t>
    </rPh>
    <rPh sb="16" eb="18">
      <t>ホウジン</t>
    </rPh>
    <rPh sb="18" eb="21">
      <t>シミンゼイ</t>
    </rPh>
    <rPh sb="22" eb="25">
      <t>ジギョウショ</t>
    </rPh>
    <rPh sb="25" eb="26">
      <t>ゼイ</t>
    </rPh>
    <rPh sb="27" eb="29">
      <t>トクベツ</t>
    </rPh>
    <rPh sb="29" eb="31">
      <t>チョウシュウ</t>
    </rPh>
    <rPh sb="31" eb="33">
      <t>ジツム</t>
    </rPh>
    <rPh sb="33" eb="35">
      <t>ブモン</t>
    </rPh>
    <rPh sb="36" eb="37">
      <t>クワ</t>
    </rPh>
    <rPh sb="40" eb="43">
      <t>シミンゼイ</t>
    </rPh>
    <rPh sb="44" eb="46">
      <t>ホウジン</t>
    </rPh>
    <rPh sb="46" eb="49">
      <t>シミンゼイ</t>
    </rPh>
    <rPh sb="50" eb="53">
      <t>ジギョウショ</t>
    </rPh>
    <rPh sb="53" eb="54">
      <t>ゼイ</t>
    </rPh>
    <rPh sb="55" eb="57">
      <t>シュウノウ</t>
    </rPh>
    <rPh sb="57" eb="59">
      <t>カンリ</t>
    </rPh>
    <rPh sb="59" eb="61">
      <t>シドウ</t>
    </rPh>
    <rPh sb="61" eb="63">
      <t>ブモン</t>
    </rPh>
    <rPh sb="64" eb="66">
      <t>シュウヤク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</si>
</sst>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0\)"/>
    <numFmt numFmtId="177" formatCode="#,##0.0_);\(#,##0.0\)"/>
    <numFmt numFmtId="178" formatCode="#,##0.0;[Red]\-#,##0.0"/>
    <numFmt numFmtId="179" formatCode="#,##0;&quot;△ &quot;#,##0"/>
    <numFmt numFmtId="180" formatCode="#,##0;&quot;△ &quot;#,##0;&quot;―&quot;"/>
    <numFmt numFmtId="181" formatCode="#,##0_ "/>
    <numFmt numFmtId="182" formatCode="0_);[Red]\(0\)"/>
  </numFmts>
  <fonts count="30" x14ac:knownFonts="1">
    <font>
      <sz val="11"/>
      <color theme="1"/>
      <name val="游ゴシック"/>
      <family val="2"/>
      <scheme val="minor"/>
    </font>
    <font>
      <sz val="6"/>
      <name val="游ゴシック"/>
      <family val="3"/>
      <charset val="128"/>
      <scheme val="minor"/>
    </font>
    <font>
      <sz val="6"/>
      <name val="ＭＳ Ｐ明朝"/>
      <family val="1"/>
      <charset val="128"/>
    </font>
    <font>
      <sz val="11"/>
      <color theme="1"/>
      <name val="Arial"/>
      <family val="2"/>
    </font>
    <font>
      <sz val="11"/>
      <name val="Arial"/>
      <family val="2"/>
    </font>
    <font>
      <sz val="11"/>
      <color theme="1"/>
      <name val="UD デジタル 教科書体 N-R"/>
      <family val="1"/>
      <charset val="128"/>
    </font>
    <font>
      <sz val="11"/>
      <name val="UD デジタル 教科書体 N-R"/>
      <family val="1"/>
      <charset val="128"/>
    </font>
    <font>
      <sz val="14"/>
      <color theme="1"/>
      <name val="Arial"/>
      <family val="2"/>
    </font>
    <font>
      <sz val="14"/>
      <color theme="1"/>
      <name val="UD デジタル 教科書体 N-R"/>
      <family val="1"/>
      <charset val="128"/>
    </font>
    <font>
      <sz val="11"/>
      <color theme="1"/>
      <name val="游ゴシック"/>
      <family val="2"/>
      <scheme val="minor"/>
    </font>
    <font>
      <sz val="10"/>
      <name val="ＭＳ Ｐ明朝"/>
      <family val="1"/>
      <charset val="128"/>
    </font>
    <font>
      <b/>
      <sz val="10"/>
      <name val="ＭＳ ゴシック"/>
      <family val="3"/>
      <charset val="128"/>
    </font>
    <font>
      <sz val="10"/>
      <name val="ＭＳ ゴシック"/>
      <family val="3"/>
      <charset val="128"/>
    </font>
    <font>
      <sz val="11"/>
      <color indexed="8"/>
      <name val="Arial"/>
      <family val="2"/>
    </font>
    <font>
      <sz val="6"/>
      <name val="ＭＳ Ｐゴシック"/>
      <family val="3"/>
      <charset val="128"/>
    </font>
    <font>
      <sz val="9"/>
      <name val="UD デジタル 教科書体 N-R"/>
      <family val="1"/>
      <charset val="128"/>
    </font>
    <font>
      <u/>
      <sz val="11"/>
      <color theme="10"/>
      <name val="游ゴシック"/>
      <family val="2"/>
      <scheme val="minor"/>
    </font>
    <font>
      <u/>
      <sz val="11"/>
      <color theme="10"/>
      <name val="UD デジタル 教科書体 N-R"/>
      <family val="1"/>
      <charset val="128"/>
    </font>
    <font>
      <sz val="10"/>
      <name val="ＭＳ Ｐゴシック"/>
      <family val="3"/>
      <charset val="128"/>
    </font>
    <font>
      <sz val="9"/>
      <name val="ＭＳ Ｐ明朝"/>
      <family val="1"/>
      <charset val="128"/>
    </font>
    <font>
      <sz val="9"/>
      <color rgb="FFFF0000"/>
      <name val="ＭＳ Ｐゴシック"/>
      <family val="3"/>
      <charset val="128"/>
    </font>
    <font>
      <sz val="14"/>
      <name val="Arial"/>
      <family val="2"/>
    </font>
    <font>
      <sz val="8"/>
      <name val="UD デジタル 教科書体 N-R"/>
      <family val="1"/>
      <charset val="128"/>
    </font>
    <font>
      <strike/>
      <sz val="11"/>
      <name val="UD デジタル 教科書体 N-R"/>
      <family val="1"/>
      <charset val="128"/>
    </font>
    <font>
      <sz val="10"/>
      <name val="UD デジタル 教科書体 N-R"/>
      <family val="1"/>
      <charset val="128"/>
    </font>
    <font>
      <sz val="11"/>
      <name val="游ゴシック"/>
      <family val="2"/>
      <scheme val="minor"/>
    </font>
    <font>
      <b/>
      <sz val="14"/>
      <color rgb="FFFF0000"/>
      <name val="ＭＳ Ｐゴシック"/>
      <family val="3"/>
      <charset val="128"/>
    </font>
    <font>
      <sz val="11"/>
      <color rgb="FFFF0000"/>
      <name val="ＭＳ Ｐゴシック"/>
      <family val="3"/>
      <charset val="128"/>
    </font>
    <font>
      <sz val="11"/>
      <color rgb="FF000000"/>
      <name val="Arial"/>
      <family val="2"/>
    </font>
    <font>
      <sz val="11"/>
      <name val="UD デジタル 教科書体 NK-R"/>
      <family val="1"/>
      <charset val="128"/>
    </font>
  </fonts>
  <fills count="7">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theme="0"/>
        <bgColor indexed="64"/>
      </patternFill>
    </fill>
    <fill>
      <patternFill patternType="solid">
        <fgColor theme="9" tint="0.79998168889431442"/>
        <bgColor indexed="64"/>
      </patternFill>
    </fill>
  </fills>
  <borders count="61">
    <border>
      <left/>
      <right/>
      <top/>
      <bottom/>
      <diagonal/>
    </border>
    <border>
      <left style="thin">
        <color indexed="64"/>
      </left>
      <right/>
      <top/>
      <bottom style="hair">
        <color indexed="64"/>
      </bottom>
      <diagonal/>
    </border>
    <border>
      <left/>
      <right/>
      <top/>
      <bottom style="hair">
        <color indexed="64"/>
      </bottom>
      <diagonal/>
    </border>
    <border>
      <left/>
      <right/>
      <top/>
      <bottom style="thin">
        <color indexed="64"/>
      </bottom>
      <diagonal/>
    </border>
    <border>
      <left/>
      <right/>
      <top style="hair">
        <color auto="1"/>
      </top>
      <bottom style="hair">
        <color auto="1"/>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style="hair">
        <color indexed="64"/>
      </top>
      <bottom style="thin">
        <color indexed="64"/>
      </bottom>
      <diagonal/>
    </border>
    <border>
      <left style="thin">
        <color indexed="64"/>
      </left>
      <right/>
      <top/>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style="thin">
        <color indexed="64"/>
      </right>
      <top style="hair">
        <color auto="1"/>
      </top>
      <bottom style="thin">
        <color indexed="64"/>
      </bottom>
      <diagonal/>
    </border>
    <border>
      <left style="hair">
        <color auto="1"/>
      </left>
      <right style="thin">
        <color indexed="64"/>
      </right>
      <top style="hair">
        <color auto="1"/>
      </top>
      <bottom style="hair">
        <color auto="1"/>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auto="1"/>
      </bottom>
      <diagonal/>
    </border>
    <border>
      <left style="thin">
        <color indexed="64"/>
      </left>
      <right style="hair">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4">
    <xf numFmtId="0" fontId="0" fillId="0" borderId="0"/>
    <xf numFmtId="38" fontId="9" fillId="0" borderId="0" applyFont="0" applyFill="0" applyBorder="0" applyAlignment="0" applyProtection="0">
      <alignment vertical="center"/>
    </xf>
    <xf numFmtId="0" fontId="10" fillId="0" borderId="0"/>
    <xf numFmtId="0" fontId="16" fillId="0" borderId="0" applyNumberFormat="0" applyFill="0" applyBorder="0" applyAlignment="0" applyProtection="0"/>
  </cellStyleXfs>
  <cellXfs count="509">
    <xf numFmtId="0" fontId="0" fillId="0" borderId="0" xfId="0"/>
    <xf numFmtId="0" fontId="3" fillId="0" borderId="0" xfId="0" applyFont="1" applyFill="1" applyBorder="1"/>
    <xf numFmtId="0" fontId="3" fillId="0" borderId="0" xfId="0" applyFont="1" applyFill="1" applyBorder="1" applyAlignment="1">
      <alignment horizontal="center"/>
    </xf>
    <xf numFmtId="0" fontId="5" fillId="0" borderId="0" xfId="0" applyFont="1" applyFill="1" applyBorder="1" applyAlignment="1">
      <alignment horizontal="left"/>
    </xf>
    <xf numFmtId="0" fontId="8" fillId="0" borderId="0" xfId="0" applyFont="1" applyFill="1" applyBorder="1" applyAlignment="1">
      <alignment horizontal="left"/>
    </xf>
    <xf numFmtId="0" fontId="7" fillId="0" borderId="0" xfId="0" applyFont="1" applyFill="1" applyBorder="1" applyAlignment="1">
      <alignment horizontal="center"/>
    </xf>
    <xf numFmtId="0" fontId="7" fillId="0" borderId="0" xfId="0" applyFont="1" applyFill="1" applyBorder="1"/>
    <xf numFmtId="0" fontId="5" fillId="0" borderId="0" xfId="0" applyFont="1" applyBorder="1" applyAlignment="1">
      <alignment vertical="center"/>
    </xf>
    <xf numFmtId="0" fontId="5" fillId="0" borderId="0" xfId="0" applyFont="1" applyBorder="1" applyAlignment="1">
      <alignment horizontal="center" vertical="center"/>
    </xf>
    <xf numFmtId="0" fontId="6" fillId="0" borderId="0" xfId="0" applyFont="1" applyAlignment="1">
      <alignment horizontal="left" vertical="center"/>
    </xf>
    <xf numFmtId="0" fontId="5" fillId="0" borderId="0" xfId="0" applyFont="1" applyFill="1" applyBorder="1" applyAlignment="1">
      <alignment horizontal="left" vertical="center"/>
    </xf>
    <xf numFmtId="177" fontId="11" fillId="0" borderId="0" xfId="0" applyNumberFormat="1" applyFont="1" applyFill="1" applyBorder="1" applyAlignment="1">
      <alignment vertical="center" shrinkToFit="1"/>
    </xf>
    <xf numFmtId="177" fontId="12" fillId="0" borderId="0" xfId="0" applyNumberFormat="1" applyFont="1" applyFill="1" applyBorder="1" applyAlignment="1">
      <alignment vertical="center" shrinkToFit="1"/>
    </xf>
    <xf numFmtId="0" fontId="5" fillId="0" borderId="25"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7" xfId="0" applyFont="1" applyBorder="1" applyAlignment="1">
      <alignment horizontal="left" vertical="center" wrapText="1"/>
    </xf>
    <xf numFmtId="0" fontId="3" fillId="0" borderId="0" xfId="0" applyFont="1" applyFill="1" applyBorder="1" applyAlignment="1">
      <alignment vertical="center"/>
    </xf>
    <xf numFmtId="49" fontId="5" fillId="0" borderId="13"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14"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7" xfId="0" applyFont="1" applyBorder="1" applyAlignment="1">
      <alignment horizontal="justify" vertical="center" wrapText="1"/>
    </xf>
    <xf numFmtId="49" fontId="5" fillId="0" borderId="0" xfId="0" applyNumberFormat="1" applyFont="1" applyFill="1" applyBorder="1" applyAlignment="1">
      <alignment horizontal="center" vertical="center" wrapText="1"/>
    </xf>
    <xf numFmtId="0" fontId="5" fillId="0" borderId="15" xfId="0" applyFont="1" applyFill="1" applyBorder="1" applyAlignment="1">
      <alignment horizontal="justify" vertical="center" wrapText="1"/>
    </xf>
    <xf numFmtId="49" fontId="5" fillId="0" borderId="13" xfId="0" applyNumberFormat="1" applyFont="1" applyFill="1" applyBorder="1" applyAlignment="1">
      <alignment horizontal="center" vertical="center" wrapText="1"/>
    </xf>
    <xf numFmtId="0" fontId="5" fillId="0" borderId="14" xfId="0"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5" fillId="0" borderId="0" xfId="0"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xf numFmtId="0" fontId="3" fillId="0" borderId="8" xfId="0" applyFont="1" applyFill="1" applyBorder="1"/>
    <xf numFmtId="0" fontId="3" fillId="0" borderId="25" xfId="0" applyFont="1" applyFill="1" applyBorder="1" applyAlignment="1">
      <alignment vertical="center"/>
    </xf>
    <xf numFmtId="0" fontId="3" fillId="0" borderId="9" xfId="0" applyFont="1" applyFill="1" applyBorder="1" applyAlignment="1">
      <alignment vertical="center"/>
    </xf>
    <xf numFmtId="0" fontId="3" fillId="0" borderId="28" xfId="0" applyFont="1" applyFill="1" applyBorder="1" applyAlignment="1">
      <alignment vertical="center"/>
    </xf>
    <xf numFmtId="0" fontId="4" fillId="0" borderId="24" xfId="0" applyFont="1" applyFill="1" applyBorder="1" applyAlignment="1">
      <alignment vertical="center"/>
    </xf>
    <xf numFmtId="0" fontId="4" fillId="0" borderId="26" xfId="0" applyFont="1" applyFill="1" applyBorder="1" applyAlignment="1">
      <alignment vertical="center"/>
    </xf>
    <xf numFmtId="0" fontId="7" fillId="0" borderId="15" xfId="0" applyFont="1" applyFill="1" applyBorder="1" applyAlignment="1">
      <alignment horizontal="center"/>
    </xf>
    <xf numFmtId="0" fontId="5" fillId="0" borderId="17" xfId="0" applyFont="1" applyBorder="1" applyAlignment="1">
      <alignment horizontal="center" vertical="center"/>
    </xf>
    <xf numFmtId="0" fontId="6" fillId="0" borderId="0" xfId="0" applyFont="1" applyFill="1" applyAlignment="1">
      <alignment vertical="top"/>
    </xf>
    <xf numFmtId="0" fontId="6" fillId="0" borderId="0" xfId="0" applyFont="1" applyFill="1" applyAlignment="1">
      <alignment horizontal="right" vertical="top"/>
    </xf>
    <xf numFmtId="0" fontId="6" fillId="0" borderId="0" xfId="0" applyFont="1" applyFill="1" applyAlignment="1">
      <alignment vertical="center" wrapText="1"/>
    </xf>
    <xf numFmtId="0" fontId="6" fillId="0" borderId="0" xfId="0" applyFont="1" applyFill="1" applyAlignment="1">
      <alignment vertical="top" wrapText="1"/>
    </xf>
    <xf numFmtId="49" fontId="5" fillId="0" borderId="0" xfId="0" applyNumberFormat="1" applyFont="1" applyFill="1" applyAlignment="1">
      <alignment vertical="center"/>
    </xf>
    <xf numFmtId="49" fontId="5" fillId="0" borderId="0" xfId="0" applyNumberFormat="1"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left" vertical="top"/>
    </xf>
    <xf numFmtId="0" fontId="3" fillId="0" borderId="2" xfId="0" applyFont="1" applyFill="1" applyBorder="1" applyAlignment="1">
      <alignment horizontal="right" vertical="center"/>
    </xf>
    <xf numFmtId="0" fontId="4" fillId="0" borderId="2" xfId="0" applyFont="1" applyFill="1" applyBorder="1" applyAlignment="1">
      <alignment horizontal="right" vertical="center"/>
    </xf>
    <xf numFmtId="49"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3" fillId="0" borderId="4" xfId="0" applyFont="1" applyFill="1" applyBorder="1" applyAlignment="1">
      <alignment horizontal="right" vertical="center" shrinkToFit="1"/>
    </xf>
    <xf numFmtId="0" fontId="3" fillId="0" borderId="11" xfId="0" applyNumberFormat="1" applyFont="1" applyFill="1" applyBorder="1" applyAlignment="1">
      <alignment horizontal="right" vertical="center"/>
    </xf>
    <xf numFmtId="0" fontId="3" fillId="0" borderId="11"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25" xfId="0" applyFont="1" applyFill="1" applyBorder="1" applyAlignment="1">
      <alignment horizontal="right" vertical="center"/>
    </xf>
    <xf numFmtId="0" fontId="3" fillId="0" borderId="9" xfId="0" applyFont="1" applyFill="1" applyBorder="1" applyAlignment="1">
      <alignment horizontal="right" vertical="center"/>
    </xf>
    <xf numFmtId="49" fontId="3" fillId="0" borderId="9" xfId="0" applyNumberFormat="1" applyFont="1" applyFill="1" applyBorder="1" applyAlignment="1">
      <alignment horizontal="right" vertical="center"/>
    </xf>
    <xf numFmtId="0" fontId="3" fillId="0" borderId="9" xfId="0" applyFont="1" applyFill="1" applyBorder="1" applyAlignment="1">
      <alignment horizontal="right" vertical="center" shrinkToFit="1"/>
    </xf>
    <xf numFmtId="0" fontId="3" fillId="0" borderId="28" xfId="0" applyFont="1" applyFill="1" applyBorder="1" applyAlignment="1">
      <alignment horizontal="right" vertical="center"/>
    </xf>
    <xf numFmtId="0" fontId="4" fillId="0" borderId="21" xfId="0" applyFont="1" applyFill="1" applyBorder="1" applyAlignment="1">
      <alignment horizontal="right" vertical="center"/>
    </xf>
    <xf numFmtId="0" fontId="4" fillId="0" borderId="24" xfId="0" applyFont="1" applyFill="1" applyBorder="1" applyAlignment="1">
      <alignment horizontal="right" vertical="center"/>
    </xf>
    <xf numFmtId="0" fontId="4" fillId="0" borderId="2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9" xfId="0" applyNumberFormat="1" applyFont="1" applyFill="1" applyBorder="1" applyAlignment="1">
      <alignment horizontal="right" vertical="center"/>
    </xf>
    <xf numFmtId="0" fontId="6" fillId="0" borderId="0" xfId="0" applyFont="1" applyAlignment="1">
      <alignment horizontal="center" vertical="center"/>
    </xf>
    <xf numFmtId="38" fontId="13" fillId="0" borderId="25" xfId="1" applyFont="1" applyFill="1" applyBorder="1" applyAlignment="1">
      <alignment horizontal="right" vertical="center" shrinkToFit="1"/>
    </xf>
    <xf numFmtId="0" fontId="6" fillId="0" borderId="0" xfId="0" applyFont="1" applyBorder="1" applyAlignment="1">
      <alignment horizontal="left" vertical="center"/>
    </xf>
    <xf numFmtId="0" fontId="3" fillId="0" borderId="2" xfId="0" applyFont="1" applyFill="1" applyBorder="1"/>
    <xf numFmtId="0" fontId="5" fillId="0" borderId="23" xfId="0" applyFont="1" applyFill="1" applyBorder="1" applyAlignment="1">
      <alignment horizontal="center" vertical="center" wrapText="1"/>
    </xf>
    <xf numFmtId="38" fontId="13" fillId="0" borderId="23" xfId="1" applyFont="1" applyFill="1" applyBorder="1" applyAlignment="1">
      <alignment horizontal="right" vertical="center" shrinkToFit="1"/>
    </xf>
    <xf numFmtId="38" fontId="13" fillId="0" borderId="28" xfId="1" applyFont="1" applyFill="1" applyBorder="1" applyAlignment="1">
      <alignment horizontal="right" vertical="center" shrinkToFit="1"/>
    </xf>
    <xf numFmtId="0" fontId="5" fillId="4" borderId="5" xfId="0" applyFont="1" applyFill="1" applyBorder="1" applyAlignment="1">
      <alignment horizontal="center" vertical="center" wrapText="1"/>
    </xf>
    <xf numFmtId="0" fontId="5" fillId="4" borderId="25" xfId="0" applyFont="1" applyFill="1" applyBorder="1" applyAlignment="1">
      <alignment horizontal="center" vertical="center" wrapText="1"/>
    </xf>
    <xf numFmtId="38" fontId="13" fillId="4" borderId="25" xfId="1" applyFont="1" applyFill="1" applyBorder="1" applyAlignment="1">
      <alignment horizontal="right" vertical="center" shrinkToFit="1"/>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6" fillId="0" borderId="0" xfId="2" applyFont="1" applyFill="1" applyBorder="1" applyAlignment="1">
      <alignment horizontal="distributed" vertical="center"/>
    </xf>
    <xf numFmtId="179" fontId="3" fillId="0" borderId="4" xfId="2" applyNumberFormat="1" applyFont="1" applyFill="1" applyBorder="1" applyAlignment="1">
      <alignment horizontal="right" vertical="center"/>
    </xf>
    <xf numFmtId="180" fontId="3" fillId="0" borderId="4" xfId="2" applyNumberFormat="1" applyFont="1" applyFill="1" applyBorder="1" applyAlignment="1">
      <alignment horizontal="right" vertical="center"/>
    </xf>
    <xf numFmtId="180" fontId="4" fillId="0" borderId="4" xfId="2" applyNumberFormat="1" applyFont="1" applyFill="1" applyBorder="1" applyAlignment="1">
      <alignment horizontal="right" vertical="center"/>
    </xf>
    <xf numFmtId="180" fontId="4" fillId="0" borderId="8" xfId="2" applyNumberFormat="1" applyFont="1" applyFill="1" applyBorder="1" applyAlignment="1">
      <alignment horizontal="right" vertical="center"/>
    </xf>
    <xf numFmtId="179" fontId="4" fillId="0" borderId="2" xfId="2" applyNumberFormat="1" applyFont="1" applyFill="1" applyBorder="1" applyAlignment="1">
      <alignment horizontal="right" vertical="center"/>
    </xf>
    <xf numFmtId="179" fontId="3" fillId="0" borderId="11" xfId="2" applyNumberFormat="1" applyFont="1" applyFill="1" applyBorder="1" applyAlignment="1">
      <alignment horizontal="right" vertical="center"/>
    </xf>
    <xf numFmtId="179" fontId="3" fillId="0" borderId="23" xfId="2" applyNumberFormat="1" applyFont="1" applyFill="1" applyBorder="1" applyAlignment="1">
      <alignment horizontal="right" vertical="center"/>
    </xf>
    <xf numFmtId="179" fontId="3" fillId="0" borderId="25" xfId="2" applyNumberFormat="1" applyFont="1" applyFill="1" applyBorder="1" applyAlignment="1">
      <alignment horizontal="right" vertical="center"/>
    </xf>
    <xf numFmtId="179" fontId="3" fillId="0" borderId="9" xfId="2" applyNumberFormat="1" applyFont="1" applyFill="1" applyBorder="1" applyAlignment="1">
      <alignment horizontal="right" vertical="center"/>
    </xf>
    <xf numFmtId="180" fontId="3" fillId="0" borderId="9" xfId="2" applyNumberFormat="1" applyFont="1" applyFill="1" applyBorder="1" applyAlignment="1">
      <alignment horizontal="right" vertical="center"/>
    </xf>
    <xf numFmtId="179" fontId="3" fillId="0" borderId="28" xfId="2" applyNumberFormat="1" applyFont="1" applyFill="1" applyBorder="1" applyAlignment="1">
      <alignment horizontal="right" vertical="center"/>
    </xf>
    <xf numFmtId="179" fontId="3" fillId="0" borderId="22" xfId="2" applyNumberFormat="1" applyFont="1" applyFill="1" applyBorder="1" applyAlignment="1">
      <alignment horizontal="right" vertical="center"/>
    </xf>
    <xf numFmtId="179" fontId="4" fillId="0" borderId="1" xfId="2" applyNumberFormat="1" applyFont="1" applyFill="1" applyBorder="1" applyAlignment="1">
      <alignment horizontal="right" vertical="center"/>
    </xf>
    <xf numFmtId="180" fontId="4" fillId="0" borderId="5" xfId="2" applyNumberFormat="1" applyFont="1" applyFill="1" applyBorder="1" applyAlignment="1">
      <alignment horizontal="right" vertical="center"/>
    </xf>
    <xf numFmtId="180" fontId="4" fillId="0" borderId="5" xfId="2" applyNumberFormat="1" applyFont="1" applyFill="1" applyBorder="1" applyAlignment="1">
      <alignment vertical="center"/>
    </xf>
    <xf numFmtId="180" fontId="4" fillId="0" borderId="25" xfId="2" applyNumberFormat="1" applyFont="1" applyFill="1" applyBorder="1" applyAlignment="1">
      <alignment horizontal="right" vertical="center"/>
    </xf>
    <xf numFmtId="180" fontId="4" fillId="0" borderId="27" xfId="2" applyNumberFormat="1" applyFont="1" applyFill="1" applyBorder="1" applyAlignment="1">
      <alignment horizontal="right" vertical="center"/>
    </xf>
    <xf numFmtId="180" fontId="4" fillId="0" borderId="9" xfId="2" applyNumberFormat="1" applyFont="1" applyFill="1" applyBorder="1" applyAlignment="1">
      <alignment horizontal="right" vertical="center"/>
    </xf>
    <xf numFmtId="180" fontId="4" fillId="0" borderId="28" xfId="2" applyNumberFormat="1" applyFont="1" applyFill="1" applyBorder="1" applyAlignment="1">
      <alignment horizontal="right" vertical="center"/>
    </xf>
    <xf numFmtId="0" fontId="5" fillId="3" borderId="12" xfId="0" applyFont="1" applyFill="1" applyBorder="1" applyAlignment="1">
      <alignment vertical="center" wrapText="1"/>
    </xf>
    <xf numFmtId="0" fontId="6" fillId="0" borderId="38" xfId="2" applyFont="1" applyFill="1" applyBorder="1" applyAlignment="1">
      <alignment horizontal="distributed" vertical="center"/>
    </xf>
    <xf numFmtId="0" fontId="5" fillId="3" borderId="5" xfId="0" applyFont="1" applyFill="1" applyBorder="1" applyAlignment="1">
      <alignment vertical="center" wrapText="1"/>
    </xf>
    <xf numFmtId="0" fontId="5" fillId="3" borderId="27" xfId="0" applyFont="1" applyFill="1" applyBorder="1" applyAlignment="1">
      <alignment vertical="center" wrapText="1"/>
    </xf>
    <xf numFmtId="179" fontId="4" fillId="0" borderId="11" xfId="2" applyNumberFormat="1" applyFont="1" applyFill="1" applyBorder="1" applyAlignment="1">
      <alignment horizontal="right" vertical="center"/>
    </xf>
    <xf numFmtId="179" fontId="4" fillId="0" borderId="23" xfId="2" applyNumberFormat="1" applyFont="1" applyFill="1" applyBorder="1" applyAlignment="1">
      <alignment horizontal="right" vertical="center"/>
    </xf>
    <xf numFmtId="0" fontId="5" fillId="3" borderId="1" xfId="0" applyFont="1" applyFill="1" applyBorder="1" applyAlignment="1">
      <alignment vertical="center" wrapText="1"/>
    </xf>
    <xf numFmtId="0" fontId="6" fillId="0" borderId="0" xfId="2" applyFont="1" applyFill="1" applyBorder="1" applyAlignment="1">
      <alignment vertical="center" justifyLastLine="1"/>
    </xf>
    <xf numFmtId="180" fontId="3" fillId="0" borderId="22" xfId="2" applyNumberFormat="1" applyFont="1" applyFill="1" applyBorder="1" applyAlignment="1">
      <alignment horizontal="right" vertical="center"/>
    </xf>
    <xf numFmtId="180" fontId="3" fillId="0" borderId="11" xfId="2" applyNumberFormat="1" applyFont="1" applyFill="1" applyBorder="1" applyAlignment="1">
      <alignment horizontal="right" vertical="center"/>
    </xf>
    <xf numFmtId="180" fontId="3" fillId="0" borderId="23" xfId="2" applyNumberFormat="1" applyFont="1" applyFill="1" applyBorder="1" applyAlignment="1">
      <alignment horizontal="right" vertical="center"/>
    </xf>
    <xf numFmtId="180" fontId="3" fillId="0" borderId="5" xfId="2" applyNumberFormat="1" applyFont="1" applyFill="1" applyBorder="1" applyAlignment="1">
      <alignment horizontal="right" vertical="center"/>
    </xf>
    <xf numFmtId="180" fontId="3" fillId="0" borderId="25" xfId="2" applyNumberFormat="1" applyFont="1" applyFill="1" applyBorder="1" applyAlignment="1">
      <alignment horizontal="right" vertical="center"/>
    </xf>
    <xf numFmtId="180" fontId="3" fillId="0" borderId="27" xfId="2" applyNumberFormat="1" applyFont="1" applyFill="1" applyBorder="1" applyAlignment="1">
      <alignment horizontal="right" vertical="center"/>
    </xf>
    <xf numFmtId="180" fontId="3" fillId="0" borderId="28" xfId="2" applyNumberFormat="1" applyFont="1" applyFill="1" applyBorder="1" applyAlignment="1">
      <alignment horizontal="right" vertical="center"/>
    </xf>
    <xf numFmtId="180" fontId="4" fillId="0" borderId="11" xfId="2" applyNumberFormat="1" applyFont="1" applyFill="1" applyBorder="1" applyAlignment="1">
      <alignment horizontal="right" vertical="center"/>
    </xf>
    <xf numFmtId="180" fontId="4" fillId="0" borderId="23" xfId="2" applyNumberFormat="1" applyFont="1" applyFill="1" applyBorder="1" applyAlignment="1">
      <alignment horizontal="right" vertical="center"/>
    </xf>
    <xf numFmtId="180" fontId="4" fillId="0" borderId="1" xfId="2" applyNumberFormat="1" applyFont="1" applyFill="1" applyBorder="1" applyAlignment="1">
      <alignment horizontal="right" vertical="center"/>
    </xf>
    <xf numFmtId="180" fontId="4" fillId="0" borderId="2" xfId="2" applyNumberFormat="1" applyFont="1" applyFill="1" applyBorder="1" applyAlignment="1">
      <alignment horizontal="right" vertical="center"/>
    </xf>
    <xf numFmtId="180" fontId="4" fillId="0" borderId="29" xfId="2" applyNumberFormat="1" applyFont="1" applyFill="1" applyBorder="1" applyAlignment="1">
      <alignment horizontal="right" vertical="center"/>
    </xf>
    <xf numFmtId="180" fontId="4" fillId="0" borderId="0" xfId="2" applyNumberFormat="1" applyFont="1" applyFill="1" applyBorder="1" applyAlignment="1">
      <alignment horizontal="right" vertical="center" justifyLastLine="1"/>
    </xf>
    <xf numFmtId="180" fontId="3" fillId="0" borderId="0" xfId="2" applyNumberFormat="1" applyFont="1" applyFill="1" applyBorder="1" applyAlignment="1">
      <alignment horizontal="right" vertical="center" justifyLastLine="1"/>
    </xf>
    <xf numFmtId="176" fontId="3" fillId="0" borderId="4" xfId="2" applyNumberFormat="1" applyFont="1" applyFill="1" applyBorder="1" applyAlignment="1">
      <alignment horizontal="right" vertical="center" justifyLastLine="1"/>
    </xf>
    <xf numFmtId="180" fontId="3" fillId="0" borderId="4" xfId="2" applyNumberFormat="1" applyFont="1" applyFill="1" applyBorder="1" applyAlignment="1">
      <alignment horizontal="right" vertical="center" justifyLastLine="1"/>
    </xf>
    <xf numFmtId="176" fontId="4" fillId="0" borderId="4" xfId="2" applyNumberFormat="1" applyFont="1" applyFill="1" applyBorder="1" applyAlignment="1">
      <alignment horizontal="right" vertical="center" justifyLastLine="1"/>
    </xf>
    <xf numFmtId="180" fontId="4" fillId="0" borderId="4" xfId="2" applyNumberFormat="1" applyFont="1" applyFill="1" applyBorder="1" applyAlignment="1">
      <alignment horizontal="right" vertical="center" justifyLastLine="1"/>
    </xf>
    <xf numFmtId="176" fontId="3" fillId="0" borderId="11" xfId="2" applyNumberFormat="1" applyFont="1" applyFill="1" applyBorder="1" applyAlignment="1">
      <alignment horizontal="right" vertical="center" justifyLastLine="1"/>
    </xf>
    <xf numFmtId="180" fontId="3" fillId="0" borderId="11" xfId="2" applyNumberFormat="1" applyFont="1" applyFill="1" applyBorder="1" applyAlignment="1">
      <alignment horizontal="right" vertical="center" justifyLastLine="1"/>
    </xf>
    <xf numFmtId="180" fontId="3" fillId="0" borderId="23" xfId="2" applyNumberFormat="1" applyFont="1" applyFill="1" applyBorder="1" applyAlignment="1">
      <alignment horizontal="right" vertical="center" justifyLastLine="1"/>
    </xf>
    <xf numFmtId="180" fontId="3" fillId="0" borderId="25" xfId="2" applyNumberFormat="1" applyFont="1" applyFill="1" applyBorder="1" applyAlignment="1">
      <alignment horizontal="right" vertical="center" justifyLastLine="1"/>
    </xf>
    <xf numFmtId="180" fontId="4" fillId="0" borderId="25" xfId="2" applyNumberFormat="1" applyFont="1" applyFill="1" applyBorder="1" applyAlignment="1">
      <alignment horizontal="right" vertical="center" justifyLastLine="1"/>
    </xf>
    <xf numFmtId="180" fontId="4" fillId="0" borderId="9" xfId="2" applyNumberFormat="1" applyFont="1" applyFill="1" applyBorder="1" applyAlignment="1">
      <alignment horizontal="right" vertical="center" justifyLastLine="1"/>
    </xf>
    <xf numFmtId="180" fontId="4" fillId="0" borderId="28" xfId="2" applyNumberFormat="1" applyFont="1" applyFill="1" applyBorder="1" applyAlignment="1">
      <alignment horizontal="right" vertical="center" justifyLastLine="1"/>
    </xf>
    <xf numFmtId="0" fontId="5" fillId="3" borderId="30" xfId="0" applyFont="1" applyFill="1" applyBorder="1" applyAlignment="1">
      <alignment horizontal="center" vertical="center"/>
    </xf>
    <xf numFmtId="176" fontId="3" fillId="0" borderId="9" xfId="2" applyNumberFormat="1" applyFont="1" applyFill="1" applyBorder="1" applyAlignment="1">
      <alignment horizontal="right" vertical="center" justifyLastLine="1"/>
    </xf>
    <xf numFmtId="180" fontId="3" fillId="0" borderId="9" xfId="2" applyNumberFormat="1" applyFont="1" applyFill="1" applyBorder="1" applyAlignment="1">
      <alignment horizontal="right" vertical="center" justifyLastLine="1"/>
    </xf>
    <xf numFmtId="180" fontId="3" fillId="0" borderId="28" xfId="2" applyNumberFormat="1" applyFont="1" applyFill="1" applyBorder="1" applyAlignment="1">
      <alignment horizontal="right" vertical="center" justifyLastLine="1"/>
    </xf>
    <xf numFmtId="0" fontId="5" fillId="0" borderId="24" xfId="0" applyFont="1" applyFill="1" applyBorder="1" applyAlignment="1">
      <alignment horizontal="center" vertical="center"/>
    </xf>
    <xf numFmtId="176" fontId="4" fillId="0" borderId="11" xfId="2" applyNumberFormat="1" applyFont="1" applyFill="1" applyBorder="1" applyAlignment="1">
      <alignment horizontal="right" vertical="center" justifyLastLine="1"/>
    </xf>
    <xf numFmtId="180" fontId="4" fillId="0" borderId="11" xfId="2" applyNumberFormat="1" applyFont="1" applyFill="1" applyBorder="1" applyAlignment="1">
      <alignment horizontal="right" vertical="center" justifyLastLine="1"/>
    </xf>
    <xf numFmtId="180" fontId="4" fillId="0" borderId="23" xfId="2" applyNumberFormat="1" applyFont="1" applyFill="1" applyBorder="1" applyAlignment="1">
      <alignment horizontal="right" vertical="center" justifyLastLine="1"/>
    </xf>
    <xf numFmtId="0" fontId="5" fillId="0" borderId="21"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26" xfId="0" applyFont="1" applyFill="1" applyBorder="1" applyAlignment="1">
      <alignment horizontal="center" vertical="center"/>
    </xf>
    <xf numFmtId="180" fontId="3" fillId="0" borderId="21" xfId="2" applyNumberFormat="1" applyFont="1" applyFill="1" applyBorder="1" applyAlignment="1">
      <alignment horizontal="right" vertical="center"/>
    </xf>
    <xf numFmtId="180" fontId="3" fillId="0" borderId="24" xfId="2" applyNumberFormat="1" applyFont="1" applyFill="1" applyBorder="1" applyAlignment="1">
      <alignment horizontal="right" vertical="center"/>
    </xf>
    <xf numFmtId="180" fontId="3" fillId="0" borderId="8" xfId="2" applyNumberFormat="1" applyFont="1" applyFill="1" applyBorder="1" applyAlignment="1">
      <alignment horizontal="right" vertical="center"/>
    </xf>
    <xf numFmtId="180" fontId="3" fillId="0" borderId="34" xfId="2" applyNumberFormat="1" applyFont="1" applyFill="1" applyBorder="1" applyAlignment="1">
      <alignment horizontal="right" vertical="center"/>
    </xf>
    <xf numFmtId="180" fontId="4" fillId="0" borderId="21" xfId="2" applyNumberFormat="1" applyFont="1" applyFill="1" applyBorder="1" applyAlignment="1">
      <alignment horizontal="right" vertical="center"/>
    </xf>
    <xf numFmtId="180" fontId="4" fillId="0" borderId="24" xfId="2" applyNumberFormat="1" applyFont="1" applyFill="1" applyBorder="1" applyAlignment="1">
      <alignment horizontal="right" vertical="center"/>
    </xf>
    <xf numFmtId="180" fontId="4" fillId="0" borderId="26" xfId="2" applyNumberFormat="1" applyFont="1" applyFill="1" applyBorder="1" applyAlignment="1">
      <alignment horizontal="right" vertical="center"/>
    </xf>
    <xf numFmtId="180" fontId="4" fillId="0" borderId="34" xfId="2" applyNumberFormat="1" applyFont="1" applyFill="1" applyBorder="1" applyAlignment="1">
      <alignment horizontal="right" vertical="center"/>
    </xf>
    <xf numFmtId="181" fontId="4" fillId="0" borderId="0" xfId="2" applyNumberFormat="1" applyFont="1" applyFill="1" applyBorder="1" applyAlignment="1">
      <alignment vertical="center"/>
    </xf>
    <xf numFmtId="181" fontId="4" fillId="0" borderId="11" xfId="2" applyNumberFormat="1" applyFont="1" applyFill="1" applyBorder="1" applyAlignment="1">
      <alignment vertical="center"/>
    </xf>
    <xf numFmtId="181" fontId="4" fillId="0" borderId="13" xfId="2" applyNumberFormat="1" applyFont="1" applyFill="1" applyBorder="1" applyAlignment="1">
      <alignment vertical="center"/>
    </xf>
    <xf numFmtId="0" fontId="6" fillId="3" borderId="33" xfId="2" applyFont="1" applyFill="1" applyBorder="1" applyAlignment="1">
      <alignment vertical="center"/>
    </xf>
    <xf numFmtId="181" fontId="4" fillId="0" borderId="33" xfId="2" applyNumberFormat="1" applyFont="1" applyFill="1" applyBorder="1" applyAlignment="1">
      <alignment vertical="center"/>
    </xf>
    <xf numFmtId="181" fontId="4" fillId="0" borderId="21" xfId="2" applyNumberFormat="1" applyFont="1" applyFill="1" applyBorder="1" applyAlignment="1">
      <alignment vertical="center"/>
    </xf>
    <xf numFmtId="181" fontId="4" fillId="0" borderId="24" xfId="2" applyNumberFormat="1" applyFont="1" applyFill="1" applyBorder="1" applyAlignment="1">
      <alignment vertical="center"/>
    </xf>
    <xf numFmtId="181" fontId="4" fillId="0" borderId="26" xfId="2" applyNumberFormat="1" applyFont="1" applyFill="1" applyBorder="1" applyAlignment="1">
      <alignment vertical="center"/>
    </xf>
    <xf numFmtId="181" fontId="4" fillId="0" borderId="32" xfId="2" applyNumberFormat="1" applyFont="1" applyFill="1" applyBorder="1" applyAlignment="1">
      <alignment vertical="center"/>
    </xf>
    <xf numFmtId="0" fontId="6" fillId="2" borderId="18" xfId="2" applyFont="1" applyFill="1" applyBorder="1" applyAlignment="1">
      <alignment horizontal="center" vertical="center" justifyLastLine="1"/>
    </xf>
    <xf numFmtId="181" fontId="4" fillId="0" borderId="39" xfId="2" applyNumberFormat="1" applyFont="1" applyFill="1" applyBorder="1" applyAlignment="1">
      <alignment vertical="center"/>
    </xf>
    <xf numFmtId="181" fontId="4" fillId="0" borderId="40" xfId="2" applyNumberFormat="1" applyFont="1" applyFill="1" applyBorder="1" applyAlignment="1">
      <alignment vertical="center"/>
    </xf>
    <xf numFmtId="181" fontId="4" fillId="0" borderId="41" xfId="2" applyNumberFormat="1" applyFont="1" applyFill="1" applyBorder="1" applyAlignment="1">
      <alignment vertical="center"/>
    </xf>
    <xf numFmtId="181" fontId="4" fillId="0" borderId="42" xfId="2" applyNumberFormat="1" applyFont="1" applyFill="1" applyBorder="1" applyAlignment="1">
      <alignment vertical="center"/>
    </xf>
    <xf numFmtId="181" fontId="4" fillId="0" borderId="43" xfId="2" applyNumberFormat="1" applyFont="1" applyFill="1" applyBorder="1" applyAlignment="1">
      <alignment vertical="center"/>
    </xf>
    <xf numFmtId="181" fontId="4" fillId="0" borderId="44" xfId="2" applyNumberFormat="1" applyFont="1" applyFill="1" applyBorder="1" applyAlignment="1">
      <alignment vertical="center"/>
    </xf>
    <xf numFmtId="49" fontId="5" fillId="0" borderId="0" xfId="0" applyNumberFormat="1" applyFont="1" applyFill="1" applyBorder="1" applyAlignment="1">
      <alignment vertical="center"/>
    </xf>
    <xf numFmtId="178" fontId="13" fillId="0" borderId="22" xfId="1" applyNumberFormat="1" applyFont="1" applyFill="1" applyBorder="1" applyAlignment="1">
      <alignment horizontal="right" vertical="center" shrinkToFit="1"/>
    </xf>
    <xf numFmtId="178" fontId="13" fillId="0" borderId="23" xfId="1" applyNumberFormat="1" applyFont="1" applyFill="1" applyBorder="1" applyAlignment="1">
      <alignment horizontal="right" vertical="center" shrinkToFit="1"/>
    </xf>
    <xf numFmtId="178" fontId="13" fillId="0" borderId="5" xfId="1" applyNumberFormat="1" applyFont="1" applyFill="1" applyBorder="1" applyAlignment="1">
      <alignment horizontal="right" vertical="center" shrinkToFit="1"/>
    </xf>
    <xf numFmtId="178" fontId="13" fillId="0" borderId="25" xfId="1" applyNumberFormat="1" applyFont="1" applyFill="1" applyBorder="1" applyAlignment="1">
      <alignment horizontal="right" vertical="center" shrinkToFit="1"/>
    </xf>
    <xf numFmtId="178" fontId="13" fillId="4" borderId="5" xfId="1" applyNumberFormat="1" applyFont="1" applyFill="1" applyBorder="1" applyAlignment="1">
      <alignment horizontal="right" vertical="center" shrinkToFit="1"/>
    </xf>
    <xf numFmtId="178" fontId="13" fillId="4" borderId="25" xfId="1" applyNumberFormat="1" applyFont="1" applyFill="1" applyBorder="1" applyAlignment="1">
      <alignment horizontal="right" vertical="center" shrinkToFit="1"/>
    </xf>
    <xf numFmtId="178" fontId="13" fillId="0" borderId="27" xfId="1" applyNumberFormat="1" applyFont="1" applyFill="1" applyBorder="1" applyAlignment="1">
      <alignment horizontal="right" vertical="center" shrinkToFit="1"/>
    </xf>
    <xf numFmtId="178" fontId="13" fillId="0" borderId="28" xfId="1" applyNumberFormat="1" applyFont="1" applyFill="1" applyBorder="1" applyAlignment="1">
      <alignment horizontal="right" vertical="center" shrinkToFit="1"/>
    </xf>
    <xf numFmtId="0" fontId="6" fillId="0" borderId="0" xfId="2" applyFont="1" applyFill="1" applyBorder="1" applyAlignment="1">
      <alignment horizontal="left" vertical="center"/>
    </xf>
    <xf numFmtId="49" fontId="6" fillId="0" borderId="0" xfId="2" applyNumberFormat="1" applyFont="1" applyFill="1" applyBorder="1" applyAlignment="1">
      <alignment vertical="center" wrapText="1"/>
    </xf>
    <xf numFmtId="0" fontId="6" fillId="0" borderId="0" xfId="2" applyFont="1" applyFill="1" applyBorder="1" applyAlignment="1">
      <alignment vertical="center" wrapText="1"/>
    </xf>
    <xf numFmtId="0" fontId="6" fillId="0" borderId="15" xfId="2" applyFont="1" applyFill="1" applyBorder="1" applyAlignment="1">
      <alignment horizontal="center" vertical="center"/>
    </xf>
    <xf numFmtId="49" fontId="6" fillId="0" borderId="15" xfId="2" applyNumberFormat="1" applyFont="1" applyFill="1" applyBorder="1" applyAlignment="1">
      <alignment vertical="center" wrapText="1"/>
    </xf>
    <xf numFmtId="0" fontId="6" fillId="0" borderId="15" xfId="2" applyFont="1" applyFill="1" applyBorder="1" applyAlignment="1">
      <alignment vertical="center"/>
    </xf>
    <xf numFmtId="0" fontId="6" fillId="0" borderId="15" xfId="2" applyFont="1" applyFill="1" applyBorder="1" applyAlignment="1">
      <alignment vertical="center" wrapText="1"/>
    </xf>
    <xf numFmtId="0" fontId="6" fillId="0" borderId="17" xfId="2" applyFont="1" applyFill="1" applyBorder="1" applyAlignment="1">
      <alignment vertical="center" wrapText="1"/>
    </xf>
    <xf numFmtId="0" fontId="6" fillId="2" borderId="30" xfId="2" applyFont="1" applyFill="1" applyBorder="1" applyAlignment="1">
      <alignment horizontal="center" vertical="center" justifyLastLine="1"/>
    </xf>
    <xf numFmtId="0" fontId="6" fillId="0" borderId="33" xfId="2" applyFont="1" applyFill="1" applyBorder="1" applyAlignment="1">
      <alignment horizontal="distributed" vertical="center" justifyLastLine="1"/>
    </xf>
    <xf numFmtId="0" fontId="6" fillId="0" borderId="33" xfId="2" applyFont="1" applyFill="1" applyBorder="1" applyAlignment="1">
      <alignment vertical="center"/>
    </xf>
    <xf numFmtId="0" fontId="3" fillId="0" borderId="33" xfId="0" applyFont="1" applyFill="1" applyBorder="1" applyAlignment="1">
      <alignment vertical="center"/>
    </xf>
    <xf numFmtId="0" fontId="6" fillId="0" borderId="33" xfId="2" applyFont="1" applyFill="1" applyBorder="1" applyAlignment="1">
      <alignment horizontal="distributed" vertical="center"/>
    </xf>
    <xf numFmtId="0" fontId="6" fillId="0" borderId="20" xfId="2" applyFont="1" applyFill="1" applyBorder="1" applyAlignment="1">
      <alignment vertical="center"/>
    </xf>
    <xf numFmtId="0" fontId="6" fillId="0" borderId="33" xfId="2" applyFont="1" applyFill="1" applyBorder="1" applyAlignment="1">
      <alignment horizontal="center" vertical="center"/>
    </xf>
    <xf numFmtId="49" fontId="6" fillId="0" borderId="33" xfId="2" applyNumberFormat="1" applyFont="1" applyFill="1" applyBorder="1" applyAlignment="1">
      <alignment horizontal="right" vertical="center" wrapText="1"/>
    </xf>
    <xf numFmtId="49" fontId="6" fillId="0" borderId="33" xfId="2" applyNumberFormat="1" applyFont="1" applyFill="1" applyBorder="1" applyAlignment="1">
      <alignment vertical="center" wrapText="1"/>
    </xf>
    <xf numFmtId="49" fontId="15" fillId="0" borderId="33" xfId="2" applyNumberFormat="1" applyFont="1" applyFill="1" applyBorder="1" applyAlignment="1">
      <alignment vertical="center" wrapText="1"/>
    </xf>
    <xf numFmtId="49" fontId="6" fillId="0" borderId="20" xfId="2" applyNumberFormat="1" applyFont="1" applyFill="1" applyBorder="1" applyAlignment="1">
      <alignment vertical="center" wrapText="1"/>
    </xf>
    <xf numFmtId="181" fontId="6" fillId="0" borderId="33" xfId="2" applyNumberFormat="1" applyFont="1" applyFill="1" applyBorder="1" applyAlignment="1">
      <alignment vertical="center" wrapText="1"/>
    </xf>
    <xf numFmtId="0" fontId="6" fillId="0" borderId="33" xfId="2" applyFont="1" applyFill="1" applyBorder="1" applyAlignment="1">
      <alignment vertical="center" wrapText="1"/>
    </xf>
    <xf numFmtId="0" fontId="6" fillId="0" borderId="33" xfId="0" applyFont="1" applyFill="1" applyBorder="1" applyAlignment="1">
      <alignment vertical="center" wrapText="1"/>
    </xf>
    <xf numFmtId="0" fontId="15" fillId="0" borderId="33" xfId="2" applyFont="1" applyFill="1" applyBorder="1" applyAlignment="1">
      <alignment vertical="center" wrapText="1"/>
    </xf>
    <xf numFmtId="0" fontId="6" fillId="0" borderId="20" xfId="2" applyFont="1" applyFill="1" applyBorder="1" applyAlignment="1">
      <alignment vertical="center" wrapText="1"/>
    </xf>
    <xf numFmtId="0" fontId="5" fillId="0" borderId="30" xfId="0" applyFont="1" applyFill="1" applyBorder="1" applyAlignment="1">
      <alignment horizontal="center" vertical="center"/>
    </xf>
    <xf numFmtId="0" fontId="5" fillId="0" borderId="30" xfId="0" applyFont="1" applyFill="1" applyBorder="1" applyAlignment="1">
      <alignment horizontal="center" vertical="distributed" textRotation="255"/>
    </xf>
    <xf numFmtId="0" fontId="5" fillId="0" borderId="30" xfId="0" applyFont="1" applyFill="1" applyBorder="1" applyAlignment="1">
      <alignment horizontal="center" vertical="center" wrapText="1"/>
    </xf>
    <xf numFmtId="49" fontId="6" fillId="0" borderId="30" xfId="0" applyNumberFormat="1" applyFont="1" applyFill="1" applyBorder="1" applyAlignment="1">
      <alignment horizontal="center" vertical="center"/>
    </xf>
    <xf numFmtId="0" fontId="6" fillId="0" borderId="30" xfId="2" applyFont="1" applyFill="1" applyBorder="1" applyAlignment="1">
      <alignment horizontal="center" vertical="center" wrapText="1" justifyLastLine="1"/>
    </xf>
    <xf numFmtId="0" fontId="6" fillId="0" borderId="30" xfId="2" applyFont="1" applyFill="1" applyBorder="1" applyAlignment="1">
      <alignment horizontal="center" vertical="center" justifyLastLine="1"/>
    </xf>
    <xf numFmtId="0" fontId="5" fillId="2" borderId="30" xfId="0" applyFont="1" applyFill="1" applyBorder="1" applyAlignment="1">
      <alignment horizontal="center" vertical="center"/>
    </xf>
    <xf numFmtId="0" fontId="6" fillId="0" borderId="30" xfId="2" applyFont="1" applyFill="1" applyBorder="1" applyAlignment="1">
      <alignment horizontal="distributed" vertical="center" justifyLastLine="1"/>
    </xf>
    <xf numFmtId="0" fontId="6" fillId="0" borderId="30" xfId="2" applyFont="1" applyFill="1" applyBorder="1" applyAlignment="1">
      <alignment horizontal="distributed" vertical="center" wrapText="1" justifyLastLine="1"/>
    </xf>
    <xf numFmtId="0" fontId="5" fillId="4" borderId="12" xfId="0" applyFont="1" applyFill="1" applyBorder="1" applyAlignment="1">
      <alignment vertical="center"/>
    </xf>
    <xf numFmtId="0" fontId="5" fillId="4" borderId="33" xfId="0" applyFont="1" applyFill="1" applyBorder="1" applyAlignment="1">
      <alignment vertical="center"/>
    </xf>
    <xf numFmtId="0" fontId="6" fillId="4" borderId="33" xfId="2" applyFont="1" applyFill="1" applyBorder="1" applyAlignment="1">
      <alignment vertical="center"/>
    </xf>
    <xf numFmtId="0" fontId="17" fillId="0" borderId="0" xfId="3" applyFont="1" applyFill="1" applyBorder="1" applyAlignment="1">
      <alignment horizontal="left"/>
    </xf>
    <xf numFmtId="0" fontId="5" fillId="4" borderId="30" xfId="0" applyFont="1" applyFill="1" applyBorder="1" applyAlignment="1">
      <alignment horizontal="center" vertical="center"/>
    </xf>
    <xf numFmtId="0" fontId="17" fillId="0" borderId="0" xfId="3" applyFont="1" applyFill="1" applyBorder="1" applyAlignment="1">
      <alignment horizontal="left" vertical="center"/>
    </xf>
    <xf numFmtId="0" fontId="17" fillId="0" borderId="0" xfId="3" applyFont="1" applyFill="1" applyBorder="1" applyAlignment="1">
      <alignment horizontal="center" vertical="center"/>
    </xf>
    <xf numFmtId="180" fontId="3" fillId="0" borderId="22" xfId="2" applyNumberFormat="1" applyFont="1" applyFill="1" applyBorder="1" applyAlignment="1">
      <alignment horizontal="right" vertical="center" justifyLastLine="1"/>
    </xf>
    <xf numFmtId="180" fontId="3" fillId="0" borderId="5" xfId="2" applyNumberFormat="1" applyFont="1" applyFill="1" applyBorder="1" applyAlignment="1">
      <alignment horizontal="right" vertical="center" justifyLastLine="1"/>
    </xf>
    <xf numFmtId="180" fontId="3" fillId="0" borderId="27" xfId="2" applyNumberFormat="1" applyFont="1" applyFill="1" applyBorder="1" applyAlignment="1">
      <alignment horizontal="right" vertical="center" justifyLastLine="1"/>
    </xf>
    <xf numFmtId="180" fontId="4" fillId="0" borderId="22" xfId="2" applyNumberFormat="1" applyFont="1" applyFill="1" applyBorder="1" applyAlignment="1">
      <alignment horizontal="right" vertical="center" justifyLastLine="1"/>
    </xf>
    <xf numFmtId="180" fontId="4" fillId="0" borderId="5" xfId="2" applyNumberFormat="1" applyFont="1" applyFill="1" applyBorder="1" applyAlignment="1">
      <alignment horizontal="right" vertical="center" justifyLastLine="1"/>
    </xf>
    <xf numFmtId="180" fontId="4" fillId="0" borderId="27" xfId="2" applyNumberFormat="1" applyFont="1" applyFill="1" applyBorder="1" applyAlignment="1">
      <alignment horizontal="right" vertical="center" justifyLastLine="1"/>
    </xf>
    <xf numFmtId="0" fontId="5" fillId="0" borderId="0" xfId="0" applyFont="1" applyFill="1" applyBorder="1" applyAlignment="1">
      <alignment vertical="center" shrinkToFit="1"/>
    </xf>
    <xf numFmtId="0" fontId="0" fillId="0" borderId="0" xfId="0" applyFont="1" applyFill="1" applyBorder="1" applyAlignment="1">
      <alignment vertical="center"/>
    </xf>
    <xf numFmtId="0" fontId="18" fillId="0" borderId="0" xfId="0" applyFont="1" applyFill="1" applyBorder="1" applyAlignment="1">
      <alignment vertical="center"/>
    </xf>
    <xf numFmtId="0" fontId="3" fillId="0" borderId="8" xfId="0" applyFont="1" applyFill="1" applyBorder="1" applyAlignment="1">
      <alignment vertical="center"/>
    </xf>
    <xf numFmtId="0" fontId="4" fillId="0" borderId="11" xfId="0" applyFont="1" applyFill="1" applyBorder="1" applyAlignment="1">
      <alignment vertical="center"/>
    </xf>
    <xf numFmtId="0" fontId="4" fillId="0" borderId="4" xfId="0" applyFont="1" applyFill="1" applyBorder="1" applyAlignment="1">
      <alignment vertical="center"/>
    </xf>
    <xf numFmtId="0" fontId="5" fillId="2" borderId="19" xfId="0" applyFont="1" applyFill="1" applyBorder="1" applyAlignment="1">
      <alignment horizontal="center" vertical="center" shrinkToFit="1"/>
    </xf>
    <xf numFmtId="0" fontId="4" fillId="0" borderId="23" xfId="0" applyFont="1" applyFill="1" applyBorder="1" applyAlignment="1">
      <alignment vertical="center"/>
    </xf>
    <xf numFmtId="0" fontId="4" fillId="0" borderId="7" xfId="0" applyFont="1" applyFill="1" applyBorder="1" applyAlignment="1">
      <alignment vertical="center"/>
    </xf>
    <xf numFmtId="0" fontId="5" fillId="3" borderId="19"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4" borderId="19" xfId="0" applyFont="1" applyFill="1" applyBorder="1" applyAlignment="1">
      <alignment horizontal="center" vertical="center" shrinkToFit="1"/>
    </xf>
    <xf numFmtId="49" fontId="0" fillId="0" borderId="0" xfId="0" applyNumberFormat="1" applyFont="1" applyFill="1" applyAlignment="1">
      <alignment horizontal="left" vertical="center"/>
    </xf>
    <xf numFmtId="0" fontId="6" fillId="0" borderId="0" xfId="0" applyFont="1" applyFill="1" applyBorder="1" applyAlignment="1">
      <alignment horizontal="left" vertical="center"/>
    </xf>
    <xf numFmtId="0" fontId="3" fillId="0" borderId="0" xfId="0" applyFont="1" applyFill="1" applyBorder="1" applyAlignment="1">
      <alignment horizontal="left" vertical="center"/>
    </xf>
    <xf numFmtId="0" fontId="19"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0" fillId="0" borderId="0" xfId="0" applyFont="1" applyFill="1" applyAlignment="1">
      <alignment horizontal="left" vertical="center"/>
    </xf>
    <xf numFmtId="0" fontId="4" fillId="0" borderId="22" xfId="0" applyFont="1" applyFill="1" applyBorder="1" applyAlignment="1">
      <alignment vertical="center"/>
    </xf>
    <xf numFmtId="0" fontId="3" fillId="0" borderId="5" xfId="0" applyFont="1" applyFill="1" applyBorder="1" applyAlignment="1">
      <alignment vertical="center"/>
    </xf>
    <xf numFmtId="0" fontId="3" fillId="0" borderId="27" xfId="0" applyFont="1" applyFill="1" applyBorder="1" applyAlignment="1">
      <alignment vertical="center"/>
    </xf>
    <xf numFmtId="0" fontId="4" fillId="0" borderId="9" xfId="0" applyFont="1" applyFill="1" applyBorder="1" applyAlignment="1">
      <alignment vertical="center"/>
    </xf>
    <xf numFmtId="0" fontId="4" fillId="0" borderId="2" xfId="0" applyFont="1" applyFill="1" applyBorder="1" applyAlignment="1">
      <alignment vertical="center"/>
    </xf>
    <xf numFmtId="0" fontId="3" fillId="0" borderId="29" xfId="0" applyFont="1" applyFill="1" applyBorder="1" applyAlignment="1">
      <alignment vertical="center"/>
    </xf>
    <xf numFmtId="0" fontId="6" fillId="0" borderId="18" xfId="2" applyFont="1" applyFill="1" applyBorder="1" applyAlignment="1">
      <alignment horizontal="distributed" vertical="center" wrapText="1"/>
    </xf>
    <xf numFmtId="179" fontId="3" fillId="0" borderId="29" xfId="2" applyNumberFormat="1" applyFont="1" applyFill="1" applyBorder="1" applyAlignment="1">
      <alignment horizontal="right" vertical="center"/>
    </xf>
    <xf numFmtId="179" fontId="3" fillId="0" borderId="2" xfId="2" applyNumberFormat="1" applyFont="1" applyFill="1" applyBorder="1" applyAlignment="1">
      <alignment horizontal="right" vertical="center"/>
    </xf>
    <xf numFmtId="180" fontId="3" fillId="0" borderId="2" xfId="2" applyNumberFormat="1" applyFont="1" applyFill="1" applyBorder="1" applyAlignment="1">
      <alignment horizontal="right" vertical="center"/>
    </xf>
    <xf numFmtId="0" fontId="6" fillId="0" borderId="38" xfId="2" applyFont="1" applyFill="1" applyBorder="1" applyAlignment="1">
      <alignment horizontal="distributed" vertical="center"/>
    </xf>
    <xf numFmtId="0" fontId="5" fillId="0" borderId="21" xfId="0" applyFont="1" applyFill="1" applyBorder="1" applyAlignment="1">
      <alignment horizontal="center" vertical="center"/>
    </xf>
    <xf numFmtId="0" fontId="5" fillId="0" borderId="24" xfId="0" applyFont="1" applyFill="1" applyBorder="1" applyAlignment="1">
      <alignment horizontal="center" vertical="center"/>
    </xf>
    <xf numFmtId="0" fontId="5" fillId="3" borderId="33" xfId="0" applyFont="1" applyFill="1" applyBorder="1" applyAlignment="1">
      <alignment horizontal="center" vertical="center" wrapText="1"/>
    </xf>
    <xf numFmtId="0" fontId="3" fillId="0" borderId="10" xfId="0" applyFont="1" applyFill="1" applyBorder="1" applyAlignment="1">
      <alignment horizontal="right" vertical="center"/>
    </xf>
    <xf numFmtId="0"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4" fillId="0" borderId="33" xfId="0" applyFont="1" applyFill="1" applyBorder="1" applyAlignment="1">
      <alignment horizontal="right" vertical="center"/>
    </xf>
    <xf numFmtId="0" fontId="3" fillId="0" borderId="15" xfId="0" applyFont="1" applyFill="1" applyBorder="1" applyAlignment="1">
      <alignment horizontal="right" vertical="center"/>
    </xf>
    <xf numFmtId="0" fontId="15" fillId="0" borderId="30" xfId="2" applyFont="1" applyFill="1" applyBorder="1" applyAlignment="1">
      <alignment horizontal="distributed" vertical="center" wrapText="1" justifyLastLine="1"/>
    </xf>
    <xf numFmtId="181" fontId="4" fillId="0" borderId="23" xfId="2" applyNumberFormat="1" applyFont="1" applyFill="1" applyBorder="1" applyAlignment="1">
      <alignment vertical="center"/>
    </xf>
    <xf numFmtId="181" fontId="4" fillId="0" borderId="43" xfId="2" applyNumberFormat="1" applyFont="1" applyFill="1" applyBorder="1" applyAlignment="1">
      <alignment horizontal="right" vertical="center"/>
    </xf>
    <xf numFmtId="181" fontId="4" fillId="0" borderId="44" xfId="2" applyNumberFormat="1" applyFont="1" applyFill="1" applyBorder="1" applyAlignment="1">
      <alignment horizontal="right" vertical="center"/>
    </xf>
    <xf numFmtId="0" fontId="3" fillId="0" borderId="13" xfId="0" applyFont="1" applyFill="1" applyBorder="1" applyAlignment="1">
      <alignment horizontal="center"/>
    </xf>
    <xf numFmtId="0" fontId="3" fillId="0" borderId="13" xfId="0" applyFont="1" applyFill="1" applyBorder="1"/>
    <xf numFmtId="180" fontId="20" fillId="0" borderId="10" xfId="2" applyNumberFormat="1" applyFont="1" applyFill="1" applyBorder="1" applyAlignment="1">
      <alignment vertical="center" wrapText="1" justifyLastLine="1"/>
    </xf>
    <xf numFmtId="180" fontId="20" fillId="0" borderId="0" xfId="2" applyNumberFormat="1" applyFont="1" applyFill="1" applyBorder="1" applyAlignment="1">
      <alignment vertical="center" wrapText="1" justifyLastLine="1"/>
    </xf>
    <xf numFmtId="0" fontId="6" fillId="0" borderId="38" xfId="2" applyFont="1" applyFill="1" applyBorder="1" applyAlignment="1">
      <alignment horizontal="distributed" vertical="center"/>
    </xf>
    <xf numFmtId="49" fontId="6" fillId="0" borderId="13" xfId="0" applyNumberFormat="1" applyFont="1" applyBorder="1" applyAlignment="1">
      <alignment horizontal="center" vertical="center" wrapText="1"/>
    </xf>
    <xf numFmtId="0" fontId="6" fillId="0" borderId="14" xfId="0" applyFont="1" applyBorder="1" applyAlignment="1">
      <alignment horizontal="left" vertical="center" wrapText="1"/>
    </xf>
    <xf numFmtId="49" fontId="6" fillId="0" borderId="3" xfId="0" applyNumberFormat="1" applyFont="1" applyBorder="1" applyAlignment="1">
      <alignment horizontal="center" vertical="center" wrapText="1"/>
    </xf>
    <xf numFmtId="0" fontId="6" fillId="0" borderId="17" xfId="0" applyFont="1" applyBorder="1" applyAlignment="1">
      <alignment horizontal="left" vertical="center" wrapText="1"/>
    </xf>
    <xf numFmtId="38" fontId="13" fillId="0" borderId="21" xfId="1" applyFont="1" applyFill="1" applyBorder="1" applyAlignment="1">
      <alignment horizontal="right" vertical="center" shrinkToFit="1"/>
    </xf>
    <xf numFmtId="38" fontId="13" fillId="0" borderId="22" xfId="1" applyFont="1" applyFill="1" applyBorder="1" applyAlignment="1">
      <alignment horizontal="right" vertical="center" shrinkToFit="1"/>
    </xf>
    <xf numFmtId="38" fontId="13" fillId="0" borderId="11" xfId="1" applyFont="1" applyFill="1" applyBorder="1" applyAlignment="1">
      <alignment horizontal="right" vertical="center" shrinkToFit="1"/>
    </xf>
    <xf numFmtId="38" fontId="13" fillId="0" borderId="24" xfId="1" applyFont="1" applyFill="1" applyBorder="1" applyAlignment="1">
      <alignment horizontal="right" vertical="center" shrinkToFit="1"/>
    </xf>
    <xf numFmtId="38" fontId="13" fillId="0" borderId="5" xfId="1" applyFont="1" applyFill="1" applyBorder="1" applyAlignment="1">
      <alignment horizontal="right" vertical="center" shrinkToFit="1"/>
    </xf>
    <xf numFmtId="38" fontId="13" fillId="0" borderId="4" xfId="1" applyFont="1" applyFill="1" applyBorder="1" applyAlignment="1">
      <alignment horizontal="right" vertical="center" shrinkToFit="1"/>
    </xf>
    <xf numFmtId="3" fontId="4" fillId="0" borderId="4" xfId="0" applyNumberFormat="1" applyFont="1" applyFill="1" applyBorder="1" applyAlignment="1">
      <alignment vertical="center"/>
    </xf>
    <xf numFmtId="38" fontId="13" fillId="0" borderId="26" xfId="1" applyFont="1" applyFill="1" applyBorder="1" applyAlignment="1">
      <alignment horizontal="right" vertical="center" shrinkToFit="1"/>
    </xf>
    <xf numFmtId="38" fontId="13" fillId="0" borderId="27" xfId="1" applyFont="1" applyFill="1" applyBorder="1" applyAlignment="1">
      <alignment horizontal="right" vertical="center" shrinkToFit="1"/>
    </xf>
    <xf numFmtId="38" fontId="13" fillId="0" borderId="9" xfId="1" applyFont="1" applyFill="1" applyBorder="1" applyAlignment="1">
      <alignment horizontal="right" vertical="center" shrinkToFit="1"/>
    </xf>
    <xf numFmtId="38" fontId="13" fillId="4" borderId="24" xfId="1" applyFont="1" applyFill="1" applyBorder="1" applyAlignment="1">
      <alignment horizontal="right" vertical="center" shrinkToFit="1"/>
    </xf>
    <xf numFmtId="38" fontId="13" fillId="4" borderId="5" xfId="1" applyFont="1" applyFill="1" applyBorder="1" applyAlignment="1">
      <alignment horizontal="right" vertical="center" shrinkToFit="1"/>
    </xf>
    <xf numFmtId="38" fontId="13" fillId="4" borderId="4" xfId="1" applyFont="1" applyFill="1" applyBorder="1" applyAlignment="1">
      <alignment horizontal="right" vertical="center" shrinkToFit="1"/>
    </xf>
    <xf numFmtId="181" fontId="3" fillId="0" borderId="22" xfId="2" applyNumberFormat="1" applyFont="1" applyFill="1" applyBorder="1" applyAlignment="1">
      <alignment horizontal="right" vertical="center"/>
    </xf>
    <xf numFmtId="181" fontId="3" fillId="0" borderId="11" xfId="2" applyNumberFormat="1" applyFont="1" applyFill="1" applyBorder="1" applyAlignment="1">
      <alignment horizontal="right" vertical="center"/>
    </xf>
    <xf numFmtId="0" fontId="21" fillId="0" borderId="0" xfId="0" applyFont="1" applyFill="1" applyBorder="1" applyAlignment="1">
      <alignment horizontal="center" vertical="center"/>
    </xf>
    <xf numFmtId="0" fontId="21" fillId="0" borderId="0" xfId="0" applyFont="1" applyFill="1" applyBorder="1" applyAlignment="1">
      <alignment vertical="center"/>
    </xf>
    <xf numFmtId="0" fontId="22" fillId="2" borderId="30" xfId="2" applyFont="1" applyFill="1" applyBorder="1" applyAlignment="1">
      <alignment horizontal="distributed" vertical="center" wrapText="1" justifyLastLine="1"/>
    </xf>
    <xf numFmtId="0" fontId="6" fillId="0" borderId="0" xfId="0" applyFont="1" applyBorder="1" applyAlignment="1">
      <alignment horizontal="center" vertical="center"/>
    </xf>
    <xf numFmtId="0" fontId="23" fillId="0" borderId="55" xfId="2" applyFont="1" applyFill="1" applyBorder="1" applyAlignment="1">
      <alignment horizontal="distributed" vertical="center" justifyLastLine="1"/>
    </xf>
    <xf numFmtId="0" fontId="15" fillId="0" borderId="30" xfId="2" applyFont="1" applyFill="1" applyBorder="1" applyAlignment="1">
      <alignment horizontal="distributed" vertical="center" justifyLastLine="1"/>
    </xf>
    <xf numFmtId="0" fontId="6" fillId="4" borderId="14" xfId="0" applyFont="1" applyFill="1" applyBorder="1" applyAlignment="1">
      <alignment vertical="center"/>
    </xf>
    <xf numFmtId="0" fontId="6" fillId="0" borderId="19" xfId="0" applyFont="1" applyFill="1" applyBorder="1" applyAlignment="1">
      <alignment vertical="center"/>
    </xf>
    <xf numFmtId="0" fontId="6" fillId="0" borderId="26" xfId="0" applyFont="1" applyFill="1" applyBorder="1" applyAlignment="1">
      <alignment vertical="center"/>
    </xf>
    <xf numFmtId="0" fontId="6" fillId="0" borderId="21" xfId="0" applyFont="1" applyFill="1" applyBorder="1" applyAlignment="1">
      <alignment horizontal="left" vertical="center"/>
    </xf>
    <xf numFmtId="0" fontId="6" fillId="0" borderId="24" xfId="0" applyFont="1" applyFill="1" applyBorder="1" applyAlignment="1">
      <alignment horizontal="center" vertical="center"/>
    </xf>
    <xf numFmtId="0" fontId="6" fillId="0" borderId="26" xfId="0" applyFont="1" applyFill="1" applyBorder="1" applyAlignment="1">
      <alignment horizontal="center" vertical="center"/>
    </xf>
    <xf numFmtId="0" fontId="22" fillId="0" borderId="26" xfId="0" applyFont="1" applyFill="1" applyBorder="1" applyAlignment="1">
      <alignment horizontal="center" vertical="center"/>
    </xf>
    <xf numFmtId="0" fontId="6" fillId="0" borderId="33" xfId="0" applyFont="1" applyFill="1" applyBorder="1" applyAlignment="1">
      <alignment horizontal="center" vertical="center"/>
    </xf>
    <xf numFmtId="0" fontId="22" fillId="0" borderId="24" xfId="0" applyFont="1" applyFill="1" applyBorder="1" applyAlignment="1">
      <alignment horizontal="center" vertical="center"/>
    </xf>
    <xf numFmtId="0" fontId="6" fillId="0" borderId="32" xfId="0" applyFont="1" applyFill="1" applyBorder="1" applyAlignment="1">
      <alignment horizontal="center" vertical="center"/>
    </xf>
    <xf numFmtId="0" fontId="24" fillId="0" borderId="32" xfId="0" applyFont="1" applyFill="1" applyBorder="1" applyAlignment="1">
      <alignment horizontal="center" vertical="center"/>
    </xf>
    <xf numFmtId="180" fontId="4" fillId="0" borderId="10" xfId="2" applyNumberFormat="1" applyFont="1" applyFill="1" applyBorder="1" applyAlignment="1">
      <alignment horizontal="right" vertical="center" justifyLastLine="1"/>
    </xf>
    <xf numFmtId="181" fontId="4" fillId="0" borderId="50" xfId="2" applyNumberFormat="1" applyFont="1" applyFill="1" applyBorder="1" applyAlignment="1">
      <alignment vertical="center"/>
    </xf>
    <xf numFmtId="181" fontId="4" fillId="0" borderId="52" xfId="2" applyNumberFormat="1" applyFont="1" applyFill="1" applyBorder="1" applyAlignment="1">
      <alignment vertical="center"/>
    </xf>
    <xf numFmtId="181" fontId="4" fillId="0" borderId="51" xfId="2" applyNumberFormat="1" applyFont="1" applyFill="1" applyBorder="1" applyAlignment="1">
      <alignment vertical="center"/>
    </xf>
    <xf numFmtId="181" fontId="4" fillId="0" borderId="4" xfId="2" applyNumberFormat="1" applyFont="1" applyFill="1" applyBorder="1" applyAlignment="1">
      <alignment vertical="center"/>
    </xf>
    <xf numFmtId="181" fontId="4" fillId="0" borderId="45" xfId="2" applyNumberFormat="1" applyFont="1" applyFill="1" applyBorder="1" applyAlignment="1">
      <alignment vertical="center"/>
    </xf>
    <xf numFmtId="181" fontId="4" fillId="0" borderId="38" xfId="2" applyNumberFormat="1" applyFont="1" applyFill="1" applyBorder="1" applyAlignment="1">
      <alignment vertical="center"/>
    </xf>
    <xf numFmtId="181" fontId="4" fillId="0" borderId="36" xfId="2" applyNumberFormat="1" applyFont="1" applyFill="1" applyBorder="1" applyAlignment="1">
      <alignment vertical="center"/>
    </xf>
    <xf numFmtId="181" fontId="4" fillId="0" borderId="9" xfId="2" applyNumberFormat="1" applyFont="1" applyFill="1" applyBorder="1" applyAlignment="1">
      <alignment vertical="center"/>
    </xf>
    <xf numFmtId="181" fontId="4" fillId="0" borderId="49" xfId="2" applyNumberFormat="1" applyFont="1" applyFill="1" applyBorder="1" applyAlignment="1">
      <alignment vertical="center"/>
    </xf>
    <xf numFmtId="181" fontId="4" fillId="0" borderId="37" xfId="2" applyNumberFormat="1" applyFont="1" applyFill="1" applyBorder="1" applyAlignment="1">
      <alignment vertical="center"/>
    </xf>
    <xf numFmtId="181" fontId="4" fillId="0" borderId="45" xfId="2" applyNumberFormat="1" applyFont="1" applyFill="1" applyBorder="1" applyAlignment="1">
      <alignment horizontal="right" vertical="center"/>
    </xf>
    <xf numFmtId="181" fontId="4" fillId="0" borderId="36" xfId="2" applyNumberFormat="1" applyFont="1" applyFill="1" applyBorder="1" applyAlignment="1">
      <alignment horizontal="right" vertical="center"/>
    </xf>
    <xf numFmtId="181" fontId="4" fillId="0" borderId="38" xfId="2" applyNumberFormat="1" applyFont="1" applyFill="1" applyBorder="1" applyAlignment="1">
      <alignment horizontal="right" vertical="center"/>
    </xf>
    <xf numFmtId="181" fontId="4" fillId="0" borderId="8" xfId="2" applyNumberFormat="1" applyFont="1" applyFill="1" applyBorder="1" applyAlignment="1">
      <alignment vertical="center"/>
    </xf>
    <xf numFmtId="181" fontId="4" fillId="0" borderId="46" xfId="2" applyNumberFormat="1" applyFont="1" applyFill="1" applyBorder="1" applyAlignment="1">
      <alignment vertical="center"/>
    </xf>
    <xf numFmtId="181" fontId="4" fillId="0" borderId="48" xfId="2" applyNumberFormat="1" applyFont="1" applyFill="1" applyBorder="1" applyAlignment="1">
      <alignment vertical="center"/>
    </xf>
    <xf numFmtId="181" fontId="4" fillId="0" borderId="26" xfId="2" applyNumberFormat="1" applyFont="1" applyFill="1" applyBorder="1" applyAlignment="1">
      <alignment horizontal="right" vertical="center"/>
    </xf>
    <xf numFmtId="181" fontId="4" fillId="0" borderId="49" xfId="2" applyNumberFormat="1" applyFont="1" applyFill="1" applyBorder="1" applyAlignment="1">
      <alignment horizontal="right" vertical="center"/>
    </xf>
    <xf numFmtId="181" fontId="4" fillId="0" borderId="37" xfId="2" applyNumberFormat="1" applyFont="1" applyFill="1" applyBorder="1" applyAlignment="1">
      <alignment horizontal="right" vertical="center"/>
    </xf>
    <xf numFmtId="181" fontId="4" fillId="0" borderId="35" xfId="2" applyNumberFormat="1" applyFont="1" applyFill="1" applyBorder="1" applyAlignment="1">
      <alignment horizontal="right" vertical="center"/>
    </xf>
    <xf numFmtId="181" fontId="4" fillId="0" borderId="2" xfId="2" applyNumberFormat="1" applyFont="1" applyFill="1" applyBorder="1" applyAlignment="1">
      <alignment vertical="center"/>
    </xf>
    <xf numFmtId="181" fontId="4" fillId="0" borderId="56" xfId="2" applyNumberFormat="1" applyFont="1" applyFill="1" applyBorder="1" applyAlignment="1">
      <alignment vertical="center"/>
    </xf>
    <xf numFmtId="182" fontId="25" fillId="0" borderId="37" xfId="0" applyNumberFormat="1" applyFont="1" applyFill="1" applyBorder="1" applyAlignment="1">
      <alignment vertical="center"/>
    </xf>
    <xf numFmtId="181" fontId="4" fillId="0" borderId="35" xfId="2" applyNumberFormat="1" applyFont="1" applyFill="1" applyBorder="1" applyAlignment="1">
      <alignment vertical="center"/>
    </xf>
    <xf numFmtId="181" fontId="4" fillId="0" borderId="2" xfId="2" applyNumberFormat="1" applyFont="1" applyFill="1" applyBorder="1" applyAlignment="1">
      <alignment horizontal="right" vertical="center"/>
    </xf>
    <xf numFmtId="181" fontId="4" fillId="0" borderId="50" xfId="2" applyNumberFormat="1" applyFont="1" applyFill="1" applyBorder="1" applyAlignment="1">
      <alignment horizontal="right" vertical="center"/>
    </xf>
    <xf numFmtId="181" fontId="4" fillId="0" borderId="52" xfId="2" applyNumberFormat="1" applyFont="1" applyFill="1" applyBorder="1" applyAlignment="1">
      <alignment horizontal="right" vertical="center"/>
    </xf>
    <xf numFmtId="181" fontId="4" fillId="0" borderId="51" xfId="2" applyNumberFormat="1" applyFont="1" applyFill="1" applyBorder="1" applyAlignment="1">
      <alignment horizontal="right" vertical="center"/>
    </xf>
    <xf numFmtId="181" fontId="4" fillId="0" borderId="0" xfId="2" applyNumberFormat="1" applyFont="1" applyFill="1" applyBorder="1" applyAlignment="1">
      <alignment horizontal="right" vertical="center" shrinkToFit="1"/>
    </xf>
    <xf numFmtId="0" fontId="5" fillId="3" borderId="32"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2" xfId="0" applyNumberFormat="1" applyFont="1" applyFill="1" applyBorder="1" applyAlignment="1">
      <alignment horizontal="right" vertical="center"/>
    </xf>
    <xf numFmtId="0" fontId="4" fillId="0" borderId="32" xfId="0" applyFont="1" applyFill="1" applyBorder="1" applyAlignment="1">
      <alignment horizontal="right" vertical="center"/>
    </xf>
    <xf numFmtId="0" fontId="3" fillId="0" borderId="29" xfId="0" applyFont="1" applyFill="1" applyBorder="1" applyAlignment="1">
      <alignment horizontal="right" vertical="center"/>
    </xf>
    <xf numFmtId="176" fontId="3" fillId="0" borderId="25" xfId="2" applyNumberFormat="1" applyFont="1" applyFill="1" applyBorder="1" applyAlignment="1">
      <alignment horizontal="right" vertical="center" justifyLastLine="1"/>
    </xf>
    <xf numFmtId="176" fontId="3" fillId="0" borderId="28" xfId="2" applyNumberFormat="1" applyFont="1" applyFill="1" applyBorder="1" applyAlignment="1">
      <alignment horizontal="right" vertical="center" justifyLastLine="1"/>
    </xf>
    <xf numFmtId="0" fontId="5" fillId="4" borderId="20" xfId="0" applyFont="1" applyFill="1" applyBorder="1" applyAlignment="1">
      <alignment vertical="center"/>
    </xf>
    <xf numFmtId="0" fontId="6" fillId="0" borderId="20" xfId="0" applyFont="1" applyFill="1" applyBorder="1" applyAlignment="1">
      <alignment horizontal="center" vertical="center"/>
    </xf>
    <xf numFmtId="181" fontId="4" fillId="0" borderId="3" xfId="2" applyNumberFormat="1" applyFont="1" applyFill="1" applyBorder="1" applyAlignment="1">
      <alignment horizontal="right" vertical="center" shrinkToFit="1"/>
    </xf>
    <xf numFmtId="181" fontId="4" fillId="0" borderId="20" xfId="2" applyNumberFormat="1" applyFont="1" applyFill="1" applyBorder="1" applyAlignment="1">
      <alignment vertical="center"/>
    </xf>
    <xf numFmtId="0" fontId="27" fillId="0" borderId="13" xfId="0" applyFont="1" applyFill="1" applyBorder="1" applyAlignment="1">
      <alignment horizontal="left"/>
    </xf>
    <xf numFmtId="0" fontId="6" fillId="0" borderId="14" xfId="0" applyFont="1" applyBorder="1" applyAlignment="1">
      <alignment horizontal="justify" vertical="center" wrapText="1"/>
    </xf>
    <xf numFmtId="0" fontId="5" fillId="3" borderId="10" xfId="0" applyFont="1" applyFill="1" applyBorder="1" applyAlignment="1">
      <alignment vertical="top" textRotation="255" wrapText="1"/>
    </xf>
    <xf numFmtId="0" fontId="4" fillId="0" borderId="22" xfId="0" applyFont="1" applyFill="1" applyBorder="1" applyAlignment="1">
      <alignment horizontal="right" vertical="center"/>
    </xf>
    <xf numFmtId="0" fontId="4" fillId="0" borderId="11" xfId="0" applyNumberFormat="1" applyFont="1" applyFill="1" applyBorder="1" applyAlignment="1">
      <alignment horizontal="right" vertical="center"/>
    </xf>
    <xf numFmtId="0" fontId="4" fillId="0" borderId="11" xfId="0" applyFont="1" applyFill="1" applyBorder="1" applyAlignment="1">
      <alignment horizontal="right" vertical="center"/>
    </xf>
    <xf numFmtId="0" fontId="4" fillId="0" borderId="23" xfId="0" applyFont="1" applyFill="1" applyBorder="1" applyAlignment="1">
      <alignment horizontal="right" vertical="center"/>
    </xf>
    <xf numFmtId="49" fontId="6" fillId="0" borderId="0" xfId="0" applyNumberFormat="1" applyFont="1" applyFill="1" applyAlignment="1">
      <alignment horizontal="left" vertical="center"/>
    </xf>
    <xf numFmtId="180" fontId="3" fillId="5" borderId="11" xfId="2" applyNumberFormat="1" applyFont="1" applyFill="1" applyBorder="1" applyAlignment="1">
      <alignment horizontal="right" vertical="center"/>
    </xf>
    <xf numFmtId="180" fontId="3" fillId="5" borderId="4" xfId="2" applyNumberFormat="1" applyFont="1" applyFill="1" applyBorder="1" applyAlignment="1">
      <alignment horizontal="right" vertical="center"/>
    </xf>
    <xf numFmtId="0" fontId="5" fillId="3" borderId="20" xfId="0" applyFont="1" applyFill="1" applyBorder="1" applyAlignment="1">
      <alignment horizontal="center" vertical="center"/>
    </xf>
    <xf numFmtId="0" fontId="5" fillId="4" borderId="10" xfId="0" applyFont="1" applyFill="1" applyBorder="1" applyAlignment="1">
      <alignment vertical="center"/>
    </xf>
    <xf numFmtId="0" fontId="6" fillId="4" borderId="15" xfId="0" applyFont="1" applyFill="1" applyBorder="1" applyAlignment="1">
      <alignment vertical="center"/>
    </xf>
    <xf numFmtId="0" fontId="5" fillId="0" borderId="3" xfId="0" applyFont="1" applyFill="1" applyBorder="1" applyAlignment="1">
      <alignment vertical="center"/>
    </xf>
    <xf numFmtId="181" fontId="4" fillId="0" borderId="6" xfId="2" applyNumberFormat="1" applyFont="1" applyFill="1" applyBorder="1" applyAlignment="1">
      <alignment vertical="center"/>
    </xf>
    <xf numFmtId="181" fontId="4" fillId="0" borderId="58" xfId="2" applyNumberFormat="1" applyFont="1" applyFill="1" applyBorder="1" applyAlignment="1">
      <alignment vertical="center"/>
    </xf>
    <xf numFmtId="181" fontId="4" fillId="0" borderId="59" xfId="2" applyNumberFormat="1" applyFont="1" applyFill="1" applyBorder="1" applyAlignment="1">
      <alignment vertical="center"/>
    </xf>
    <xf numFmtId="181" fontId="4" fillId="0" borderId="60" xfId="2" applyNumberFormat="1" applyFont="1" applyFill="1" applyBorder="1" applyAlignment="1">
      <alignment vertical="center"/>
    </xf>
    <xf numFmtId="181" fontId="4" fillId="0" borderId="30" xfId="2" applyNumberFormat="1" applyFont="1" applyFill="1" applyBorder="1" applyAlignment="1">
      <alignment vertical="center"/>
    </xf>
    <xf numFmtId="180" fontId="26" fillId="0" borderId="0" xfId="2" applyNumberFormat="1" applyFont="1" applyFill="1" applyBorder="1" applyAlignment="1">
      <alignment horizontal="left" vertical="center" justifyLastLine="1"/>
    </xf>
    <xf numFmtId="0" fontId="6" fillId="0" borderId="38" xfId="2" applyFont="1" applyFill="1" applyBorder="1" applyAlignment="1">
      <alignment horizontal="distributed" vertical="center"/>
    </xf>
    <xf numFmtId="0" fontId="5" fillId="0" borderId="28"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0" xfId="0" applyFont="1" applyFill="1" applyBorder="1"/>
    <xf numFmtId="0" fontId="5" fillId="0" borderId="21" xfId="0" applyFont="1" applyFill="1" applyBorder="1" applyAlignment="1">
      <alignment horizontal="center" vertical="center"/>
    </xf>
    <xf numFmtId="0" fontId="5" fillId="0" borderId="24" xfId="0" applyFont="1" applyFill="1" applyBorder="1" applyAlignment="1">
      <alignment horizontal="center" vertical="center"/>
    </xf>
    <xf numFmtId="181" fontId="4" fillId="0" borderId="31" xfId="2" applyNumberFormat="1" applyFont="1" applyFill="1" applyBorder="1" applyAlignment="1">
      <alignment vertical="center"/>
    </xf>
    <xf numFmtId="49" fontId="5" fillId="0" borderId="16" xfId="0" applyNumberFormat="1" applyFont="1" applyFill="1" applyBorder="1" applyAlignment="1">
      <alignment horizontal="center" vertical="center" wrapText="1"/>
    </xf>
    <xf numFmtId="49" fontId="5" fillId="0" borderId="16" xfId="0" applyNumberFormat="1" applyFont="1" applyBorder="1" applyAlignment="1">
      <alignment horizontal="center" vertical="center" wrapText="1"/>
    </xf>
    <xf numFmtId="0" fontId="5" fillId="0" borderId="33" xfId="0" applyFont="1" applyFill="1" applyBorder="1" applyAlignment="1">
      <alignment horizontal="center" vertical="center" textRotation="255" shrinkToFit="1"/>
    </xf>
    <xf numFmtId="0" fontId="5" fillId="0" borderId="30" xfId="0" applyFont="1" applyFill="1" applyBorder="1" applyAlignment="1">
      <alignment horizontal="center" vertical="center" textRotation="255" shrinkToFit="1"/>
    </xf>
    <xf numFmtId="0" fontId="5" fillId="0" borderId="30" xfId="0" applyFont="1" applyFill="1" applyBorder="1" applyAlignment="1">
      <alignment vertical="center" textRotation="255" wrapText="1"/>
    </xf>
    <xf numFmtId="0" fontId="6" fillId="0" borderId="18" xfId="0" applyFont="1" applyBorder="1" applyAlignment="1">
      <alignment horizontal="justify" vertical="center" wrapText="1"/>
    </xf>
    <xf numFmtId="0" fontId="5" fillId="0" borderId="0" xfId="0" applyFont="1" applyAlignment="1">
      <alignment horizontal="left" vertical="center"/>
    </xf>
    <xf numFmtId="0" fontId="5" fillId="0" borderId="19" xfId="0" applyFont="1" applyFill="1" applyBorder="1" applyAlignment="1">
      <alignment horizontal="center" vertical="distributed" textRotation="255"/>
    </xf>
    <xf numFmtId="0" fontId="5" fillId="3" borderId="30" xfId="0" applyFont="1" applyFill="1" applyBorder="1" applyAlignment="1">
      <alignment horizontal="center" vertical="center" wrapText="1"/>
    </xf>
    <xf numFmtId="0" fontId="3" fillId="0" borderId="6" xfId="0" applyFont="1" applyFill="1" applyBorder="1" applyAlignment="1">
      <alignment horizontal="right" vertical="center"/>
    </xf>
    <xf numFmtId="0" fontId="3" fillId="0" borderId="7"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7" xfId="0" applyFont="1" applyFill="1" applyBorder="1" applyAlignment="1">
      <alignment vertical="center"/>
    </xf>
    <xf numFmtId="0" fontId="4" fillId="0" borderId="30" xfId="0" applyFont="1" applyFill="1" applyBorder="1" applyAlignment="1">
      <alignment horizontal="right" vertical="center"/>
    </xf>
    <xf numFmtId="0" fontId="3" fillId="0" borderId="18" xfId="0" applyFont="1" applyFill="1" applyBorder="1" applyAlignment="1">
      <alignment horizontal="right" vertical="center"/>
    </xf>
    <xf numFmtId="180" fontId="28" fillId="0" borderId="5" xfId="2" applyNumberFormat="1" applyFont="1" applyFill="1" applyBorder="1" applyAlignment="1">
      <alignment horizontal="right" vertical="center"/>
    </xf>
    <xf numFmtId="180" fontId="28" fillId="0" borderId="4" xfId="2" applyNumberFormat="1" applyFont="1" applyFill="1" applyBorder="1" applyAlignment="1">
      <alignment horizontal="right" vertical="center"/>
    </xf>
    <xf numFmtId="180" fontId="28" fillId="0" borderId="9" xfId="2" applyNumberFormat="1" applyFont="1" applyFill="1" applyBorder="1" applyAlignment="1">
      <alignment horizontal="right" vertical="center"/>
    </xf>
    <xf numFmtId="0" fontId="5" fillId="3" borderId="19" xfId="0" applyFont="1" applyFill="1" applyBorder="1" applyAlignment="1">
      <alignment horizontal="center" vertical="top" textRotation="255" wrapText="1"/>
    </xf>
    <xf numFmtId="0" fontId="5" fillId="3" borderId="20" xfId="0" applyFont="1" applyFill="1" applyBorder="1" applyAlignment="1">
      <alignment horizontal="center" vertical="top" textRotation="255" wrapText="1"/>
    </xf>
    <xf numFmtId="0" fontId="5" fillId="0" borderId="19" xfId="0" applyFont="1" applyFill="1" applyBorder="1" applyAlignment="1">
      <alignment horizontal="center" vertical="center" textRotation="255" wrapText="1"/>
    </xf>
    <xf numFmtId="0" fontId="5" fillId="0" borderId="20" xfId="0" applyFont="1" applyFill="1" applyBorder="1" applyAlignment="1">
      <alignment horizontal="center" vertical="center" textRotation="255" wrapText="1"/>
    </xf>
    <xf numFmtId="0" fontId="6" fillId="3" borderId="12" xfId="0" applyFont="1" applyFill="1" applyBorder="1" applyAlignment="1">
      <alignment horizontal="center" vertical="center" wrapText="1" justifyLastLine="1"/>
    </xf>
    <xf numFmtId="0" fontId="6" fillId="3" borderId="14" xfId="0" applyFont="1" applyFill="1" applyBorder="1" applyAlignment="1">
      <alignment horizontal="center" vertical="center" wrapText="1" justifyLastLine="1"/>
    </xf>
    <xf numFmtId="0" fontId="6" fillId="3" borderId="16" xfId="0" applyFont="1" applyFill="1" applyBorder="1" applyAlignment="1">
      <alignment horizontal="center" vertical="center" wrapText="1" justifyLastLine="1"/>
    </xf>
    <xf numFmtId="0" fontId="6" fillId="3" borderId="17" xfId="0" applyFont="1" applyFill="1" applyBorder="1" applyAlignment="1">
      <alignment horizontal="center" vertical="center" wrapText="1" justifyLastLine="1"/>
    </xf>
    <xf numFmtId="0" fontId="5" fillId="0" borderId="19" xfId="0" applyFont="1" applyFill="1" applyBorder="1" applyAlignment="1">
      <alignment horizontal="center" vertical="center" textRotation="255" shrinkToFit="1"/>
    </xf>
    <xf numFmtId="0" fontId="5" fillId="0" borderId="33" xfId="0" applyFont="1" applyFill="1" applyBorder="1" applyAlignment="1">
      <alignment horizontal="center" vertical="center" textRotation="255" shrinkToFit="1"/>
    </xf>
    <xf numFmtId="0" fontId="5" fillId="0" borderId="20" xfId="0" applyFont="1" applyFill="1" applyBorder="1" applyAlignment="1">
      <alignment horizontal="center" vertical="center" textRotation="255" shrinkToFit="1"/>
    </xf>
    <xf numFmtId="0" fontId="5" fillId="0" borderId="19" xfId="0" applyFont="1" applyFill="1" applyBorder="1" applyAlignment="1">
      <alignment horizontal="center" vertical="center" textRotation="255"/>
    </xf>
    <xf numFmtId="0" fontId="5" fillId="0" borderId="3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2" borderId="7" xfId="0" applyFont="1" applyFill="1" applyBorder="1" applyAlignment="1">
      <alignment horizontal="center" vertical="center"/>
    </xf>
    <xf numFmtId="0" fontId="5" fillId="2" borderId="18" xfId="0" applyFont="1" applyFill="1" applyBorder="1" applyAlignment="1">
      <alignment horizontal="center" vertical="center"/>
    </xf>
    <xf numFmtId="0" fontId="5" fillId="3" borderId="19" xfId="0" applyFont="1" applyFill="1" applyBorder="1" applyAlignment="1">
      <alignment horizontal="center" vertical="top" textRotation="255" wrapText="1" indent="1"/>
    </xf>
    <xf numFmtId="0" fontId="5" fillId="3" borderId="33" xfId="0" applyFont="1" applyFill="1" applyBorder="1" applyAlignment="1">
      <alignment horizontal="center" vertical="top" textRotation="255" wrapText="1" indent="1"/>
    </xf>
    <xf numFmtId="0" fontId="5" fillId="0" borderId="19" xfId="0" applyFont="1" applyFill="1" applyBorder="1" applyAlignment="1">
      <alignment horizontal="center" vertical="center" textRotation="255" wrapText="1" readingOrder="1"/>
    </xf>
    <xf numFmtId="0" fontId="5" fillId="0" borderId="33" xfId="0" applyFont="1" applyFill="1" applyBorder="1" applyAlignment="1">
      <alignment horizontal="center" vertical="center" textRotation="255" wrapText="1" readingOrder="1"/>
    </xf>
    <xf numFmtId="0" fontId="5" fillId="2" borderId="30"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4" borderId="30" xfId="0" applyFont="1" applyFill="1" applyBorder="1" applyAlignment="1">
      <alignment horizontal="center" vertical="center"/>
    </xf>
    <xf numFmtId="0" fontId="5" fillId="6" borderId="30" xfId="0" applyFont="1" applyFill="1" applyBorder="1" applyAlignment="1">
      <alignment horizontal="center" vertical="distributed" textRotation="255" shrinkToFit="1"/>
    </xf>
    <xf numFmtId="0" fontId="5" fillId="6" borderId="19" xfId="0" applyFont="1" applyFill="1" applyBorder="1" applyAlignment="1">
      <alignment horizontal="center" vertical="distributed" textRotation="255" shrinkToFit="1"/>
    </xf>
    <xf numFmtId="0" fontId="6" fillId="4" borderId="30" xfId="0" applyFont="1" applyFill="1" applyBorder="1" applyAlignment="1">
      <alignment horizontal="center" vertical="distributed" textRotation="255"/>
    </xf>
    <xf numFmtId="0" fontId="6" fillId="4" borderId="19" xfId="0" applyFont="1" applyFill="1" applyBorder="1" applyAlignment="1">
      <alignment horizontal="center" vertical="distributed" textRotation="255"/>
    </xf>
    <xf numFmtId="0" fontId="5" fillId="2" borderId="30" xfId="0" applyFont="1" applyFill="1" applyBorder="1" applyAlignment="1">
      <alignment horizontal="center" vertical="distributed" textRotation="255" shrinkToFit="1"/>
    </xf>
    <xf numFmtId="0" fontId="5" fillId="2" borderId="19" xfId="0" applyFont="1" applyFill="1" applyBorder="1" applyAlignment="1">
      <alignment horizontal="center" vertical="distributed" textRotation="255" shrinkToFit="1"/>
    </xf>
    <xf numFmtId="0" fontId="5" fillId="2" borderId="30" xfId="0" applyFont="1" applyFill="1" applyBorder="1" applyAlignment="1">
      <alignment horizontal="center" vertical="distributed" textRotation="255"/>
    </xf>
    <xf numFmtId="0" fontId="5" fillId="2" borderId="19" xfId="0" applyFont="1" applyFill="1" applyBorder="1" applyAlignment="1">
      <alignment horizontal="center" vertical="distributed" textRotation="255"/>
    </xf>
    <xf numFmtId="0" fontId="5" fillId="6" borderId="30" xfId="0" applyFont="1" applyFill="1" applyBorder="1" applyAlignment="1">
      <alignment horizontal="center" vertical="center" textRotation="255" shrinkToFit="1"/>
    </xf>
    <xf numFmtId="0" fontId="5" fillId="6" borderId="19" xfId="0" applyFont="1" applyFill="1" applyBorder="1" applyAlignment="1">
      <alignment horizontal="center" vertical="center" textRotation="255" shrinkToFit="1"/>
    </xf>
    <xf numFmtId="0" fontId="5" fillId="6" borderId="30" xfId="0" applyFont="1" applyFill="1" applyBorder="1" applyAlignment="1">
      <alignment horizontal="center" vertical="distributed" textRotation="255"/>
    </xf>
    <xf numFmtId="0" fontId="5" fillId="6" borderId="19" xfId="0" applyFont="1" applyFill="1" applyBorder="1" applyAlignment="1">
      <alignment horizontal="center" vertical="distributed" textRotation="255"/>
    </xf>
    <xf numFmtId="0" fontId="5" fillId="2" borderId="6" xfId="0" applyFont="1" applyFill="1" applyBorder="1" applyAlignment="1">
      <alignment horizontal="center" vertical="center"/>
    </xf>
    <xf numFmtId="0" fontId="5" fillId="2" borderId="20" xfId="0" applyFont="1" applyFill="1" applyBorder="1" applyAlignment="1">
      <alignment horizontal="center" vertical="distributed" textRotation="255" shrinkToFit="1"/>
    </xf>
    <xf numFmtId="0" fontId="6" fillId="4" borderId="20" xfId="0" applyFont="1" applyFill="1" applyBorder="1" applyAlignment="1">
      <alignment horizontal="center" vertical="distributed" textRotation="255"/>
    </xf>
    <xf numFmtId="0" fontId="5" fillId="2" borderId="20" xfId="0" applyFont="1" applyFill="1" applyBorder="1" applyAlignment="1">
      <alignment horizontal="center" vertical="distributed" textRotation="255"/>
    </xf>
    <xf numFmtId="0" fontId="5" fillId="0" borderId="30"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6" fillId="0" borderId="36" xfId="2" applyFont="1" applyFill="1" applyBorder="1" applyAlignment="1">
      <alignment horizontal="center" vertical="center"/>
    </xf>
    <xf numFmtId="0" fontId="6" fillId="0" borderId="36" xfId="2" applyFont="1" applyFill="1" applyBorder="1" applyAlignment="1">
      <alignment horizontal="distributed" vertical="center"/>
    </xf>
    <xf numFmtId="0" fontId="6" fillId="0" borderId="38" xfId="2" applyFont="1" applyFill="1" applyBorder="1" applyAlignment="1">
      <alignment horizontal="distributed" vertical="center"/>
    </xf>
    <xf numFmtId="0" fontId="6" fillId="0" borderId="35" xfId="2" applyFont="1" applyFill="1" applyBorder="1" applyAlignment="1">
      <alignment horizontal="center" vertical="center"/>
    </xf>
    <xf numFmtId="0" fontId="6" fillId="0" borderId="35" xfId="2" applyFont="1" applyFill="1" applyBorder="1" applyAlignment="1">
      <alignment horizontal="distributed" vertical="center"/>
    </xf>
    <xf numFmtId="0" fontId="6" fillId="0" borderId="37" xfId="2" applyFont="1" applyFill="1" applyBorder="1" applyAlignment="1">
      <alignment horizontal="distributed" vertical="center"/>
    </xf>
    <xf numFmtId="0" fontId="5" fillId="3" borderId="4" xfId="0" applyFont="1" applyFill="1" applyBorder="1" applyAlignment="1">
      <alignment horizontal="distributed" vertical="center" wrapText="1"/>
    </xf>
    <xf numFmtId="0" fontId="5" fillId="3" borderId="25" xfId="0" applyFont="1" applyFill="1" applyBorder="1" applyAlignment="1">
      <alignment horizontal="distributed" vertical="center" wrapText="1"/>
    </xf>
    <xf numFmtId="0" fontId="5" fillId="3" borderId="9" xfId="0" applyFont="1" applyFill="1" applyBorder="1" applyAlignment="1">
      <alignment horizontal="distributed" vertical="center" wrapText="1"/>
    </xf>
    <xf numFmtId="0" fontId="5" fillId="3" borderId="28" xfId="0" applyFont="1" applyFill="1" applyBorder="1" applyAlignment="1">
      <alignment horizontal="distributed" vertical="center" wrapText="1"/>
    </xf>
    <xf numFmtId="0" fontId="5" fillId="3" borderId="11" xfId="0" applyFont="1" applyFill="1" applyBorder="1" applyAlignment="1">
      <alignment horizontal="distributed" vertical="center" wrapText="1"/>
    </xf>
    <xf numFmtId="0" fontId="5" fillId="3" borderId="23" xfId="0" applyFont="1" applyFill="1" applyBorder="1" applyAlignment="1">
      <alignment horizontal="distributed" vertical="center" wrapText="1"/>
    </xf>
    <xf numFmtId="0" fontId="5" fillId="3" borderId="2" xfId="0" applyFont="1" applyFill="1" applyBorder="1" applyAlignment="1">
      <alignment horizontal="distributed" vertical="center" wrapText="1"/>
    </xf>
    <xf numFmtId="0" fontId="5" fillId="3" borderId="29" xfId="0" applyFont="1" applyFill="1" applyBorder="1" applyAlignment="1">
      <alignment horizontal="distributed" vertical="center" wrapText="1"/>
    </xf>
    <xf numFmtId="0" fontId="5" fillId="3" borderId="39"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6" fillId="0" borderId="47" xfId="2" applyFont="1" applyFill="1" applyBorder="1" applyAlignment="1">
      <alignment horizontal="center" vertical="center"/>
    </xf>
    <xf numFmtId="0" fontId="6" fillId="0" borderId="40" xfId="2" applyFont="1" applyFill="1" applyBorder="1" applyAlignment="1">
      <alignment horizontal="center" vertical="center"/>
    </xf>
    <xf numFmtId="0" fontId="6" fillId="0" borderId="51" xfId="2" applyFont="1" applyFill="1" applyBorder="1" applyAlignment="1">
      <alignment horizontal="center" vertical="center"/>
    </xf>
    <xf numFmtId="0" fontId="6" fillId="0" borderId="47" xfId="2" applyFont="1" applyFill="1" applyBorder="1" applyAlignment="1">
      <alignment horizontal="distributed" vertical="center"/>
    </xf>
    <xf numFmtId="0" fontId="6" fillId="0" borderId="51" xfId="2" applyFont="1" applyFill="1" applyBorder="1" applyAlignment="1">
      <alignment horizontal="distributed" vertical="center"/>
    </xf>
    <xf numFmtId="0" fontId="6" fillId="0" borderId="53" xfId="2" applyFont="1" applyFill="1" applyBorder="1" applyAlignment="1">
      <alignment horizontal="distributed" vertical="center"/>
    </xf>
    <xf numFmtId="0" fontId="6" fillId="0" borderId="25" xfId="2" applyFont="1" applyFill="1" applyBorder="1" applyAlignment="1">
      <alignment horizontal="distributed" vertical="center"/>
    </xf>
    <xf numFmtId="0" fontId="6" fillId="0" borderId="31" xfId="2" applyFont="1" applyFill="1" applyBorder="1" applyAlignment="1">
      <alignment horizontal="distributed" vertical="center"/>
    </xf>
    <xf numFmtId="0" fontId="6" fillId="0" borderId="9" xfId="2" applyFont="1" applyFill="1" applyBorder="1" applyAlignment="1">
      <alignment horizontal="distributed" vertical="center"/>
    </xf>
    <xf numFmtId="0" fontId="6" fillId="0" borderId="28" xfId="2" applyFont="1" applyFill="1" applyBorder="1" applyAlignment="1">
      <alignment horizontal="distributed" vertical="center"/>
    </xf>
    <xf numFmtId="0" fontId="6" fillId="2" borderId="30" xfId="2" applyFont="1" applyFill="1" applyBorder="1" applyAlignment="1">
      <alignment horizontal="center" vertical="center" wrapText="1" justifyLastLine="1"/>
    </xf>
    <xf numFmtId="0" fontId="6" fillId="2" borderId="30" xfId="2" applyFont="1" applyFill="1" applyBorder="1" applyAlignment="1">
      <alignment horizontal="center" vertical="center" justifyLastLine="1"/>
    </xf>
    <xf numFmtId="0" fontId="5" fillId="0" borderId="21" xfId="0" applyFont="1" applyFill="1" applyBorder="1" applyAlignment="1">
      <alignment horizontal="center" vertical="center"/>
    </xf>
    <xf numFmtId="0" fontId="5" fillId="0" borderId="24" xfId="0" applyFont="1" applyFill="1" applyBorder="1" applyAlignment="1">
      <alignment horizontal="center" vertical="center"/>
    </xf>
    <xf numFmtId="0" fontId="6" fillId="0" borderId="24" xfId="2" applyFont="1" applyFill="1" applyBorder="1" applyAlignment="1">
      <alignment horizontal="center" vertical="center"/>
    </xf>
    <xf numFmtId="0" fontId="6" fillId="0" borderId="26" xfId="2" applyFont="1" applyFill="1" applyBorder="1" applyAlignment="1">
      <alignment horizontal="center" vertical="center"/>
    </xf>
    <xf numFmtId="0" fontId="6" fillId="0" borderId="30" xfId="2" applyFont="1" applyFill="1" applyBorder="1" applyAlignment="1">
      <alignment horizontal="center" vertical="center" justifyLastLine="1"/>
    </xf>
    <xf numFmtId="0" fontId="5" fillId="0" borderId="19" xfId="0" applyFont="1" applyFill="1" applyBorder="1" applyAlignment="1">
      <alignment horizontal="center" vertical="center"/>
    </xf>
    <xf numFmtId="0" fontId="5" fillId="0" borderId="32" xfId="0" applyFont="1" applyFill="1" applyBorder="1" applyAlignment="1">
      <alignment horizontal="center" vertical="center"/>
    </xf>
    <xf numFmtId="0" fontId="6" fillId="0" borderId="34" xfId="2" applyFont="1" applyFill="1" applyBorder="1" applyAlignment="1">
      <alignment horizontal="center" vertical="center"/>
    </xf>
    <xf numFmtId="0" fontId="6" fillId="0" borderId="32" xfId="2" applyFont="1" applyFill="1" applyBorder="1" applyAlignment="1">
      <alignment horizontal="center" vertical="center"/>
    </xf>
    <xf numFmtId="0" fontId="6" fillId="0" borderId="20" xfId="2" applyFont="1" applyFill="1" applyBorder="1" applyAlignment="1">
      <alignment horizontal="center" vertical="center"/>
    </xf>
    <xf numFmtId="0" fontId="6" fillId="2" borderId="30" xfId="2" applyFont="1" applyFill="1" applyBorder="1" applyAlignment="1">
      <alignment horizontal="center" vertical="center"/>
    </xf>
    <xf numFmtId="181" fontId="6" fillId="0" borderId="53" xfId="2" applyNumberFormat="1" applyFont="1" applyFill="1" applyBorder="1" applyAlignment="1">
      <alignment horizontal="center" vertical="center"/>
    </xf>
    <xf numFmtId="181" fontId="6" fillId="0" borderId="25" xfId="2" applyNumberFormat="1" applyFont="1" applyFill="1" applyBorder="1" applyAlignment="1">
      <alignment horizontal="center" vertical="center"/>
    </xf>
    <xf numFmtId="181" fontId="6" fillId="0" borderId="39" xfId="2" applyNumberFormat="1" applyFont="1" applyFill="1" applyBorder="1" applyAlignment="1">
      <alignment horizontal="center" vertical="center"/>
    </xf>
    <xf numFmtId="181" fontId="6" fillId="0" borderId="41" xfId="2" applyNumberFormat="1" applyFont="1" applyFill="1" applyBorder="1" applyAlignment="1">
      <alignment horizontal="center" vertical="center"/>
    </xf>
    <xf numFmtId="181" fontId="6" fillId="0" borderId="10" xfId="2" applyNumberFormat="1" applyFont="1" applyFill="1" applyBorder="1" applyAlignment="1">
      <alignment horizontal="center" vertical="center"/>
    </xf>
    <xf numFmtId="181" fontId="6" fillId="0" borderId="0" xfId="2" applyNumberFormat="1" applyFont="1" applyFill="1" applyBorder="1" applyAlignment="1">
      <alignment horizontal="center" vertical="center"/>
    </xf>
    <xf numFmtId="181" fontId="6" fillId="0" borderId="15" xfId="2" applyNumberFormat="1" applyFont="1" applyFill="1" applyBorder="1" applyAlignment="1">
      <alignment horizontal="center" vertical="center"/>
    </xf>
    <xf numFmtId="181" fontId="6" fillId="0" borderId="27" xfId="2" applyNumberFormat="1" applyFont="1" applyFill="1" applyBorder="1" applyAlignment="1">
      <alignment horizontal="center" vertical="center"/>
    </xf>
    <xf numFmtId="181" fontId="6" fillId="0" borderId="9" xfId="2" applyNumberFormat="1" applyFont="1" applyFill="1" applyBorder="1" applyAlignment="1">
      <alignment horizontal="center" vertical="center"/>
    </xf>
    <xf numFmtId="181" fontId="6" fillId="0" borderId="28" xfId="2" applyNumberFormat="1" applyFont="1" applyFill="1" applyBorder="1" applyAlignment="1">
      <alignment horizontal="center" vertical="center"/>
    </xf>
    <xf numFmtId="181" fontId="6" fillId="0" borderId="5" xfId="2" applyNumberFormat="1" applyFont="1" applyFill="1" applyBorder="1" applyAlignment="1">
      <alignment horizontal="center" vertical="center"/>
    </xf>
    <xf numFmtId="181" fontId="6" fillId="0" borderId="4" xfId="2" applyNumberFormat="1" applyFont="1" applyFill="1" applyBorder="1" applyAlignment="1">
      <alignment horizontal="center" vertical="center"/>
    </xf>
    <xf numFmtId="181" fontId="6" fillId="0" borderId="31" xfId="2" applyNumberFormat="1" applyFont="1" applyFill="1" applyBorder="1" applyAlignment="1">
      <alignment horizontal="center" vertical="center"/>
    </xf>
    <xf numFmtId="181" fontId="6" fillId="0" borderId="54" xfId="2" applyNumberFormat="1" applyFont="1" applyFill="1" applyBorder="1" applyAlignment="1">
      <alignment horizontal="center" vertical="center"/>
    </xf>
    <xf numFmtId="181" fontId="6" fillId="0" borderId="57" xfId="2" applyNumberFormat="1" applyFont="1" applyFill="1" applyBorder="1" applyAlignment="1">
      <alignment horizontal="center" vertical="center"/>
    </xf>
    <xf numFmtId="181" fontId="6" fillId="0" borderId="16" xfId="2" applyNumberFormat="1" applyFont="1" applyFill="1" applyBorder="1" applyAlignment="1">
      <alignment horizontal="center" vertical="center"/>
    </xf>
    <xf numFmtId="181" fontId="6" fillId="0" borderId="3" xfId="2" applyNumberFormat="1" applyFont="1" applyFill="1" applyBorder="1" applyAlignment="1">
      <alignment horizontal="center" vertical="center"/>
    </xf>
    <xf numFmtId="181" fontId="6" fillId="0" borderId="17" xfId="2" applyNumberFormat="1" applyFont="1" applyFill="1" applyBorder="1" applyAlignment="1">
      <alignment horizontal="center" vertical="center"/>
    </xf>
    <xf numFmtId="0" fontId="6" fillId="2" borderId="30" xfId="2" applyFont="1" applyFill="1" applyBorder="1" applyAlignment="1">
      <alignment horizontal="distributed" vertical="center" justifyLastLine="1"/>
    </xf>
    <xf numFmtId="0" fontId="6" fillId="4" borderId="19" xfId="2" applyFont="1" applyFill="1" applyBorder="1" applyAlignment="1">
      <alignment horizontal="center" vertical="center" justifyLastLine="1"/>
    </xf>
    <xf numFmtId="0" fontId="6" fillId="4" borderId="20" xfId="2" applyFont="1" applyFill="1" applyBorder="1" applyAlignment="1">
      <alignment horizontal="center" vertical="center" justifyLastLine="1"/>
    </xf>
    <xf numFmtId="0" fontId="6" fillId="2" borderId="6" xfId="2" applyFont="1" applyFill="1" applyBorder="1" applyAlignment="1">
      <alignment horizontal="center" vertical="center" justifyLastLine="1"/>
    </xf>
    <xf numFmtId="0" fontId="6" fillId="2" borderId="7" xfId="2" applyFont="1" applyFill="1" applyBorder="1" applyAlignment="1">
      <alignment horizontal="center" vertical="center" justifyLastLine="1"/>
    </xf>
    <xf numFmtId="0" fontId="6" fillId="2" borderId="18" xfId="2" applyFont="1" applyFill="1" applyBorder="1" applyAlignment="1">
      <alignment horizontal="center" vertical="center" justifyLastLine="1"/>
    </xf>
    <xf numFmtId="181" fontId="29" fillId="0" borderId="31" xfId="2" applyNumberFormat="1" applyFont="1" applyFill="1" applyBorder="1" applyAlignment="1">
      <alignment horizontal="center" vertical="center" shrinkToFit="1"/>
    </xf>
    <xf numFmtId="181" fontId="29" fillId="0" borderId="28" xfId="2" applyNumberFormat="1" applyFont="1" applyFill="1" applyBorder="1" applyAlignment="1">
      <alignment horizontal="center" vertical="center" shrinkToFit="1"/>
    </xf>
  </cellXfs>
  <cellStyles count="4">
    <cellStyle name="ハイパーリンク" xfId="3" builtinId="8"/>
    <cellStyle name="桁区切り" xfId="1" builtinId="6"/>
    <cellStyle name="標準" xfId="0" builtinId="0"/>
    <cellStyle name="標準_H13経常（諸税）" xfId="2"/>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FF"/>
      <color rgb="FFFFFFCC"/>
      <color rgb="FFCCFFCC"/>
      <color rgb="FFCCFFFF"/>
      <color rgb="FF66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533400</xdr:colOff>
      <xdr:row>8</xdr:row>
      <xdr:rowOff>101600</xdr:rowOff>
    </xdr:from>
    <xdr:to>
      <xdr:col>0</xdr:col>
      <xdr:colOff>603250</xdr:colOff>
      <xdr:row>10</xdr:row>
      <xdr:rowOff>127000</xdr:rowOff>
    </xdr:to>
    <xdr:sp macro="" textlink="">
      <xdr:nvSpPr>
        <xdr:cNvPr id="2" name="AutoShape 21"/>
        <xdr:cNvSpPr>
          <a:spLocks/>
        </xdr:cNvSpPr>
      </xdr:nvSpPr>
      <xdr:spPr bwMode="auto">
        <a:xfrm>
          <a:off x="533400" y="1587500"/>
          <a:ext cx="69850" cy="533400"/>
        </a:xfrm>
        <a:prstGeom prst="leftBrace">
          <a:avLst>
            <a:gd name="adj1" fmla="val 5909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520700</xdr:colOff>
      <xdr:row>16</xdr:row>
      <xdr:rowOff>82550</xdr:rowOff>
    </xdr:from>
    <xdr:to>
      <xdr:col>0</xdr:col>
      <xdr:colOff>577850</xdr:colOff>
      <xdr:row>20</xdr:row>
      <xdr:rowOff>107950</xdr:rowOff>
    </xdr:to>
    <xdr:sp macro="" textlink="">
      <xdr:nvSpPr>
        <xdr:cNvPr id="3" name="AutoShape 22"/>
        <xdr:cNvSpPr>
          <a:spLocks/>
        </xdr:cNvSpPr>
      </xdr:nvSpPr>
      <xdr:spPr bwMode="auto">
        <a:xfrm>
          <a:off x="520700" y="2838450"/>
          <a:ext cx="57150" cy="1041400"/>
        </a:xfrm>
        <a:prstGeom prst="leftBrace">
          <a:avLst>
            <a:gd name="adj1" fmla="val 14074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95250</xdr:colOff>
      <xdr:row>8</xdr:row>
      <xdr:rowOff>95250</xdr:rowOff>
    </xdr:from>
    <xdr:to>
      <xdr:col>3</xdr:col>
      <xdr:colOff>171450</xdr:colOff>
      <xdr:row>10</xdr:row>
      <xdr:rowOff>171450</xdr:rowOff>
    </xdr:to>
    <xdr:sp macro="" textlink="">
      <xdr:nvSpPr>
        <xdr:cNvPr id="4" name="AutoShape 23"/>
        <xdr:cNvSpPr>
          <a:spLocks/>
        </xdr:cNvSpPr>
      </xdr:nvSpPr>
      <xdr:spPr bwMode="auto">
        <a:xfrm>
          <a:off x="6210300" y="1581150"/>
          <a:ext cx="76200" cy="584200"/>
        </a:xfrm>
        <a:prstGeom prst="rightBrace">
          <a:avLst>
            <a:gd name="adj1" fmla="val 597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63500</xdr:colOff>
      <xdr:row>48</xdr:row>
      <xdr:rowOff>88900</xdr:rowOff>
    </xdr:from>
    <xdr:to>
      <xdr:col>1</xdr:col>
      <xdr:colOff>1587500</xdr:colOff>
      <xdr:row>49</xdr:row>
      <xdr:rowOff>190500</xdr:rowOff>
    </xdr:to>
    <xdr:sp macro="" textlink="">
      <xdr:nvSpPr>
        <xdr:cNvPr id="5" name="AutoShape 24"/>
        <xdr:cNvSpPr>
          <a:spLocks noChangeArrowheads="1"/>
        </xdr:cNvSpPr>
      </xdr:nvSpPr>
      <xdr:spPr bwMode="auto">
        <a:xfrm>
          <a:off x="2012950" y="9956800"/>
          <a:ext cx="1524000" cy="355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57150</xdr:colOff>
      <xdr:row>41</xdr:row>
      <xdr:rowOff>76200</xdr:rowOff>
    </xdr:from>
    <xdr:to>
      <xdr:col>1</xdr:col>
      <xdr:colOff>1581150</xdr:colOff>
      <xdr:row>42</xdr:row>
      <xdr:rowOff>177800</xdr:rowOff>
    </xdr:to>
    <xdr:sp macro="" textlink="">
      <xdr:nvSpPr>
        <xdr:cNvPr id="6" name="AutoShape 24"/>
        <xdr:cNvSpPr>
          <a:spLocks noChangeArrowheads="1"/>
        </xdr:cNvSpPr>
      </xdr:nvSpPr>
      <xdr:spPr bwMode="auto">
        <a:xfrm>
          <a:off x="1473200" y="9182100"/>
          <a:ext cx="1524000" cy="355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zoomScaleNormal="100" workbookViewId="0"/>
  </sheetViews>
  <sheetFormatPr defaultColWidth="8.58203125" defaultRowHeight="14.5" x14ac:dyDescent="0.55000000000000004"/>
  <cols>
    <col min="1" max="1" width="2.58203125" style="40" customWidth="1"/>
    <col min="2" max="2" width="75.25" style="37" bestFit="1" customWidth="1"/>
    <col min="3" max="16384" width="8.58203125" style="37"/>
  </cols>
  <sheetData>
    <row r="1" spans="1:2" x14ac:dyDescent="0.55000000000000004">
      <c r="A1" s="10" t="s">
        <v>280</v>
      </c>
    </row>
    <row r="3" spans="1:2" x14ac:dyDescent="0.55000000000000004">
      <c r="A3" s="10" t="s">
        <v>277</v>
      </c>
    </row>
    <row r="5" spans="1:2" x14ac:dyDescent="0.35">
      <c r="B5" s="222" t="s">
        <v>12</v>
      </c>
    </row>
    <row r="7" spans="1:2" x14ac:dyDescent="0.35">
      <c r="B7" s="3" t="s">
        <v>55</v>
      </c>
    </row>
    <row r="8" spans="1:2" x14ac:dyDescent="0.35">
      <c r="B8" s="222" t="s">
        <v>56</v>
      </c>
    </row>
    <row r="9" spans="1:2" x14ac:dyDescent="0.35">
      <c r="B9" s="222" t="s">
        <v>79</v>
      </c>
    </row>
    <row r="11" spans="1:2" x14ac:dyDescent="0.35">
      <c r="B11" s="222" t="s">
        <v>278</v>
      </c>
    </row>
    <row r="13" spans="1:2" x14ac:dyDescent="0.35">
      <c r="B13" s="222" t="s">
        <v>208</v>
      </c>
    </row>
    <row r="15" spans="1:2" x14ac:dyDescent="0.35">
      <c r="B15" s="3" t="s">
        <v>128</v>
      </c>
    </row>
    <row r="16" spans="1:2" x14ac:dyDescent="0.35">
      <c r="B16" s="222" t="s">
        <v>129</v>
      </c>
    </row>
    <row r="17" spans="2:2" x14ac:dyDescent="0.35">
      <c r="B17" s="222" t="s">
        <v>155</v>
      </c>
    </row>
    <row r="18" spans="2:2" x14ac:dyDescent="0.35">
      <c r="B18" s="222" t="s">
        <v>170</v>
      </c>
    </row>
    <row r="20" spans="2:2" x14ac:dyDescent="0.35">
      <c r="B20" s="222" t="s">
        <v>194</v>
      </c>
    </row>
  </sheetData>
  <customSheetViews>
    <customSheetView guid="{03FC7672-9506-4B03-8E44-EDF856D258C7}">
      <selection activeCell="B11" sqref="B11"/>
      <pageMargins left="0.59055118110236227" right="0.59055118110236227" top="0.59055118110236227" bottom="0.59055118110236227" header="0.31496062992125984" footer="0.31496062992125984"/>
      <printOptions horizontalCentered="1"/>
      <pageSetup paperSize="9" scale="56" orientation="portrait" r:id="rId1"/>
    </customSheetView>
    <customSheetView guid="{6DC605C1-E00E-4EDA-962A-96717D7BB7B5}">
      <pageMargins left="0.59055118110236227" right="0.59055118110236227" top="0.59055118110236227" bottom="0.59055118110236227" header="0.31496062992125984" footer="0.31496062992125984"/>
      <printOptions horizontalCentered="1"/>
      <pageSetup paperSize="9" scale="56" orientation="portrait" r:id="rId2"/>
    </customSheetView>
  </customSheetViews>
  <phoneticPr fontId="1"/>
  <hyperlinks>
    <hyperlink ref="B5" location="'1税務事務分掌'!A1" display="１　税務事務分掌"/>
    <hyperlink ref="B8" location="'2(1)税務職員定数（総括表）'!A1" display="（１）総括表"/>
    <hyperlink ref="B9" location="'2(2)課・係別税務職員定数'!A1" display="（２）課・係別税務職員定数"/>
    <hyperlink ref="B11" location="'3指定都市の徴税費決算額'!A1" display="３　指定都市の徴税費決算額"/>
    <hyperlink ref="B13" location="'4市町村税の税率一覧'!A1" display="４　市町村税の税率一覧"/>
    <hyperlink ref="B16" location="'5(1)不服申立ての状況'!A1" display="（１）不服申立ての状況"/>
    <hyperlink ref="B17" location="'5(2)訴訟の状況'!A1" display="（２）訴訟の状況"/>
    <hyperlink ref="B18" location="'5(3)固定資産評価審査委員会審査申出処理状況'!A1" display="（３）固定資産評価審査委員会審査申出処理状況（付　固定資産課税台帳縦覧件数）"/>
    <hyperlink ref="B20" location="'6証明及び閲覧件数 '!A1" display="６　証明及び閲覧件数"/>
  </hyperlinks>
  <printOptions horizontalCentered="1"/>
  <pageMargins left="0.59055118110236227" right="0.59055118110236227" top="0.59055118110236227" bottom="0.59055118110236227" header="0.31496062992125984" footer="0.31496062992125984"/>
  <pageSetup paperSize="9" scale="56"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9"/>
  <sheetViews>
    <sheetView zoomScaleNormal="100" workbookViewId="0">
      <pane xSplit="3" ySplit="7" topLeftCell="D8" activePane="bottomRight" state="frozen"/>
      <selection pane="topRight" activeCell="D1" sqref="D1"/>
      <selection pane="bottomLeft" activeCell="A8" sqref="A8"/>
      <selection pane="bottomRight"/>
    </sheetView>
  </sheetViews>
  <sheetFormatPr defaultColWidth="8.58203125" defaultRowHeight="14" x14ac:dyDescent="0.3"/>
  <cols>
    <col min="1" max="1" width="10.58203125" style="2" customWidth="1"/>
    <col min="2" max="2" width="2.58203125" style="2" customWidth="1"/>
    <col min="3" max="3" width="14.33203125" style="2" bestFit="1" customWidth="1"/>
    <col min="4" max="4" width="15.08203125" style="2" customWidth="1"/>
    <col min="5" max="5" width="10.58203125" style="2" customWidth="1"/>
    <col min="6" max="11" width="10.58203125" style="1" customWidth="1"/>
    <col min="12" max="14" width="10.08203125" style="1" customWidth="1"/>
    <col min="15" max="18" width="11.58203125" style="1" customWidth="1"/>
    <col min="19" max="16384" width="8.58203125" style="1"/>
  </cols>
  <sheetData>
    <row r="1" spans="1:27" ht="14.5" x14ac:dyDescent="0.3">
      <c r="A1" s="224" t="s">
        <v>281</v>
      </c>
    </row>
    <row r="3" spans="1:27" s="6" customFormat="1" ht="20.149999999999999" customHeight="1" x14ac:dyDescent="0.45">
      <c r="A3" s="4" t="s">
        <v>194</v>
      </c>
      <c r="C3" s="4"/>
      <c r="D3" s="4"/>
      <c r="E3" s="4"/>
    </row>
    <row r="4" spans="1:27" s="88" customFormat="1" ht="20.149999999999999" customHeight="1" x14ac:dyDescent="0.55000000000000004">
      <c r="A4" s="10"/>
      <c r="C4" s="87"/>
      <c r="D4" s="87"/>
      <c r="E4" s="87"/>
    </row>
    <row r="5" spans="1:27" s="88" customFormat="1" ht="20.149999999999999" customHeight="1" x14ac:dyDescent="0.55000000000000004">
      <c r="A5" s="10" t="s">
        <v>130</v>
      </c>
      <c r="C5" s="299"/>
      <c r="D5" s="300"/>
      <c r="E5" s="300"/>
      <c r="F5" s="300"/>
      <c r="G5" s="300"/>
      <c r="H5" s="300"/>
      <c r="I5" s="300"/>
      <c r="J5" s="300"/>
    </row>
    <row r="6" spans="1:27" s="87" customFormat="1" ht="24.75" customHeight="1" x14ac:dyDescent="0.55000000000000004">
      <c r="C6" s="299"/>
      <c r="D6" s="301" t="s">
        <v>337</v>
      </c>
      <c r="E6" s="501" t="s">
        <v>203</v>
      </c>
      <c r="F6" s="501"/>
      <c r="G6" s="504" t="s">
        <v>320</v>
      </c>
      <c r="H6" s="505"/>
      <c r="I6" s="505"/>
      <c r="J6" s="506"/>
      <c r="K6" s="502" t="s">
        <v>59</v>
      </c>
    </row>
    <row r="7" spans="1:27" s="8" customFormat="1" ht="60" x14ac:dyDescent="0.55000000000000004">
      <c r="C7" s="302"/>
      <c r="D7" s="303"/>
      <c r="E7" s="217" t="s">
        <v>204</v>
      </c>
      <c r="F7" s="217" t="s">
        <v>205</v>
      </c>
      <c r="G7" s="304" t="s">
        <v>321</v>
      </c>
      <c r="H7" s="271" t="s">
        <v>338</v>
      </c>
      <c r="I7" s="218" t="s">
        <v>322</v>
      </c>
      <c r="J7" s="218" t="s">
        <v>206</v>
      </c>
      <c r="K7" s="503"/>
      <c r="L7" s="116"/>
      <c r="M7" s="87"/>
      <c r="N7" s="87"/>
      <c r="O7" s="87"/>
      <c r="P7" s="87"/>
      <c r="Q7" s="87"/>
      <c r="R7" s="87"/>
      <c r="S7" s="87"/>
      <c r="T7" s="87"/>
      <c r="U7" s="87"/>
      <c r="V7" s="87"/>
      <c r="W7" s="87"/>
      <c r="X7" s="87"/>
      <c r="Y7" s="87"/>
      <c r="Z7" s="87"/>
      <c r="AA7" s="87"/>
    </row>
    <row r="8" spans="1:27" s="7" customFormat="1" ht="20.149999999999999" customHeight="1" x14ac:dyDescent="0.55000000000000004">
      <c r="A8" s="142" t="s">
        <v>358</v>
      </c>
      <c r="B8" s="219" t="s">
        <v>4</v>
      </c>
      <c r="C8" s="305"/>
      <c r="D8" s="161">
        <f t="shared" ref="D8:K8" si="0">SUM(D9,D11,D14,D17,D19,D24,D28,D32,D36,D40)</f>
        <v>157079</v>
      </c>
      <c r="E8" s="171">
        <f t="shared" si="0"/>
        <v>23624</v>
      </c>
      <c r="F8" s="173">
        <f t="shared" si="0"/>
        <v>7459</v>
      </c>
      <c r="G8" s="171">
        <f t="shared" si="0"/>
        <v>88288</v>
      </c>
      <c r="H8" s="172">
        <f t="shared" si="0"/>
        <v>671</v>
      </c>
      <c r="I8" s="172">
        <f t="shared" si="0"/>
        <v>6203</v>
      </c>
      <c r="J8" s="173">
        <f t="shared" si="0"/>
        <v>22513</v>
      </c>
      <c r="K8" s="165">
        <f t="shared" si="0"/>
        <v>305837</v>
      </c>
      <c r="L8" s="130"/>
      <c r="M8" s="87"/>
    </row>
    <row r="9" spans="1:27" ht="20.149999999999999" customHeight="1" x14ac:dyDescent="0.3">
      <c r="A9" s="37"/>
      <c r="B9" s="220"/>
      <c r="C9" s="306" t="s">
        <v>189</v>
      </c>
      <c r="D9" s="163">
        <f>D10</f>
        <v>11603</v>
      </c>
      <c r="E9" s="174">
        <f t="shared" ref="E9:J9" si="1">E10</f>
        <v>2772</v>
      </c>
      <c r="F9" s="176">
        <f t="shared" si="1"/>
        <v>804</v>
      </c>
      <c r="G9" s="174">
        <f t="shared" si="1"/>
        <v>9730</v>
      </c>
      <c r="H9" s="175">
        <f t="shared" si="1"/>
        <v>311</v>
      </c>
      <c r="I9" s="175">
        <f t="shared" si="1"/>
        <v>605</v>
      </c>
      <c r="J9" s="176">
        <f t="shared" si="1"/>
        <v>161</v>
      </c>
      <c r="K9" s="166">
        <f>SUM(D9:J9)</f>
        <v>25986</v>
      </c>
      <c r="L9" s="130"/>
      <c r="M9" s="87"/>
    </row>
    <row r="10" spans="1:27" ht="20.149999999999999" customHeight="1" x14ac:dyDescent="0.3">
      <c r="A10" s="37"/>
      <c r="B10" s="220"/>
      <c r="C10" s="307" t="s">
        <v>323</v>
      </c>
      <c r="D10" s="168">
        <v>11603</v>
      </c>
      <c r="E10" s="317">
        <v>2772</v>
      </c>
      <c r="F10" s="318">
        <v>804</v>
      </c>
      <c r="G10" s="317">
        <v>9730</v>
      </c>
      <c r="H10" s="319">
        <v>311</v>
      </c>
      <c r="I10" s="319">
        <v>605</v>
      </c>
      <c r="J10" s="318">
        <v>161</v>
      </c>
      <c r="K10" s="169">
        <f>SUM(D10:J10)</f>
        <v>25986</v>
      </c>
      <c r="L10" s="130"/>
      <c r="M10" s="87"/>
    </row>
    <row r="11" spans="1:27" ht="20.149999999999999" customHeight="1" x14ac:dyDescent="0.3">
      <c r="A11" s="37"/>
      <c r="B11" s="221"/>
      <c r="C11" s="308" t="s">
        <v>183</v>
      </c>
      <c r="D11" s="162">
        <f>SUM(D12:D13)</f>
        <v>7445</v>
      </c>
      <c r="E11" s="174">
        <f t="shared" ref="E11:J11" si="2">SUM(E12:E13)</f>
        <v>1185</v>
      </c>
      <c r="F11" s="176">
        <f t="shared" si="2"/>
        <v>580</v>
      </c>
      <c r="G11" s="174">
        <f t="shared" si="2"/>
        <v>5498</v>
      </c>
      <c r="H11" s="175">
        <f t="shared" si="2"/>
        <v>18</v>
      </c>
      <c r="I11" s="175">
        <f t="shared" si="2"/>
        <v>303</v>
      </c>
      <c r="J11" s="176">
        <f t="shared" si="2"/>
        <v>119</v>
      </c>
      <c r="K11" s="166">
        <f>SUM(K12:K13)</f>
        <v>15148</v>
      </c>
      <c r="L11" s="130"/>
      <c r="M11" s="87"/>
    </row>
    <row r="12" spans="1:27" ht="20.149999999999999" customHeight="1" x14ac:dyDescent="0.3">
      <c r="A12" s="37"/>
      <c r="B12" s="221"/>
      <c r="C12" s="309" t="s">
        <v>324</v>
      </c>
      <c r="D12" s="320">
        <v>1657</v>
      </c>
      <c r="E12" s="321">
        <v>513</v>
      </c>
      <c r="F12" s="322">
        <v>418</v>
      </c>
      <c r="G12" s="321">
        <v>5498</v>
      </c>
      <c r="H12" s="323">
        <v>18</v>
      </c>
      <c r="I12" s="323">
        <v>303</v>
      </c>
      <c r="J12" s="322">
        <v>119</v>
      </c>
      <c r="K12" s="167">
        <f>SUM(D12:J12)</f>
        <v>8526</v>
      </c>
      <c r="L12" s="130"/>
      <c r="M12" s="87"/>
    </row>
    <row r="13" spans="1:27" ht="20.149999999999999" customHeight="1" x14ac:dyDescent="0.3">
      <c r="A13" s="37"/>
      <c r="B13" s="221"/>
      <c r="C13" s="310" t="s">
        <v>325</v>
      </c>
      <c r="D13" s="324">
        <v>5788</v>
      </c>
      <c r="E13" s="325">
        <v>672</v>
      </c>
      <c r="F13" s="326">
        <v>162</v>
      </c>
      <c r="G13" s="490" t="s">
        <v>201</v>
      </c>
      <c r="H13" s="491"/>
      <c r="I13" s="491"/>
      <c r="J13" s="492"/>
      <c r="K13" s="168">
        <f>SUM(D13:J13)</f>
        <v>6622</v>
      </c>
      <c r="L13" s="130"/>
      <c r="M13" s="87"/>
    </row>
    <row r="14" spans="1:27" ht="20.149999999999999" customHeight="1" x14ac:dyDescent="0.3">
      <c r="A14" s="37"/>
      <c r="B14" s="220"/>
      <c r="C14" s="308" t="s">
        <v>195</v>
      </c>
      <c r="D14" s="162">
        <f>SUM(D15:D16)</f>
        <v>17111</v>
      </c>
      <c r="E14" s="174">
        <f t="shared" ref="E14:F14" si="3">SUM(E15:E16)</f>
        <v>4867</v>
      </c>
      <c r="F14" s="176">
        <f t="shared" si="3"/>
        <v>322</v>
      </c>
      <c r="G14" s="174">
        <f>SUM(G15:G16)</f>
        <v>17121</v>
      </c>
      <c r="H14" s="175">
        <f t="shared" ref="H14:J14" si="4">SUM(H15:H16)</f>
        <v>95</v>
      </c>
      <c r="I14" s="175">
        <f t="shared" si="4"/>
        <v>463</v>
      </c>
      <c r="J14" s="176">
        <f t="shared" si="4"/>
        <v>123</v>
      </c>
      <c r="K14" s="166">
        <f>SUM(K15:K16)</f>
        <v>40102</v>
      </c>
      <c r="L14" s="130"/>
      <c r="M14" s="87"/>
    </row>
    <row r="15" spans="1:27" ht="20.149999999999999" customHeight="1" x14ac:dyDescent="0.3">
      <c r="A15" s="37"/>
      <c r="B15" s="220"/>
      <c r="C15" s="309" t="s">
        <v>324</v>
      </c>
      <c r="D15" s="320">
        <v>10395</v>
      </c>
      <c r="E15" s="321">
        <v>3417</v>
      </c>
      <c r="F15" s="322">
        <v>191</v>
      </c>
      <c r="G15" s="321">
        <v>17121</v>
      </c>
      <c r="H15" s="323">
        <v>95</v>
      </c>
      <c r="I15" s="323">
        <v>463</v>
      </c>
      <c r="J15" s="322">
        <v>123</v>
      </c>
      <c r="K15" s="167">
        <f>SUM(D15:J15)</f>
        <v>31805</v>
      </c>
      <c r="L15" s="130"/>
      <c r="M15" s="87"/>
    </row>
    <row r="16" spans="1:27" ht="20.149999999999999" customHeight="1" x14ac:dyDescent="0.3">
      <c r="A16" s="37"/>
      <c r="B16" s="221"/>
      <c r="C16" s="311" t="s">
        <v>339</v>
      </c>
      <c r="D16" s="324">
        <v>6716</v>
      </c>
      <c r="E16" s="325">
        <v>1450</v>
      </c>
      <c r="F16" s="326">
        <v>131</v>
      </c>
      <c r="G16" s="490" t="s">
        <v>201</v>
      </c>
      <c r="H16" s="491"/>
      <c r="I16" s="491"/>
      <c r="J16" s="492"/>
      <c r="K16" s="168">
        <f>SUM(D16:J16)</f>
        <v>8297</v>
      </c>
      <c r="L16" s="130"/>
      <c r="M16" s="87"/>
    </row>
    <row r="17" spans="1:15" ht="20.149999999999999" customHeight="1" x14ac:dyDescent="0.3">
      <c r="A17" s="37"/>
      <c r="B17" s="221"/>
      <c r="C17" s="308" t="s">
        <v>184</v>
      </c>
      <c r="D17" s="272">
        <f t="shared" ref="D17:K17" si="5">SUM(D18:D18)</f>
        <v>8284</v>
      </c>
      <c r="E17" s="174">
        <f t="shared" si="5"/>
        <v>1317</v>
      </c>
      <c r="F17" s="176">
        <f t="shared" si="5"/>
        <v>238</v>
      </c>
      <c r="G17" s="273">
        <f t="shared" si="5"/>
        <v>0</v>
      </c>
      <c r="H17" s="273">
        <f t="shared" si="5"/>
        <v>0</v>
      </c>
      <c r="I17" s="273">
        <f t="shared" si="5"/>
        <v>0</v>
      </c>
      <c r="J17" s="274">
        <f t="shared" si="5"/>
        <v>0</v>
      </c>
      <c r="K17" s="166">
        <f t="shared" si="5"/>
        <v>9839</v>
      </c>
      <c r="L17" s="130"/>
      <c r="M17" s="87"/>
    </row>
    <row r="18" spans="1:15" ht="20.149999999999999" customHeight="1" x14ac:dyDescent="0.3">
      <c r="A18" s="37"/>
      <c r="B18" s="221"/>
      <c r="C18" s="312" t="s">
        <v>325</v>
      </c>
      <c r="D18" s="161">
        <v>8284</v>
      </c>
      <c r="E18" s="171">
        <v>1317</v>
      </c>
      <c r="F18" s="173">
        <v>238</v>
      </c>
      <c r="G18" s="490" t="s">
        <v>201</v>
      </c>
      <c r="H18" s="491"/>
      <c r="I18" s="491"/>
      <c r="J18" s="492"/>
      <c r="K18" s="165">
        <f>SUM(D18:J18)</f>
        <v>9839</v>
      </c>
      <c r="L18" s="130"/>
      <c r="M18" s="87"/>
    </row>
    <row r="19" spans="1:15" ht="20.149999999999999" customHeight="1" x14ac:dyDescent="0.3">
      <c r="A19" s="37"/>
      <c r="B19" s="221"/>
      <c r="C19" s="308" t="s">
        <v>196</v>
      </c>
      <c r="D19" s="162">
        <f t="shared" ref="D19:K19" si="6">SUM(D20:D23)</f>
        <v>8204</v>
      </c>
      <c r="E19" s="174">
        <f t="shared" si="6"/>
        <v>1174</v>
      </c>
      <c r="F19" s="176">
        <f t="shared" si="6"/>
        <v>1080</v>
      </c>
      <c r="G19" s="174">
        <f t="shared" si="6"/>
        <v>4004</v>
      </c>
      <c r="H19" s="175">
        <f t="shared" si="6"/>
        <v>1</v>
      </c>
      <c r="I19" s="175">
        <f t="shared" si="6"/>
        <v>271</v>
      </c>
      <c r="J19" s="176">
        <f t="shared" si="6"/>
        <v>237</v>
      </c>
      <c r="K19" s="166">
        <f t="shared" si="6"/>
        <v>14971</v>
      </c>
      <c r="L19" s="130"/>
      <c r="M19" s="87"/>
    </row>
    <row r="20" spans="1:15" ht="20.149999999999999" customHeight="1" x14ac:dyDescent="0.3">
      <c r="A20" s="37"/>
      <c r="B20" s="221"/>
      <c r="C20" s="309" t="s">
        <v>326</v>
      </c>
      <c r="D20" s="320">
        <v>958</v>
      </c>
      <c r="E20" s="321">
        <v>236</v>
      </c>
      <c r="F20" s="322">
        <v>250</v>
      </c>
      <c r="G20" s="321">
        <v>4004</v>
      </c>
      <c r="H20" s="323">
        <v>1</v>
      </c>
      <c r="I20" s="323">
        <v>271</v>
      </c>
      <c r="J20" s="322">
        <v>237</v>
      </c>
      <c r="K20" s="167">
        <f>SUM(D20:J20)</f>
        <v>5957</v>
      </c>
      <c r="L20" s="130"/>
      <c r="M20" s="87"/>
    </row>
    <row r="21" spans="1:15" ht="20.149999999999999" customHeight="1" x14ac:dyDescent="0.3">
      <c r="A21" s="37"/>
      <c r="B21" s="221"/>
      <c r="C21" s="309" t="s">
        <v>328</v>
      </c>
      <c r="D21" s="320">
        <v>3178</v>
      </c>
      <c r="E21" s="321">
        <v>366</v>
      </c>
      <c r="F21" s="322">
        <v>170</v>
      </c>
      <c r="G21" s="493" t="s">
        <v>201</v>
      </c>
      <c r="H21" s="494"/>
      <c r="I21" s="494"/>
      <c r="J21" s="484"/>
      <c r="K21" s="167">
        <f>SUM(D21:J21)</f>
        <v>3714</v>
      </c>
      <c r="L21" s="130"/>
      <c r="M21" s="87"/>
    </row>
    <row r="22" spans="1:15" ht="20.149999999999999" customHeight="1" x14ac:dyDescent="0.3">
      <c r="A22" s="37"/>
      <c r="B22" s="220"/>
      <c r="C22" s="313" t="s">
        <v>329</v>
      </c>
      <c r="D22" s="330">
        <v>3209</v>
      </c>
      <c r="E22" s="331">
        <v>441</v>
      </c>
      <c r="F22" s="332">
        <v>318</v>
      </c>
      <c r="G22" s="493" t="s">
        <v>201</v>
      </c>
      <c r="H22" s="494"/>
      <c r="I22" s="494"/>
      <c r="J22" s="484"/>
      <c r="K22" s="167">
        <f>SUM(D22:J22)</f>
        <v>3968</v>
      </c>
      <c r="L22" s="129"/>
      <c r="M22" s="87"/>
    </row>
    <row r="23" spans="1:15" ht="20.149999999999999" customHeight="1" x14ac:dyDescent="0.3">
      <c r="A23" s="37"/>
      <c r="B23" s="221"/>
      <c r="C23" s="314" t="s">
        <v>197</v>
      </c>
      <c r="D23" s="333">
        <v>859</v>
      </c>
      <c r="E23" s="334">
        <v>131</v>
      </c>
      <c r="F23" s="335">
        <v>342</v>
      </c>
      <c r="G23" s="490" t="s">
        <v>202</v>
      </c>
      <c r="H23" s="491"/>
      <c r="I23" s="491"/>
      <c r="J23" s="492"/>
      <c r="K23" s="169">
        <f>SUM(D23:J23)</f>
        <v>1332</v>
      </c>
      <c r="L23" s="130"/>
      <c r="M23" s="87"/>
    </row>
    <row r="24" spans="1:15" ht="20.149999999999999" customHeight="1" x14ac:dyDescent="0.3">
      <c r="A24" s="37"/>
      <c r="B24" s="220"/>
      <c r="C24" s="308" t="s">
        <v>198</v>
      </c>
      <c r="D24" s="162">
        <f t="shared" ref="D24:J24" si="7">SUM(D25:D27)</f>
        <v>18538</v>
      </c>
      <c r="E24" s="174">
        <f t="shared" si="7"/>
        <v>9359</v>
      </c>
      <c r="F24" s="176">
        <f t="shared" si="7"/>
        <v>1461</v>
      </c>
      <c r="G24" s="174">
        <f t="shared" si="7"/>
        <v>33292</v>
      </c>
      <c r="H24" s="175">
        <f t="shared" si="7"/>
        <v>43</v>
      </c>
      <c r="I24" s="175">
        <f t="shared" si="7"/>
        <v>3844</v>
      </c>
      <c r="J24" s="176">
        <f t="shared" si="7"/>
        <v>21190</v>
      </c>
      <c r="K24" s="166">
        <f>SUM(K25:K27)</f>
        <v>87727</v>
      </c>
      <c r="L24" s="129"/>
      <c r="M24" s="87"/>
    </row>
    <row r="25" spans="1:15" ht="20.149999999999999" customHeight="1" x14ac:dyDescent="0.3">
      <c r="A25" s="37"/>
      <c r="B25" s="221"/>
      <c r="C25" s="309" t="s">
        <v>324</v>
      </c>
      <c r="D25" s="320">
        <v>1713</v>
      </c>
      <c r="E25" s="321">
        <v>287</v>
      </c>
      <c r="F25" s="322">
        <v>279</v>
      </c>
      <c r="G25" s="321">
        <v>1682</v>
      </c>
      <c r="H25" s="323">
        <v>0</v>
      </c>
      <c r="I25" s="323">
        <v>53</v>
      </c>
      <c r="J25" s="322">
        <v>47</v>
      </c>
      <c r="K25" s="167">
        <f>SUM(D25:J25)</f>
        <v>4061</v>
      </c>
      <c r="L25" s="129"/>
      <c r="M25" s="87"/>
    </row>
    <row r="26" spans="1:15" ht="20.149999999999999" customHeight="1" x14ac:dyDescent="0.3">
      <c r="A26" s="37"/>
      <c r="B26" s="221"/>
      <c r="C26" s="309" t="s">
        <v>325</v>
      </c>
      <c r="D26" s="320">
        <v>4546</v>
      </c>
      <c r="E26" s="321">
        <v>856</v>
      </c>
      <c r="F26" s="322">
        <v>276</v>
      </c>
      <c r="G26" s="493" t="s">
        <v>202</v>
      </c>
      <c r="H26" s="494"/>
      <c r="I26" s="494"/>
      <c r="J26" s="484"/>
      <c r="K26" s="167">
        <f>SUM(D26:J26)</f>
        <v>5678</v>
      </c>
      <c r="L26" s="129"/>
      <c r="M26" s="87"/>
    </row>
    <row r="27" spans="1:15" ht="20.149999999999999" customHeight="1" x14ac:dyDescent="0.3">
      <c r="A27" s="37"/>
      <c r="B27" s="221"/>
      <c r="C27" s="315" t="s">
        <v>355</v>
      </c>
      <c r="D27" s="337">
        <v>12279</v>
      </c>
      <c r="E27" s="317">
        <v>8216</v>
      </c>
      <c r="F27" s="318">
        <v>906</v>
      </c>
      <c r="G27" s="317">
        <v>31610</v>
      </c>
      <c r="H27" s="319">
        <v>43</v>
      </c>
      <c r="I27" s="338">
        <v>3791</v>
      </c>
      <c r="J27" s="339">
        <v>21143</v>
      </c>
      <c r="K27" s="169">
        <f>SUM(D27:J27)</f>
        <v>77988</v>
      </c>
      <c r="L27" s="277"/>
      <c r="M27" s="278"/>
      <c r="N27" s="278"/>
      <c r="O27" s="278"/>
    </row>
    <row r="28" spans="1:15" ht="20.149999999999999" customHeight="1" x14ac:dyDescent="0.3">
      <c r="A28" s="37"/>
      <c r="B28" s="221"/>
      <c r="C28" s="308" t="s">
        <v>199</v>
      </c>
      <c r="D28" s="162">
        <f t="shared" ref="D28:J28" si="8">SUM(D29:D31)</f>
        <v>7303</v>
      </c>
      <c r="E28" s="174">
        <f t="shared" si="8"/>
        <v>789</v>
      </c>
      <c r="F28" s="176">
        <f t="shared" si="8"/>
        <v>548</v>
      </c>
      <c r="G28" s="174">
        <f t="shared" si="8"/>
        <v>4238</v>
      </c>
      <c r="H28" s="175">
        <f t="shared" si="8"/>
        <v>18</v>
      </c>
      <c r="I28" s="175">
        <f t="shared" si="8"/>
        <v>146</v>
      </c>
      <c r="J28" s="176">
        <f t="shared" si="8"/>
        <v>87</v>
      </c>
      <c r="K28" s="166">
        <f>SUM(K29:K31)</f>
        <v>13129</v>
      </c>
      <c r="L28" s="129"/>
      <c r="M28" s="87"/>
    </row>
    <row r="29" spans="1:15" ht="20.149999999999999" customHeight="1" x14ac:dyDescent="0.3">
      <c r="A29" s="37"/>
      <c r="B29" s="221"/>
      <c r="C29" s="309" t="s">
        <v>324</v>
      </c>
      <c r="D29" s="320">
        <v>583</v>
      </c>
      <c r="E29" s="321">
        <v>133</v>
      </c>
      <c r="F29" s="322">
        <v>64</v>
      </c>
      <c r="G29" s="321">
        <v>2326</v>
      </c>
      <c r="H29" s="323">
        <v>1</v>
      </c>
      <c r="I29" s="323">
        <v>146</v>
      </c>
      <c r="J29" s="322">
        <v>87</v>
      </c>
      <c r="K29" s="167">
        <f>SUM(D29:J29)</f>
        <v>3340</v>
      </c>
      <c r="L29" s="129"/>
      <c r="M29" s="87"/>
    </row>
    <row r="30" spans="1:15" ht="20.149999999999999" customHeight="1" x14ac:dyDescent="0.3">
      <c r="A30" s="37"/>
      <c r="B30" s="221"/>
      <c r="C30" s="309" t="s">
        <v>325</v>
      </c>
      <c r="D30" s="320">
        <v>2976</v>
      </c>
      <c r="E30" s="321">
        <v>372</v>
      </c>
      <c r="F30" s="322">
        <v>322</v>
      </c>
      <c r="G30" s="493" t="s">
        <v>202</v>
      </c>
      <c r="H30" s="494"/>
      <c r="I30" s="494"/>
      <c r="J30" s="484"/>
      <c r="K30" s="167">
        <f>SUM(D30:J30)</f>
        <v>3670</v>
      </c>
      <c r="L30" s="129"/>
      <c r="M30" s="87"/>
    </row>
    <row r="31" spans="1:15" ht="20.149999999999999" customHeight="1" x14ac:dyDescent="0.3">
      <c r="A31" s="37"/>
      <c r="B31" s="220"/>
      <c r="C31" s="310" t="s">
        <v>330</v>
      </c>
      <c r="D31" s="324">
        <v>3744</v>
      </c>
      <c r="E31" s="325">
        <v>284</v>
      </c>
      <c r="F31" s="326">
        <v>162</v>
      </c>
      <c r="G31" s="325">
        <v>1912</v>
      </c>
      <c r="H31" s="383">
        <v>17</v>
      </c>
      <c r="I31" s="495" t="s">
        <v>202</v>
      </c>
      <c r="J31" s="492"/>
      <c r="K31" s="168">
        <f>SUM(D31:J31)</f>
        <v>6119</v>
      </c>
      <c r="L31" s="129"/>
      <c r="M31" s="87"/>
    </row>
    <row r="32" spans="1:15" ht="20.149999999999999" customHeight="1" x14ac:dyDescent="0.3">
      <c r="A32" s="37"/>
      <c r="B32" s="220"/>
      <c r="C32" s="308" t="s">
        <v>193</v>
      </c>
      <c r="D32" s="162">
        <f t="shared" ref="D32:J32" si="9">SUM(D33:D35)</f>
        <v>11123</v>
      </c>
      <c r="E32" s="174">
        <f t="shared" si="9"/>
        <v>801</v>
      </c>
      <c r="F32" s="176">
        <f t="shared" si="9"/>
        <v>580</v>
      </c>
      <c r="G32" s="174">
        <f t="shared" si="9"/>
        <v>7504</v>
      </c>
      <c r="H32" s="175">
        <f t="shared" si="9"/>
        <v>47</v>
      </c>
      <c r="I32" s="175">
        <f t="shared" si="9"/>
        <v>340</v>
      </c>
      <c r="J32" s="176">
        <f t="shared" si="9"/>
        <v>123</v>
      </c>
      <c r="K32" s="166">
        <f>SUM(K33:K35)</f>
        <v>20518</v>
      </c>
      <c r="L32" s="129"/>
      <c r="M32" s="87"/>
    </row>
    <row r="33" spans="1:13" ht="20.149999999999999" customHeight="1" x14ac:dyDescent="0.3">
      <c r="A33" s="37"/>
      <c r="B33" s="221"/>
      <c r="C33" s="309" t="s">
        <v>324</v>
      </c>
      <c r="D33" s="320">
        <v>1604</v>
      </c>
      <c r="E33" s="321">
        <v>244</v>
      </c>
      <c r="F33" s="322">
        <v>200</v>
      </c>
      <c r="G33" s="321">
        <v>7504</v>
      </c>
      <c r="H33" s="323">
        <v>47</v>
      </c>
      <c r="I33" s="323">
        <v>340</v>
      </c>
      <c r="J33" s="322">
        <v>123</v>
      </c>
      <c r="K33" s="167">
        <f>SUM(D33:J33)</f>
        <v>10062</v>
      </c>
      <c r="L33" s="129"/>
      <c r="M33" s="87"/>
    </row>
    <row r="34" spans="1:13" ht="20.149999999999999" customHeight="1" x14ac:dyDescent="0.3">
      <c r="A34" s="37"/>
      <c r="B34" s="221"/>
      <c r="C34" s="309" t="s">
        <v>325</v>
      </c>
      <c r="D34" s="320">
        <v>7946</v>
      </c>
      <c r="E34" s="321">
        <v>519</v>
      </c>
      <c r="F34" s="322">
        <v>315</v>
      </c>
      <c r="G34" s="493" t="s">
        <v>202</v>
      </c>
      <c r="H34" s="494"/>
      <c r="I34" s="494"/>
      <c r="J34" s="484"/>
      <c r="K34" s="167">
        <f>SUM(D34:J34)</f>
        <v>8780</v>
      </c>
      <c r="L34" s="129"/>
      <c r="M34" s="87"/>
    </row>
    <row r="35" spans="1:13" ht="20.149999999999999" customHeight="1" x14ac:dyDescent="0.3">
      <c r="A35" s="37"/>
      <c r="B35" s="221"/>
      <c r="C35" s="311" t="s">
        <v>332</v>
      </c>
      <c r="D35" s="324">
        <v>1573</v>
      </c>
      <c r="E35" s="325">
        <v>38</v>
      </c>
      <c r="F35" s="326">
        <v>65</v>
      </c>
      <c r="G35" s="490" t="s">
        <v>202</v>
      </c>
      <c r="H35" s="491"/>
      <c r="I35" s="491"/>
      <c r="J35" s="492"/>
      <c r="K35" s="168">
        <f>SUM(D35:J35)</f>
        <v>1676</v>
      </c>
      <c r="L35" s="129"/>
      <c r="M35" s="87"/>
    </row>
    <row r="36" spans="1:13" ht="20.149999999999999" customHeight="1" x14ac:dyDescent="0.3">
      <c r="A36" s="37"/>
      <c r="B36" s="221"/>
      <c r="C36" s="308" t="s">
        <v>200</v>
      </c>
      <c r="D36" s="162">
        <f>SUM(D37:D39 )</f>
        <v>10118</v>
      </c>
      <c r="E36" s="174">
        <f t="shared" ref="E36:J36" si="10">SUM(E37:E39 )</f>
        <v>1360</v>
      </c>
      <c r="F36" s="176">
        <f t="shared" si="10"/>
        <v>1846</v>
      </c>
      <c r="G36" s="174">
        <f t="shared" si="10"/>
        <v>6901</v>
      </c>
      <c r="H36" s="175">
        <f t="shared" si="10"/>
        <v>138</v>
      </c>
      <c r="I36" s="175">
        <f t="shared" si="10"/>
        <v>231</v>
      </c>
      <c r="J36" s="176">
        <f t="shared" si="10"/>
        <v>473</v>
      </c>
      <c r="K36" s="166">
        <f>SUM(K37:K39)</f>
        <v>21067</v>
      </c>
      <c r="L36" s="129"/>
      <c r="M36" s="87"/>
    </row>
    <row r="37" spans="1:13" ht="20.149999999999999" customHeight="1" x14ac:dyDescent="0.3">
      <c r="A37" s="37"/>
      <c r="B37" s="221"/>
      <c r="C37" s="309" t="s">
        <v>324</v>
      </c>
      <c r="D37" s="320">
        <v>4876</v>
      </c>
      <c r="E37" s="321">
        <v>506</v>
      </c>
      <c r="F37" s="322">
        <v>426</v>
      </c>
      <c r="G37" s="321">
        <v>4262</v>
      </c>
      <c r="H37" s="323">
        <v>133</v>
      </c>
      <c r="I37" s="323">
        <v>231</v>
      </c>
      <c r="J37" s="322">
        <v>473</v>
      </c>
      <c r="K37" s="167">
        <f>SUM(D37:J37)</f>
        <v>10907</v>
      </c>
      <c r="L37" s="129"/>
      <c r="M37" s="87"/>
    </row>
    <row r="38" spans="1:13" ht="20.149999999999999" customHeight="1" x14ac:dyDescent="0.3">
      <c r="A38" s="37"/>
      <c r="B38" s="220"/>
      <c r="C38" s="309" t="s">
        <v>333</v>
      </c>
      <c r="D38" s="320">
        <v>2783</v>
      </c>
      <c r="E38" s="321">
        <v>493</v>
      </c>
      <c r="F38" s="329">
        <v>533</v>
      </c>
      <c r="G38" s="327">
        <v>1317</v>
      </c>
      <c r="H38" s="328">
        <v>3</v>
      </c>
      <c r="I38" s="483" t="s">
        <v>202</v>
      </c>
      <c r="J38" s="484"/>
      <c r="K38" s="167">
        <f>SUM(D38:J38)</f>
        <v>5129</v>
      </c>
      <c r="L38" s="129"/>
      <c r="M38" s="87"/>
    </row>
    <row r="39" spans="1:13" ht="20.149999999999999" customHeight="1" x14ac:dyDescent="0.3">
      <c r="A39" s="37"/>
      <c r="B39" s="221"/>
      <c r="C39" s="314" t="s">
        <v>197</v>
      </c>
      <c r="D39" s="341">
        <v>2459</v>
      </c>
      <c r="E39" s="342">
        <v>361</v>
      </c>
      <c r="F39" s="343">
        <v>887</v>
      </c>
      <c r="G39" s="342">
        <v>1322</v>
      </c>
      <c r="H39" s="344">
        <v>2</v>
      </c>
      <c r="I39" s="483" t="s">
        <v>202</v>
      </c>
      <c r="J39" s="484"/>
      <c r="K39" s="169">
        <f>SUM(D39:J39)</f>
        <v>5031</v>
      </c>
      <c r="L39" s="316"/>
      <c r="M39" s="87"/>
    </row>
    <row r="40" spans="1:13" ht="19.5" customHeight="1" x14ac:dyDescent="0.3">
      <c r="A40" s="370"/>
      <c r="B40" s="353"/>
      <c r="C40" s="354" t="s">
        <v>336</v>
      </c>
      <c r="D40" s="345">
        <v>57350</v>
      </c>
      <c r="E40" s="485" t="s">
        <v>202</v>
      </c>
      <c r="F40" s="486"/>
      <c r="G40" s="487" t="s">
        <v>201</v>
      </c>
      <c r="H40" s="488"/>
      <c r="I40" s="488"/>
      <c r="J40" s="489"/>
      <c r="K40" s="165">
        <f>SUM(D40:J40)</f>
        <v>57350</v>
      </c>
      <c r="L40" s="316"/>
      <c r="M40" s="87"/>
    </row>
    <row r="41" spans="1:13" s="7" customFormat="1" ht="20.149999999999999" customHeight="1" x14ac:dyDescent="0.55000000000000004">
      <c r="A41" s="142" t="s">
        <v>344</v>
      </c>
      <c r="B41" s="219" t="s">
        <v>4</v>
      </c>
      <c r="C41" s="305"/>
      <c r="D41" s="161">
        <f t="shared" ref="D41:K41" si="11">SUM(D42,D44,D47,D50,D52,D57,D61,D65,D69,D73)</f>
        <v>178913</v>
      </c>
      <c r="E41" s="171">
        <f t="shared" si="11"/>
        <v>23059</v>
      </c>
      <c r="F41" s="173">
        <f t="shared" si="11"/>
        <v>18548</v>
      </c>
      <c r="G41" s="171">
        <f t="shared" si="11"/>
        <v>85601</v>
      </c>
      <c r="H41" s="172">
        <f t="shared" si="11"/>
        <v>631</v>
      </c>
      <c r="I41" s="172">
        <f t="shared" si="11"/>
        <v>6889</v>
      </c>
      <c r="J41" s="173">
        <f t="shared" si="11"/>
        <v>14959</v>
      </c>
      <c r="K41" s="165">
        <f t="shared" si="11"/>
        <v>328600</v>
      </c>
      <c r="L41" s="130"/>
      <c r="M41" s="87"/>
    </row>
    <row r="42" spans="1:13" ht="20.149999999999999" customHeight="1" x14ac:dyDescent="0.3">
      <c r="A42" s="37"/>
      <c r="B42" s="220"/>
      <c r="C42" s="306" t="s">
        <v>189</v>
      </c>
      <c r="D42" s="163">
        <f>D43</f>
        <v>16602</v>
      </c>
      <c r="E42" s="174">
        <f t="shared" ref="E42:J42" si="12">E43</f>
        <v>2890</v>
      </c>
      <c r="F42" s="176">
        <f t="shared" si="12"/>
        <v>1737</v>
      </c>
      <c r="G42" s="174">
        <f t="shared" si="12"/>
        <v>8850</v>
      </c>
      <c r="H42" s="175">
        <f t="shared" si="12"/>
        <v>210</v>
      </c>
      <c r="I42" s="175">
        <f t="shared" si="12"/>
        <v>695</v>
      </c>
      <c r="J42" s="176">
        <f t="shared" si="12"/>
        <v>128</v>
      </c>
      <c r="K42" s="166">
        <f>SUM(D42:J42)</f>
        <v>31112</v>
      </c>
      <c r="L42" s="130"/>
      <c r="M42" s="87"/>
    </row>
    <row r="43" spans="1:13" ht="20.149999999999999" customHeight="1" x14ac:dyDescent="0.3">
      <c r="A43" s="37"/>
      <c r="B43" s="220"/>
      <c r="C43" s="307" t="s">
        <v>323</v>
      </c>
      <c r="D43" s="168">
        <v>16602</v>
      </c>
      <c r="E43" s="317">
        <v>2890</v>
      </c>
      <c r="F43" s="318">
        <v>1737</v>
      </c>
      <c r="G43" s="317">
        <v>8850</v>
      </c>
      <c r="H43" s="319">
        <v>210</v>
      </c>
      <c r="I43" s="319">
        <v>695</v>
      </c>
      <c r="J43" s="318">
        <v>128</v>
      </c>
      <c r="K43" s="169">
        <f>SUM(D43:J43)</f>
        <v>31112</v>
      </c>
      <c r="L43" s="130"/>
      <c r="M43" s="87"/>
    </row>
    <row r="44" spans="1:13" ht="20.149999999999999" customHeight="1" x14ac:dyDescent="0.3">
      <c r="A44" s="37"/>
      <c r="B44" s="221"/>
      <c r="C44" s="308" t="s">
        <v>183</v>
      </c>
      <c r="D44" s="162">
        <f>SUM(D45:D46)</f>
        <v>9227</v>
      </c>
      <c r="E44" s="174">
        <f t="shared" ref="E44:J44" si="13">SUM(E45:E46)</f>
        <v>1231</v>
      </c>
      <c r="F44" s="176">
        <f t="shared" si="13"/>
        <v>1476</v>
      </c>
      <c r="G44" s="174">
        <f t="shared" si="13"/>
        <v>5492</v>
      </c>
      <c r="H44" s="175">
        <f t="shared" si="13"/>
        <v>22</v>
      </c>
      <c r="I44" s="175">
        <f t="shared" si="13"/>
        <v>336</v>
      </c>
      <c r="J44" s="176">
        <f t="shared" si="13"/>
        <v>78</v>
      </c>
      <c r="K44" s="166">
        <f>SUM(K45:K46)</f>
        <v>17862</v>
      </c>
      <c r="L44" s="130"/>
      <c r="M44" s="87"/>
    </row>
    <row r="45" spans="1:13" ht="20.149999999999999" customHeight="1" x14ac:dyDescent="0.3">
      <c r="A45" s="37"/>
      <c r="B45" s="221"/>
      <c r="C45" s="309" t="s">
        <v>324</v>
      </c>
      <c r="D45" s="320">
        <v>1974</v>
      </c>
      <c r="E45" s="321">
        <v>576</v>
      </c>
      <c r="F45" s="322">
        <v>643</v>
      </c>
      <c r="G45" s="321">
        <v>5492</v>
      </c>
      <c r="H45" s="323">
        <v>22</v>
      </c>
      <c r="I45" s="323">
        <v>336</v>
      </c>
      <c r="J45" s="322">
        <v>78</v>
      </c>
      <c r="K45" s="167">
        <f>SUM(D45:J45)</f>
        <v>9121</v>
      </c>
      <c r="L45" s="130"/>
      <c r="M45" s="87"/>
    </row>
    <row r="46" spans="1:13" ht="20.149999999999999" customHeight="1" x14ac:dyDescent="0.3">
      <c r="A46" s="37"/>
      <c r="B46" s="221"/>
      <c r="C46" s="310" t="s">
        <v>325</v>
      </c>
      <c r="D46" s="324">
        <v>7253</v>
      </c>
      <c r="E46" s="325">
        <v>655</v>
      </c>
      <c r="F46" s="326">
        <v>833</v>
      </c>
      <c r="G46" s="490" t="s">
        <v>201</v>
      </c>
      <c r="H46" s="491"/>
      <c r="I46" s="491"/>
      <c r="J46" s="492"/>
      <c r="K46" s="168">
        <f>SUM(D46:J46)</f>
        <v>8741</v>
      </c>
      <c r="L46" s="130"/>
      <c r="M46" s="87"/>
    </row>
    <row r="47" spans="1:13" ht="20.149999999999999" customHeight="1" x14ac:dyDescent="0.3">
      <c r="A47" s="37"/>
      <c r="B47" s="220"/>
      <c r="C47" s="308" t="s">
        <v>195</v>
      </c>
      <c r="D47" s="162">
        <f>SUM(D48:D49)</f>
        <v>20744</v>
      </c>
      <c r="E47" s="174">
        <f t="shared" ref="E47:J47" si="14">SUM(E48:E49)</f>
        <v>4650</v>
      </c>
      <c r="F47" s="176">
        <f t="shared" si="14"/>
        <v>840</v>
      </c>
      <c r="G47" s="174">
        <f>SUM(G48:G49)</f>
        <v>16033</v>
      </c>
      <c r="H47" s="175">
        <f t="shared" si="14"/>
        <v>90</v>
      </c>
      <c r="I47" s="175">
        <f t="shared" si="14"/>
        <v>457</v>
      </c>
      <c r="J47" s="176">
        <f t="shared" si="14"/>
        <v>90</v>
      </c>
      <c r="K47" s="166">
        <f>SUM(K48:K49)</f>
        <v>42904</v>
      </c>
      <c r="L47" s="130"/>
      <c r="M47" s="87"/>
    </row>
    <row r="48" spans="1:13" ht="20.149999999999999" customHeight="1" x14ac:dyDescent="0.3">
      <c r="A48" s="37"/>
      <c r="B48" s="220"/>
      <c r="C48" s="309" t="s">
        <v>324</v>
      </c>
      <c r="D48" s="320">
        <v>12150</v>
      </c>
      <c r="E48" s="321">
        <v>3169</v>
      </c>
      <c r="F48" s="322">
        <v>593</v>
      </c>
      <c r="G48" s="321">
        <v>16033</v>
      </c>
      <c r="H48" s="323">
        <v>90</v>
      </c>
      <c r="I48" s="323">
        <v>457</v>
      </c>
      <c r="J48" s="322">
        <v>90</v>
      </c>
      <c r="K48" s="167">
        <f>SUM(D48:J48)</f>
        <v>32582</v>
      </c>
      <c r="L48" s="130"/>
      <c r="M48" s="87"/>
    </row>
    <row r="49" spans="1:15" ht="20.149999999999999" customHeight="1" x14ac:dyDescent="0.3">
      <c r="A49" s="37"/>
      <c r="B49" s="221"/>
      <c r="C49" s="311" t="s">
        <v>339</v>
      </c>
      <c r="D49" s="324">
        <v>8594</v>
      </c>
      <c r="E49" s="325">
        <v>1481</v>
      </c>
      <c r="F49" s="326">
        <v>247</v>
      </c>
      <c r="G49" s="490" t="s">
        <v>201</v>
      </c>
      <c r="H49" s="491"/>
      <c r="I49" s="491"/>
      <c r="J49" s="492"/>
      <c r="K49" s="168">
        <f>SUM(D49:J49)</f>
        <v>10322</v>
      </c>
      <c r="L49" s="130"/>
      <c r="M49" s="87"/>
    </row>
    <row r="50" spans="1:15" ht="20.149999999999999" customHeight="1" x14ac:dyDescent="0.3">
      <c r="A50" s="37"/>
      <c r="B50" s="221"/>
      <c r="C50" s="308" t="s">
        <v>184</v>
      </c>
      <c r="D50" s="272">
        <f t="shared" ref="D50:K50" si="15">SUM(D51:D51)</f>
        <v>10029</v>
      </c>
      <c r="E50" s="174">
        <f t="shared" si="15"/>
        <v>1271</v>
      </c>
      <c r="F50" s="176">
        <f t="shared" si="15"/>
        <v>722</v>
      </c>
      <c r="G50" s="273">
        <f t="shared" si="15"/>
        <v>0</v>
      </c>
      <c r="H50" s="273">
        <f t="shared" si="15"/>
        <v>0</v>
      </c>
      <c r="I50" s="273">
        <f t="shared" si="15"/>
        <v>0</v>
      </c>
      <c r="J50" s="274">
        <f t="shared" si="15"/>
        <v>0</v>
      </c>
      <c r="K50" s="166">
        <f t="shared" si="15"/>
        <v>12022</v>
      </c>
      <c r="L50" s="130"/>
      <c r="M50" s="87"/>
    </row>
    <row r="51" spans="1:15" ht="20.149999999999999" customHeight="1" x14ac:dyDescent="0.3">
      <c r="A51" s="37"/>
      <c r="B51" s="221"/>
      <c r="C51" s="312" t="s">
        <v>325</v>
      </c>
      <c r="D51" s="161">
        <v>10029</v>
      </c>
      <c r="E51" s="171">
        <v>1271</v>
      </c>
      <c r="F51" s="173">
        <v>722</v>
      </c>
      <c r="G51" s="490" t="s">
        <v>201</v>
      </c>
      <c r="H51" s="491"/>
      <c r="I51" s="491"/>
      <c r="J51" s="492"/>
      <c r="K51" s="165">
        <f>SUM(D51:J51)</f>
        <v>12022</v>
      </c>
      <c r="L51" s="130"/>
      <c r="M51" s="87"/>
    </row>
    <row r="52" spans="1:15" ht="20.149999999999999" customHeight="1" x14ac:dyDescent="0.3">
      <c r="A52" s="37"/>
      <c r="B52" s="221"/>
      <c r="C52" s="308" t="s">
        <v>196</v>
      </c>
      <c r="D52" s="162">
        <f t="shared" ref="D52:K52" si="16">SUM(D53:D56)</f>
        <v>11155</v>
      </c>
      <c r="E52" s="174">
        <f t="shared" si="16"/>
        <v>1076</v>
      </c>
      <c r="F52" s="176">
        <f t="shared" si="16"/>
        <v>2858</v>
      </c>
      <c r="G52" s="174">
        <f t="shared" si="16"/>
        <v>4386</v>
      </c>
      <c r="H52" s="175">
        <f t="shared" si="16"/>
        <v>5</v>
      </c>
      <c r="I52" s="175">
        <f t="shared" si="16"/>
        <v>390</v>
      </c>
      <c r="J52" s="176">
        <f t="shared" si="16"/>
        <v>255</v>
      </c>
      <c r="K52" s="166">
        <f t="shared" si="16"/>
        <v>20125</v>
      </c>
      <c r="L52" s="130"/>
      <c r="M52" s="87"/>
    </row>
    <row r="53" spans="1:15" ht="20.149999999999999" customHeight="1" x14ac:dyDescent="0.3">
      <c r="A53" s="37"/>
      <c r="B53" s="221"/>
      <c r="C53" s="309" t="s">
        <v>326</v>
      </c>
      <c r="D53" s="320">
        <v>1181</v>
      </c>
      <c r="E53" s="321">
        <v>165</v>
      </c>
      <c r="F53" s="322">
        <v>363</v>
      </c>
      <c r="G53" s="321">
        <v>4386</v>
      </c>
      <c r="H53" s="323">
        <v>5</v>
      </c>
      <c r="I53" s="323">
        <v>390</v>
      </c>
      <c r="J53" s="322">
        <v>255</v>
      </c>
      <c r="K53" s="167">
        <f>SUM(D53:J53)</f>
        <v>6745</v>
      </c>
      <c r="L53" s="130"/>
      <c r="M53" s="87"/>
    </row>
    <row r="54" spans="1:15" ht="20.149999999999999" customHeight="1" x14ac:dyDescent="0.3">
      <c r="A54" s="37"/>
      <c r="B54" s="221"/>
      <c r="C54" s="309" t="s">
        <v>328</v>
      </c>
      <c r="D54" s="320">
        <v>4326</v>
      </c>
      <c r="E54" s="321">
        <v>384</v>
      </c>
      <c r="F54" s="322">
        <v>393</v>
      </c>
      <c r="G54" s="493" t="s">
        <v>201</v>
      </c>
      <c r="H54" s="494"/>
      <c r="I54" s="494"/>
      <c r="J54" s="484"/>
      <c r="K54" s="167">
        <f>SUM(D54:J54)</f>
        <v>5103</v>
      </c>
      <c r="L54" s="130"/>
      <c r="M54" s="87"/>
    </row>
    <row r="55" spans="1:15" ht="20.149999999999999" customHeight="1" x14ac:dyDescent="0.3">
      <c r="A55" s="37"/>
      <c r="B55" s="220"/>
      <c r="C55" s="313" t="s">
        <v>329</v>
      </c>
      <c r="D55" s="330">
        <v>4095</v>
      </c>
      <c r="E55" s="331">
        <v>388</v>
      </c>
      <c r="F55" s="332">
        <v>1011</v>
      </c>
      <c r="G55" s="493" t="s">
        <v>201</v>
      </c>
      <c r="H55" s="494"/>
      <c r="I55" s="494"/>
      <c r="J55" s="484"/>
      <c r="K55" s="167">
        <f>SUM(D55:J55)</f>
        <v>5494</v>
      </c>
      <c r="L55" s="129"/>
      <c r="M55" s="87"/>
    </row>
    <row r="56" spans="1:15" ht="20.149999999999999" customHeight="1" x14ac:dyDescent="0.3">
      <c r="A56" s="37"/>
      <c r="B56" s="221"/>
      <c r="C56" s="314" t="s">
        <v>197</v>
      </c>
      <c r="D56" s="333">
        <v>1553</v>
      </c>
      <c r="E56" s="334">
        <v>139</v>
      </c>
      <c r="F56" s="335">
        <v>1091</v>
      </c>
      <c r="G56" s="490" t="s">
        <v>202</v>
      </c>
      <c r="H56" s="491"/>
      <c r="I56" s="491"/>
      <c r="J56" s="492"/>
      <c r="K56" s="169">
        <f>SUM(D56:J56)</f>
        <v>2783</v>
      </c>
      <c r="L56" s="130"/>
      <c r="M56" s="87"/>
    </row>
    <row r="57" spans="1:15" ht="20.149999999999999" customHeight="1" x14ac:dyDescent="0.3">
      <c r="A57" s="37"/>
      <c r="B57" s="220"/>
      <c r="C57" s="308" t="s">
        <v>198</v>
      </c>
      <c r="D57" s="162">
        <f t="shared" ref="D57:J57" si="17">SUM(D58:D60)</f>
        <v>22668</v>
      </c>
      <c r="E57" s="174">
        <f t="shared" si="17"/>
        <v>8723</v>
      </c>
      <c r="F57" s="176">
        <f t="shared" si="17"/>
        <v>3082</v>
      </c>
      <c r="G57" s="174">
        <f t="shared" si="17"/>
        <v>31503</v>
      </c>
      <c r="H57" s="175">
        <f t="shared" si="17"/>
        <v>72</v>
      </c>
      <c r="I57" s="175">
        <f t="shared" si="17"/>
        <v>4140</v>
      </c>
      <c r="J57" s="176">
        <f t="shared" si="17"/>
        <v>13746</v>
      </c>
      <c r="K57" s="166">
        <f>SUM(K58:K60)</f>
        <v>83934</v>
      </c>
      <c r="L57" s="129"/>
      <c r="M57" s="87"/>
    </row>
    <row r="58" spans="1:15" ht="20.149999999999999" customHeight="1" x14ac:dyDescent="0.3">
      <c r="A58" s="37"/>
      <c r="B58" s="221"/>
      <c r="C58" s="309" t="s">
        <v>324</v>
      </c>
      <c r="D58" s="320">
        <v>2452</v>
      </c>
      <c r="E58" s="321">
        <v>357</v>
      </c>
      <c r="F58" s="322">
        <v>713</v>
      </c>
      <c r="G58" s="321">
        <v>1842</v>
      </c>
      <c r="H58" s="323">
        <v>0</v>
      </c>
      <c r="I58" s="323">
        <v>55</v>
      </c>
      <c r="J58" s="322">
        <v>39</v>
      </c>
      <c r="K58" s="167">
        <f>SUM(D58:J58)</f>
        <v>5458</v>
      </c>
      <c r="L58" s="129"/>
      <c r="M58" s="87"/>
    </row>
    <row r="59" spans="1:15" ht="20.149999999999999" customHeight="1" x14ac:dyDescent="0.3">
      <c r="A59" s="37"/>
      <c r="B59" s="221"/>
      <c r="C59" s="309" t="s">
        <v>325</v>
      </c>
      <c r="D59" s="320">
        <v>5642</v>
      </c>
      <c r="E59" s="321">
        <v>675</v>
      </c>
      <c r="F59" s="322">
        <v>730</v>
      </c>
      <c r="G59" s="493" t="s">
        <v>202</v>
      </c>
      <c r="H59" s="494"/>
      <c r="I59" s="494"/>
      <c r="J59" s="484"/>
      <c r="K59" s="167">
        <f>SUM(D59:J59)</f>
        <v>7047</v>
      </c>
      <c r="L59" s="129"/>
      <c r="M59" s="87"/>
    </row>
    <row r="60" spans="1:15" ht="20.149999999999999" customHeight="1" x14ac:dyDescent="0.3">
      <c r="A60" s="37"/>
      <c r="B60" s="221"/>
      <c r="C60" s="315" t="s">
        <v>355</v>
      </c>
      <c r="D60" s="337">
        <v>14574</v>
      </c>
      <c r="E60" s="317">
        <v>7691</v>
      </c>
      <c r="F60" s="318">
        <v>1639</v>
      </c>
      <c r="G60" s="317">
        <v>29661</v>
      </c>
      <c r="H60" s="319">
        <v>72</v>
      </c>
      <c r="I60" s="338">
        <v>4085</v>
      </c>
      <c r="J60" s="339">
        <v>13707</v>
      </c>
      <c r="K60" s="169">
        <f>SUM(D60:J60)</f>
        <v>71429</v>
      </c>
      <c r="L60" s="277"/>
      <c r="M60" s="278"/>
      <c r="N60" s="278"/>
      <c r="O60" s="278"/>
    </row>
    <row r="61" spans="1:15" ht="20.149999999999999" customHeight="1" x14ac:dyDescent="0.3">
      <c r="A61" s="37"/>
      <c r="B61" s="221"/>
      <c r="C61" s="308" t="s">
        <v>199</v>
      </c>
      <c r="D61" s="162">
        <f t="shared" ref="D61:J61" si="18">SUM(D62:D64)</f>
        <v>9607</v>
      </c>
      <c r="E61" s="174">
        <f t="shared" si="18"/>
        <v>781</v>
      </c>
      <c r="F61" s="176">
        <f t="shared" si="18"/>
        <v>1366</v>
      </c>
      <c r="G61" s="174">
        <f t="shared" si="18"/>
        <v>4599</v>
      </c>
      <c r="H61" s="175">
        <f t="shared" si="18"/>
        <v>140</v>
      </c>
      <c r="I61" s="175">
        <f t="shared" si="18"/>
        <v>173</v>
      </c>
      <c r="J61" s="176">
        <f t="shared" si="18"/>
        <v>161</v>
      </c>
      <c r="K61" s="166">
        <f>SUM(K62:K64)</f>
        <v>16827</v>
      </c>
      <c r="L61" s="129"/>
      <c r="M61" s="87"/>
    </row>
    <row r="62" spans="1:15" ht="20.149999999999999" customHeight="1" x14ac:dyDescent="0.3">
      <c r="A62" s="37"/>
      <c r="B62" s="221"/>
      <c r="C62" s="309" t="s">
        <v>324</v>
      </c>
      <c r="D62" s="320">
        <v>681</v>
      </c>
      <c r="E62" s="321">
        <v>137</v>
      </c>
      <c r="F62" s="322">
        <v>139</v>
      </c>
      <c r="G62" s="321">
        <v>2279</v>
      </c>
      <c r="H62" s="323">
        <v>2</v>
      </c>
      <c r="I62" s="323">
        <v>173</v>
      </c>
      <c r="J62" s="322">
        <v>161</v>
      </c>
      <c r="K62" s="167">
        <f>SUM(D62:J62)</f>
        <v>3572</v>
      </c>
      <c r="L62" s="129"/>
      <c r="M62" s="87"/>
    </row>
    <row r="63" spans="1:15" ht="20.149999999999999" customHeight="1" x14ac:dyDescent="0.3">
      <c r="A63" s="37"/>
      <c r="B63" s="221"/>
      <c r="C63" s="309" t="s">
        <v>325</v>
      </c>
      <c r="D63" s="320">
        <v>4112</v>
      </c>
      <c r="E63" s="321">
        <v>359</v>
      </c>
      <c r="F63" s="322">
        <v>807</v>
      </c>
      <c r="G63" s="493" t="s">
        <v>202</v>
      </c>
      <c r="H63" s="494"/>
      <c r="I63" s="494"/>
      <c r="J63" s="484"/>
      <c r="K63" s="167">
        <f>SUM(D63:J63)</f>
        <v>5278</v>
      </c>
      <c r="L63" s="129"/>
      <c r="M63" s="87"/>
    </row>
    <row r="64" spans="1:15" ht="20.149999999999999" customHeight="1" x14ac:dyDescent="0.3">
      <c r="A64" s="37"/>
      <c r="B64" s="220"/>
      <c r="C64" s="310" t="s">
        <v>330</v>
      </c>
      <c r="D64" s="324">
        <v>4814</v>
      </c>
      <c r="E64" s="325">
        <v>285</v>
      </c>
      <c r="F64" s="326">
        <v>420</v>
      </c>
      <c r="G64" s="325">
        <v>2320</v>
      </c>
      <c r="H64" s="340">
        <v>138</v>
      </c>
      <c r="I64" s="495" t="s">
        <v>202</v>
      </c>
      <c r="J64" s="492"/>
      <c r="K64" s="168">
        <f>SUM(D64:J64)</f>
        <v>7977</v>
      </c>
      <c r="L64" s="129"/>
      <c r="M64" s="87"/>
    </row>
    <row r="65" spans="1:13" ht="20.149999999999999" customHeight="1" x14ac:dyDescent="0.3">
      <c r="A65" s="37"/>
      <c r="B65" s="220"/>
      <c r="C65" s="308" t="s">
        <v>193</v>
      </c>
      <c r="D65" s="162">
        <f t="shared" ref="D65:J65" si="19">SUM(D66:D68)</f>
        <v>14608</v>
      </c>
      <c r="E65" s="174">
        <f t="shared" si="19"/>
        <v>868</v>
      </c>
      <c r="F65" s="176">
        <f t="shared" si="19"/>
        <v>1132</v>
      </c>
      <c r="G65" s="174">
        <f t="shared" si="19"/>
        <v>7547</v>
      </c>
      <c r="H65" s="175">
        <f t="shared" si="19"/>
        <v>47</v>
      </c>
      <c r="I65" s="175">
        <f t="shared" si="19"/>
        <v>381</v>
      </c>
      <c r="J65" s="176">
        <f t="shared" si="19"/>
        <v>138</v>
      </c>
      <c r="K65" s="166">
        <f>SUM(K66:K68)</f>
        <v>24721</v>
      </c>
      <c r="L65" s="129"/>
      <c r="M65" s="87"/>
    </row>
    <row r="66" spans="1:13" ht="20.149999999999999" customHeight="1" x14ac:dyDescent="0.3">
      <c r="A66" s="37"/>
      <c r="B66" s="221"/>
      <c r="C66" s="309" t="s">
        <v>324</v>
      </c>
      <c r="D66" s="320">
        <v>1925</v>
      </c>
      <c r="E66" s="321">
        <v>342</v>
      </c>
      <c r="F66" s="322">
        <v>344</v>
      </c>
      <c r="G66" s="321">
        <v>7409</v>
      </c>
      <c r="H66" s="323">
        <v>46</v>
      </c>
      <c r="I66" s="323">
        <v>381</v>
      </c>
      <c r="J66" s="322">
        <v>138</v>
      </c>
      <c r="K66" s="167">
        <f>SUM(D66:J66)</f>
        <v>10585</v>
      </c>
      <c r="L66" s="129"/>
      <c r="M66" s="87"/>
    </row>
    <row r="67" spans="1:13" ht="20.149999999999999" customHeight="1" x14ac:dyDescent="0.3">
      <c r="A67" s="37"/>
      <c r="B67" s="221"/>
      <c r="C67" s="309" t="s">
        <v>325</v>
      </c>
      <c r="D67" s="320">
        <v>10330</v>
      </c>
      <c r="E67" s="321">
        <v>481</v>
      </c>
      <c r="F67" s="322">
        <v>585</v>
      </c>
      <c r="G67" s="493" t="s">
        <v>202</v>
      </c>
      <c r="H67" s="494"/>
      <c r="I67" s="494"/>
      <c r="J67" s="484"/>
      <c r="K67" s="167">
        <f>SUM(D67:J67)</f>
        <v>11396</v>
      </c>
      <c r="L67" s="129"/>
      <c r="M67" s="87"/>
    </row>
    <row r="68" spans="1:13" ht="20.149999999999999" customHeight="1" x14ac:dyDescent="0.3">
      <c r="A68" s="37"/>
      <c r="B68" s="221"/>
      <c r="C68" s="311" t="s">
        <v>332</v>
      </c>
      <c r="D68" s="324">
        <v>2353</v>
      </c>
      <c r="E68" s="325">
        <v>45</v>
      </c>
      <c r="F68" s="326">
        <v>203</v>
      </c>
      <c r="G68" s="334">
        <v>138</v>
      </c>
      <c r="H68" s="336">
        <v>1</v>
      </c>
      <c r="I68" s="495" t="s">
        <v>202</v>
      </c>
      <c r="J68" s="492"/>
      <c r="K68" s="168">
        <f>SUM(D68:J68)</f>
        <v>2740</v>
      </c>
      <c r="L68" s="129"/>
      <c r="M68" s="87"/>
    </row>
    <row r="69" spans="1:13" ht="20.149999999999999" customHeight="1" x14ac:dyDescent="0.3">
      <c r="A69" s="37"/>
      <c r="B69" s="221"/>
      <c r="C69" s="308" t="s">
        <v>200</v>
      </c>
      <c r="D69" s="162">
        <f>SUM(D70:D72 )</f>
        <v>14635</v>
      </c>
      <c r="E69" s="174">
        <f t="shared" ref="E69:J69" si="20">SUM(E70:E72 )</f>
        <v>1569</v>
      </c>
      <c r="F69" s="176">
        <f t="shared" si="20"/>
        <v>5335</v>
      </c>
      <c r="G69" s="174">
        <f t="shared" si="20"/>
        <v>7191</v>
      </c>
      <c r="H69" s="175">
        <f t="shared" si="20"/>
        <v>45</v>
      </c>
      <c r="I69" s="175">
        <f t="shared" si="20"/>
        <v>317</v>
      </c>
      <c r="J69" s="176">
        <f t="shared" si="20"/>
        <v>363</v>
      </c>
      <c r="K69" s="166">
        <f>SUM(K70:K72)</f>
        <v>29455</v>
      </c>
      <c r="L69" s="129"/>
      <c r="M69" s="87"/>
    </row>
    <row r="70" spans="1:13" ht="20.149999999999999" customHeight="1" x14ac:dyDescent="0.3">
      <c r="A70" s="37"/>
      <c r="B70" s="221"/>
      <c r="C70" s="309" t="s">
        <v>324</v>
      </c>
      <c r="D70" s="320">
        <v>7311</v>
      </c>
      <c r="E70" s="321">
        <v>698</v>
      </c>
      <c r="F70" s="322">
        <v>893</v>
      </c>
      <c r="G70" s="321">
        <v>4416</v>
      </c>
      <c r="H70" s="323">
        <v>41</v>
      </c>
      <c r="I70" s="323">
        <v>317</v>
      </c>
      <c r="J70" s="322">
        <v>363</v>
      </c>
      <c r="K70" s="167">
        <f>SUM(D70:J70)</f>
        <v>14039</v>
      </c>
      <c r="L70" s="129"/>
      <c r="M70" s="87"/>
    </row>
    <row r="71" spans="1:13" ht="20.149999999999999" customHeight="1" x14ac:dyDescent="0.3">
      <c r="A71" s="37"/>
      <c r="B71" s="220"/>
      <c r="C71" s="309" t="s">
        <v>333</v>
      </c>
      <c r="D71" s="320">
        <v>3704</v>
      </c>
      <c r="E71" s="321">
        <v>486</v>
      </c>
      <c r="F71" s="329">
        <v>1604</v>
      </c>
      <c r="G71" s="327">
        <v>1431</v>
      </c>
      <c r="H71" s="328">
        <v>3</v>
      </c>
      <c r="I71" s="483" t="s">
        <v>202</v>
      </c>
      <c r="J71" s="484"/>
      <c r="K71" s="167">
        <f>SUM(D71:J71)</f>
        <v>7228</v>
      </c>
      <c r="L71" s="129"/>
      <c r="M71" s="87"/>
    </row>
    <row r="72" spans="1:13" ht="20.149999999999999" customHeight="1" x14ac:dyDescent="0.3">
      <c r="A72" s="37"/>
      <c r="B72" s="221"/>
      <c r="C72" s="314" t="s">
        <v>197</v>
      </c>
      <c r="D72" s="341">
        <v>3620</v>
      </c>
      <c r="E72" s="342">
        <v>385</v>
      </c>
      <c r="F72" s="343">
        <v>2838</v>
      </c>
      <c r="G72" s="342">
        <v>1344</v>
      </c>
      <c r="H72" s="344">
        <v>1</v>
      </c>
      <c r="I72" s="483" t="s">
        <v>202</v>
      </c>
      <c r="J72" s="484"/>
      <c r="K72" s="169">
        <f>SUM(D72:J72)</f>
        <v>8188</v>
      </c>
      <c r="L72" s="316"/>
      <c r="M72" s="87"/>
    </row>
    <row r="73" spans="1:13" ht="19.5" customHeight="1" x14ac:dyDescent="0.3">
      <c r="A73" s="370"/>
      <c r="B73" s="353"/>
      <c r="C73" s="354" t="s">
        <v>336</v>
      </c>
      <c r="D73" s="345">
        <v>49638</v>
      </c>
      <c r="E73" s="485" t="s">
        <v>202</v>
      </c>
      <c r="F73" s="486"/>
      <c r="G73" s="487" t="s">
        <v>201</v>
      </c>
      <c r="H73" s="488"/>
      <c r="I73" s="488"/>
      <c r="J73" s="489"/>
      <c r="K73" s="165">
        <f>SUM(D73:J73)</f>
        <v>49638</v>
      </c>
      <c r="L73" s="316"/>
      <c r="M73" s="87"/>
    </row>
    <row r="74" spans="1:13" s="7" customFormat="1" ht="20.149999999999999" customHeight="1" x14ac:dyDescent="0.55000000000000004">
      <c r="A74" s="367" t="s">
        <v>179</v>
      </c>
      <c r="B74" s="368" t="s">
        <v>4</v>
      </c>
      <c r="C74" s="369"/>
      <c r="D74" s="371">
        <f>SUM(D75,D77,D80,D83,D86,D92,D96,D100,D104,D108)</f>
        <v>168896</v>
      </c>
      <c r="E74" s="372">
        <f t="shared" ref="E74:J74" si="21">SUM(E75,E77,E80,E83,E86,E92,E96,E100,E104,E108)</f>
        <v>22236</v>
      </c>
      <c r="F74" s="373">
        <f t="shared" si="21"/>
        <v>21227</v>
      </c>
      <c r="G74" s="372">
        <f t="shared" si="21"/>
        <v>84139</v>
      </c>
      <c r="H74" s="374">
        <f t="shared" si="21"/>
        <v>621</v>
      </c>
      <c r="I74" s="374">
        <f t="shared" si="21"/>
        <v>6626</v>
      </c>
      <c r="J74" s="373">
        <f t="shared" si="21"/>
        <v>11371</v>
      </c>
      <c r="K74" s="375">
        <f>SUM(K75,K77,K80,K83,K86,K92,K96,K100,K104,K108)</f>
        <v>315116</v>
      </c>
      <c r="L74" s="376"/>
      <c r="M74" s="87"/>
    </row>
    <row r="75" spans="1:13" ht="20.149999999999999" customHeight="1" x14ac:dyDescent="0.3">
      <c r="A75" s="37"/>
      <c r="B75" s="220"/>
      <c r="C75" s="306" t="s">
        <v>189</v>
      </c>
      <c r="D75" s="163">
        <f>D76</f>
        <v>17139</v>
      </c>
      <c r="E75" s="174">
        <f t="shared" ref="E75:J75" si="22">E76</f>
        <v>2310</v>
      </c>
      <c r="F75" s="176">
        <f t="shared" si="22"/>
        <v>1964</v>
      </c>
      <c r="G75" s="174">
        <f t="shared" si="22"/>
        <v>8670</v>
      </c>
      <c r="H75" s="175">
        <f t="shared" si="22"/>
        <v>247</v>
      </c>
      <c r="I75" s="175">
        <f t="shared" si="22"/>
        <v>750</v>
      </c>
      <c r="J75" s="176">
        <f t="shared" si="22"/>
        <v>142</v>
      </c>
      <c r="K75" s="166">
        <f>SUM(D75:J75)</f>
        <v>31222</v>
      </c>
      <c r="L75" s="130"/>
      <c r="M75" s="87"/>
    </row>
    <row r="76" spans="1:13" ht="20.149999999999999" customHeight="1" x14ac:dyDescent="0.3">
      <c r="A76" s="37"/>
      <c r="B76" s="220"/>
      <c r="C76" s="307" t="s">
        <v>323</v>
      </c>
      <c r="D76" s="168">
        <f>16883+256</f>
        <v>17139</v>
      </c>
      <c r="E76" s="317">
        <f>2298+12</f>
        <v>2310</v>
      </c>
      <c r="F76" s="318">
        <f>1960+4</f>
        <v>1964</v>
      </c>
      <c r="G76" s="317">
        <v>8670</v>
      </c>
      <c r="H76" s="319">
        <v>247</v>
      </c>
      <c r="I76" s="319">
        <v>750</v>
      </c>
      <c r="J76" s="318">
        <v>142</v>
      </c>
      <c r="K76" s="169">
        <f>SUM(D76:J76)</f>
        <v>31222</v>
      </c>
      <c r="L76" s="130"/>
      <c r="M76" s="87"/>
    </row>
    <row r="77" spans="1:13" ht="20.149999999999999" customHeight="1" x14ac:dyDescent="0.3">
      <c r="A77" s="37"/>
      <c r="B77" s="221"/>
      <c r="C77" s="308" t="s">
        <v>183</v>
      </c>
      <c r="D77" s="162">
        <f>SUM(D78:D79)</f>
        <v>9975</v>
      </c>
      <c r="E77" s="174">
        <f t="shared" ref="E77:J77" si="23">SUM(E78:E79)</f>
        <v>1034</v>
      </c>
      <c r="F77" s="176">
        <f t="shared" si="23"/>
        <v>1630</v>
      </c>
      <c r="G77" s="174">
        <f t="shared" si="23"/>
        <v>5585</v>
      </c>
      <c r="H77" s="175">
        <f t="shared" si="23"/>
        <v>20</v>
      </c>
      <c r="I77" s="175">
        <f t="shared" si="23"/>
        <v>416</v>
      </c>
      <c r="J77" s="176">
        <f t="shared" si="23"/>
        <v>95</v>
      </c>
      <c r="K77" s="166">
        <f>SUM(K78:K79)</f>
        <v>18755</v>
      </c>
      <c r="L77" s="130"/>
      <c r="M77" s="87"/>
    </row>
    <row r="78" spans="1:13" ht="20.149999999999999" customHeight="1" x14ac:dyDescent="0.3">
      <c r="A78" s="37"/>
      <c r="B78" s="221"/>
      <c r="C78" s="309" t="s">
        <v>324</v>
      </c>
      <c r="D78" s="320">
        <v>2092</v>
      </c>
      <c r="E78" s="321">
        <v>476</v>
      </c>
      <c r="F78" s="322">
        <v>673</v>
      </c>
      <c r="G78" s="321">
        <v>5585</v>
      </c>
      <c r="H78" s="323">
        <v>20</v>
      </c>
      <c r="I78" s="323">
        <v>416</v>
      </c>
      <c r="J78" s="322">
        <v>95</v>
      </c>
      <c r="K78" s="167">
        <f>SUM(D78:J78)</f>
        <v>9357</v>
      </c>
      <c r="L78" s="130"/>
      <c r="M78" s="87"/>
    </row>
    <row r="79" spans="1:13" ht="20.149999999999999" customHeight="1" x14ac:dyDescent="0.3">
      <c r="A79" s="37"/>
      <c r="B79" s="221"/>
      <c r="C79" s="310" t="s">
        <v>325</v>
      </c>
      <c r="D79" s="324">
        <v>7883</v>
      </c>
      <c r="E79" s="325">
        <v>558</v>
      </c>
      <c r="F79" s="326">
        <v>957</v>
      </c>
      <c r="G79" s="490" t="s">
        <v>201</v>
      </c>
      <c r="H79" s="491"/>
      <c r="I79" s="491"/>
      <c r="J79" s="492"/>
      <c r="K79" s="168">
        <f>SUM(D79:J79)</f>
        <v>9398</v>
      </c>
      <c r="L79" s="130"/>
      <c r="M79" s="87"/>
    </row>
    <row r="80" spans="1:13" ht="20.149999999999999" customHeight="1" x14ac:dyDescent="0.3">
      <c r="A80" s="37"/>
      <c r="B80" s="220"/>
      <c r="C80" s="308" t="s">
        <v>195</v>
      </c>
      <c r="D80" s="162">
        <f>SUM(D81:D82)</f>
        <v>21522</v>
      </c>
      <c r="E80" s="174">
        <f t="shared" ref="E80:J80" si="24">SUM(E81:E82)</f>
        <v>4997</v>
      </c>
      <c r="F80" s="176">
        <f t="shared" si="24"/>
        <v>1044</v>
      </c>
      <c r="G80" s="174">
        <f>SUM(G81:G82)</f>
        <v>14343</v>
      </c>
      <c r="H80" s="175">
        <f t="shared" si="24"/>
        <v>116</v>
      </c>
      <c r="I80" s="175">
        <f t="shared" si="24"/>
        <v>415</v>
      </c>
      <c r="J80" s="176">
        <f t="shared" si="24"/>
        <v>120</v>
      </c>
      <c r="K80" s="166">
        <f>SUM(K81:K82)</f>
        <v>42557</v>
      </c>
      <c r="L80" s="130"/>
      <c r="M80" s="87"/>
    </row>
    <row r="81" spans="1:15" ht="20.149999999999999" customHeight="1" x14ac:dyDescent="0.3">
      <c r="A81" s="37"/>
      <c r="B81" s="220"/>
      <c r="C81" s="309" t="s">
        <v>324</v>
      </c>
      <c r="D81" s="320">
        <v>12129</v>
      </c>
      <c r="E81" s="321">
        <f>3286+1</f>
        <v>3287</v>
      </c>
      <c r="F81" s="322">
        <v>783</v>
      </c>
      <c r="G81" s="321">
        <v>14343</v>
      </c>
      <c r="H81" s="323">
        <v>116</v>
      </c>
      <c r="I81" s="323">
        <v>415</v>
      </c>
      <c r="J81" s="322">
        <v>120</v>
      </c>
      <c r="K81" s="167">
        <f>SUM(D81:J81)</f>
        <v>31193</v>
      </c>
      <c r="L81" s="130"/>
      <c r="M81" s="87"/>
    </row>
    <row r="82" spans="1:15" ht="20.149999999999999" customHeight="1" x14ac:dyDescent="0.3">
      <c r="A82" s="37"/>
      <c r="B82" s="221"/>
      <c r="C82" s="311" t="s">
        <v>339</v>
      </c>
      <c r="D82" s="324">
        <v>9393</v>
      </c>
      <c r="E82" s="325">
        <v>1710</v>
      </c>
      <c r="F82" s="326">
        <v>261</v>
      </c>
      <c r="G82" s="490" t="s">
        <v>201</v>
      </c>
      <c r="H82" s="491"/>
      <c r="I82" s="491"/>
      <c r="J82" s="492"/>
      <c r="K82" s="168">
        <f>SUM(D82:J82)</f>
        <v>11364</v>
      </c>
      <c r="L82" s="130"/>
      <c r="M82" s="87"/>
    </row>
    <row r="83" spans="1:15" ht="20.149999999999999" customHeight="1" x14ac:dyDescent="0.3">
      <c r="A83" s="37"/>
      <c r="B83" s="221"/>
      <c r="C83" s="308" t="s">
        <v>184</v>
      </c>
      <c r="D83" s="272">
        <f>SUM(D84:D85)</f>
        <v>9338</v>
      </c>
      <c r="E83" s="174">
        <f t="shared" ref="E83:J83" si="25">SUM(E84:E85)</f>
        <v>1346</v>
      </c>
      <c r="F83" s="176">
        <f t="shared" si="25"/>
        <v>946</v>
      </c>
      <c r="G83" s="273">
        <f t="shared" si="25"/>
        <v>2718</v>
      </c>
      <c r="H83" s="273">
        <f t="shared" si="25"/>
        <v>1</v>
      </c>
      <c r="I83" s="273">
        <f t="shared" si="25"/>
        <v>119</v>
      </c>
      <c r="J83" s="274">
        <f t="shared" si="25"/>
        <v>44</v>
      </c>
      <c r="K83" s="166">
        <f>SUM(K84:K85)</f>
        <v>14512</v>
      </c>
      <c r="L83" s="130"/>
      <c r="M83" s="87"/>
    </row>
    <row r="84" spans="1:15" ht="20.149999999999999" customHeight="1" x14ac:dyDescent="0.3">
      <c r="A84" s="37"/>
      <c r="B84" s="221"/>
      <c r="C84" s="309" t="s">
        <v>324</v>
      </c>
      <c r="D84" s="320">
        <v>8879</v>
      </c>
      <c r="E84" s="321">
        <v>1259</v>
      </c>
      <c r="F84" s="322">
        <v>894</v>
      </c>
      <c r="G84" s="327">
        <v>2718</v>
      </c>
      <c r="H84" s="328">
        <v>1</v>
      </c>
      <c r="I84" s="328">
        <v>119</v>
      </c>
      <c r="J84" s="329">
        <v>44</v>
      </c>
      <c r="K84" s="169">
        <f>SUM(D84:J84)</f>
        <v>13914</v>
      </c>
      <c r="L84" s="130"/>
      <c r="M84" s="87"/>
    </row>
    <row r="85" spans="1:15" ht="20.149999999999999" customHeight="1" x14ac:dyDescent="0.3">
      <c r="A85" s="37"/>
      <c r="B85" s="221"/>
      <c r="C85" s="312" t="s">
        <v>325</v>
      </c>
      <c r="D85" s="161">
        <v>459</v>
      </c>
      <c r="E85" s="171">
        <v>87</v>
      </c>
      <c r="F85" s="173">
        <v>52</v>
      </c>
      <c r="G85" s="490" t="s">
        <v>201</v>
      </c>
      <c r="H85" s="491"/>
      <c r="I85" s="491"/>
      <c r="J85" s="492"/>
      <c r="K85" s="165">
        <f>SUM(D85:J85)</f>
        <v>598</v>
      </c>
      <c r="L85" s="130"/>
      <c r="M85" s="87"/>
    </row>
    <row r="86" spans="1:15" ht="20.149999999999999" customHeight="1" x14ac:dyDescent="0.3">
      <c r="A86" s="37"/>
      <c r="B86" s="221"/>
      <c r="C86" s="308" t="s">
        <v>196</v>
      </c>
      <c r="D86" s="162">
        <f t="shared" ref="D86:J86" si="26">SUM(D87:D91)</f>
        <v>12882</v>
      </c>
      <c r="E86" s="174">
        <f t="shared" si="26"/>
        <v>950</v>
      </c>
      <c r="F86" s="176">
        <f t="shared" si="26"/>
        <v>3208</v>
      </c>
      <c r="G86" s="174">
        <f t="shared" si="26"/>
        <v>5621</v>
      </c>
      <c r="H86" s="175">
        <f t="shared" si="26"/>
        <v>1</v>
      </c>
      <c r="I86" s="175">
        <f t="shared" si="26"/>
        <v>502</v>
      </c>
      <c r="J86" s="176">
        <f t="shared" si="26"/>
        <v>344</v>
      </c>
      <c r="K86" s="166">
        <f>SUM(K87:K91)</f>
        <v>23508</v>
      </c>
      <c r="L86" s="130"/>
      <c r="M86" s="87"/>
    </row>
    <row r="87" spans="1:15" ht="20.149999999999999" customHeight="1" x14ac:dyDescent="0.3">
      <c r="A87" s="37"/>
      <c r="B87" s="221"/>
      <c r="C87" s="309" t="s">
        <v>326</v>
      </c>
      <c r="D87" s="320">
        <v>1191</v>
      </c>
      <c r="E87" s="321">
        <v>157</v>
      </c>
      <c r="F87" s="322">
        <v>317</v>
      </c>
      <c r="G87" s="321">
        <v>3270</v>
      </c>
      <c r="H87" s="323">
        <v>1</v>
      </c>
      <c r="I87" s="323">
        <v>411</v>
      </c>
      <c r="J87" s="322">
        <f>181+37</f>
        <v>218</v>
      </c>
      <c r="K87" s="167">
        <f>SUM(D87:J87)</f>
        <v>5565</v>
      </c>
      <c r="L87" s="130"/>
      <c r="M87" s="87"/>
    </row>
    <row r="88" spans="1:15" ht="20.149999999999999" customHeight="1" x14ac:dyDescent="0.3">
      <c r="A88" s="37"/>
      <c r="B88" s="221"/>
      <c r="C88" s="309" t="s">
        <v>327</v>
      </c>
      <c r="D88" s="320">
        <v>4232</v>
      </c>
      <c r="E88" s="321">
        <f>250+1</f>
        <v>251</v>
      </c>
      <c r="F88" s="322">
        <v>917</v>
      </c>
      <c r="G88" s="321">
        <f>1221+89</f>
        <v>1310</v>
      </c>
      <c r="H88" s="323"/>
      <c r="I88" s="323">
        <f>84+7</f>
        <v>91</v>
      </c>
      <c r="J88" s="322">
        <f>115+11</f>
        <v>126</v>
      </c>
      <c r="K88" s="167">
        <f>SUM(D88:J88)</f>
        <v>6927</v>
      </c>
      <c r="L88" s="130"/>
      <c r="M88" s="87"/>
    </row>
    <row r="89" spans="1:15" ht="20.149999999999999" customHeight="1" x14ac:dyDescent="0.3">
      <c r="A89" s="37"/>
      <c r="B89" s="221"/>
      <c r="C89" s="309" t="s">
        <v>328</v>
      </c>
      <c r="D89" s="320">
        <v>4871</v>
      </c>
      <c r="E89" s="321">
        <v>330</v>
      </c>
      <c r="F89" s="322">
        <v>384</v>
      </c>
      <c r="G89" s="493" t="s">
        <v>201</v>
      </c>
      <c r="H89" s="494"/>
      <c r="I89" s="494"/>
      <c r="J89" s="484"/>
      <c r="K89" s="167">
        <f>SUM(D89:J89)</f>
        <v>5585</v>
      </c>
      <c r="L89" s="130"/>
      <c r="M89" s="87"/>
    </row>
    <row r="90" spans="1:15" ht="20.149999999999999" customHeight="1" x14ac:dyDescent="0.3">
      <c r="A90" s="37"/>
      <c r="B90" s="220"/>
      <c r="C90" s="313" t="s">
        <v>329</v>
      </c>
      <c r="D90" s="330">
        <v>545</v>
      </c>
      <c r="E90" s="331">
        <v>63</v>
      </c>
      <c r="F90" s="332">
        <v>285</v>
      </c>
      <c r="G90" s="493" t="s">
        <v>201</v>
      </c>
      <c r="H90" s="494"/>
      <c r="I90" s="494"/>
      <c r="J90" s="484"/>
      <c r="K90" s="167">
        <f>SUM(D90:J90)</f>
        <v>893</v>
      </c>
      <c r="L90" s="129"/>
      <c r="M90" s="87"/>
    </row>
    <row r="91" spans="1:15" ht="20.149999999999999" customHeight="1" x14ac:dyDescent="0.3">
      <c r="A91" s="37"/>
      <c r="B91" s="221"/>
      <c r="C91" s="314" t="s">
        <v>197</v>
      </c>
      <c r="D91" s="333">
        <v>2043</v>
      </c>
      <c r="E91" s="334">
        <v>149</v>
      </c>
      <c r="F91" s="335">
        <v>1305</v>
      </c>
      <c r="G91" s="334">
        <v>1041</v>
      </c>
      <c r="H91" s="336"/>
      <c r="I91" s="495" t="s">
        <v>202</v>
      </c>
      <c r="J91" s="492"/>
      <c r="K91" s="169">
        <f>SUM(D91:J91)</f>
        <v>4538</v>
      </c>
      <c r="L91" s="130"/>
      <c r="M91" s="87"/>
    </row>
    <row r="92" spans="1:15" ht="20.149999999999999" customHeight="1" x14ac:dyDescent="0.3">
      <c r="A92" s="37"/>
      <c r="B92" s="220"/>
      <c r="C92" s="308" t="s">
        <v>198</v>
      </c>
      <c r="D92" s="162">
        <f t="shared" ref="D92:J92" si="27">SUM(D93:D95)</f>
        <v>17135</v>
      </c>
      <c r="E92" s="174">
        <f t="shared" si="27"/>
        <v>8317</v>
      </c>
      <c r="F92" s="176">
        <f t="shared" si="27"/>
        <v>3104</v>
      </c>
      <c r="G92" s="174">
        <f t="shared" si="27"/>
        <v>27496</v>
      </c>
      <c r="H92" s="175">
        <f t="shared" si="27"/>
        <v>53</v>
      </c>
      <c r="I92" s="175">
        <f t="shared" si="27"/>
        <v>3452</v>
      </c>
      <c r="J92" s="176">
        <f t="shared" si="27"/>
        <v>10004</v>
      </c>
      <c r="K92" s="166">
        <f>SUM(K93:K95)</f>
        <v>69561</v>
      </c>
      <c r="L92" s="129"/>
      <c r="M92" s="87"/>
    </row>
    <row r="93" spans="1:15" ht="20.149999999999999" customHeight="1" x14ac:dyDescent="0.3">
      <c r="A93" s="37"/>
      <c r="B93" s="221"/>
      <c r="C93" s="309" t="s">
        <v>324</v>
      </c>
      <c r="D93" s="320">
        <v>2421</v>
      </c>
      <c r="E93" s="321">
        <v>289</v>
      </c>
      <c r="F93" s="322">
        <v>866</v>
      </c>
      <c r="G93" s="321">
        <v>1970</v>
      </c>
      <c r="H93" s="323"/>
      <c r="I93" s="323">
        <v>87</v>
      </c>
      <c r="J93" s="322">
        <v>37</v>
      </c>
      <c r="K93" s="167">
        <f>SUM(D93:J93)</f>
        <v>5670</v>
      </c>
      <c r="L93" s="129"/>
      <c r="M93" s="87"/>
    </row>
    <row r="94" spans="1:15" ht="20.149999999999999" customHeight="1" x14ac:dyDescent="0.3">
      <c r="A94" s="37"/>
      <c r="B94" s="221"/>
      <c r="C94" s="309" t="s">
        <v>325</v>
      </c>
      <c r="D94" s="320">
        <v>4921</v>
      </c>
      <c r="E94" s="321">
        <v>606</v>
      </c>
      <c r="F94" s="322">
        <v>831</v>
      </c>
      <c r="G94" s="493" t="s">
        <v>202</v>
      </c>
      <c r="H94" s="494"/>
      <c r="I94" s="494"/>
      <c r="J94" s="484"/>
      <c r="K94" s="167">
        <f>SUM(D94:J94)</f>
        <v>6358</v>
      </c>
      <c r="L94" s="129"/>
      <c r="M94" s="87"/>
    </row>
    <row r="95" spans="1:15" ht="20.149999999999999" customHeight="1" x14ac:dyDescent="0.3">
      <c r="A95" s="37"/>
      <c r="B95" s="221"/>
      <c r="C95" s="315" t="s">
        <v>340</v>
      </c>
      <c r="D95" s="337">
        <v>9793</v>
      </c>
      <c r="E95" s="317">
        <f>6253+1149+18+2</f>
        <v>7422</v>
      </c>
      <c r="F95" s="318">
        <f>1405+2</f>
        <v>1407</v>
      </c>
      <c r="G95" s="317">
        <v>25526</v>
      </c>
      <c r="H95" s="319">
        <v>53</v>
      </c>
      <c r="I95" s="338">
        <v>3365</v>
      </c>
      <c r="J95" s="339">
        <f>4822+5145</f>
        <v>9967</v>
      </c>
      <c r="K95" s="169">
        <f>SUM(D95:J95)</f>
        <v>57533</v>
      </c>
      <c r="L95" s="277"/>
      <c r="M95" s="278"/>
      <c r="N95" s="278"/>
      <c r="O95" s="278"/>
    </row>
    <row r="96" spans="1:15" ht="20.149999999999999" customHeight="1" x14ac:dyDescent="0.3">
      <c r="A96" s="37"/>
      <c r="B96" s="221"/>
      <c r="C96" s="308" t="s">
        <v>199</v>
      </c>
      <c r="D96" s="162">
        <f t="shared" ref="D96:J96" si="28">SUM(D97:D99)</f>
        <v>11234</v>
      </c>
      <c r="E96" s="174">
        <f t="shared" si="28"/>
        <v>773</v>
      </c>
      <c r="F96" s="176">
        <f t="shared" si="28"/>
        <v>1653</v>
      </c>
      <c r="G96" s="174">
        <f t="shared" si="28"/>
        <v>4760</v>
      </c>
      <c r="H96" s="175">
        <f t="shared" si="28"/>
        <v>124</v>
      </c>
      <c r="I96" s="175">
        <f t="shared" si="28"/>
        <v>246</v>
      </c>
      <c r="J96" s="176">
        <f t="shared" si="28"/>
        <v>148</v>
      </c>
      <c r="K96" s="166">
        <f>SUM(K97:K99)</f>
        <v>18938</v>
      </c>
      <c r="L96" s="129"/>
      <c r="M96" s="87"/>
    </row>
    <row r="97" spans="1:13" ht="20.149999999999999" customHeight="1" x14ac:dyDescent="0.3">
      <c r="A97" s="37"/>
      <c r="B97" s="221"/>
      <c r="C97" s="309" t="s">
        <v>324</v>
      </c>
      <c r="D97" s="320">
        <v>868</v>
      </c>
      <c r="E97" s="321">
        <v>120</v>
      </c>
      <c r="F97" s="322">
        <v>198</v>
      </c>
      <c r="G97" s="321">
        <v>2618</v>
      </c>
      <c r="H97" s="323">
        <v>6</v>
      </c>
      <c r="I97" s="323">
        <v>246</v>
      </c>
      <c r="J97" s="322">
        <f>51+97</f>
        <v>148</v>
      </c>
      <c r="K97" s="167">
        <f>SUM(D97:J97)</f>
        <v>4204</v>
      </c>
      <c r="L97" s="129"/>
      <c r="M97" s="87"/>
    </row>
    <row r="98" spans="1:13" ht="20.149999999999999" customHeight="1" x14ac:dyDescent="0.3">
      <c r="A98" s="37"/>
      <c r="B98" s="221"/>
      <c r="C98" s="309" t="s">
        <v>325</v>
      </c>
      <c r="D98" s="320">
        <v>4275</v>
      </c>
      <c r="E98" s="321">
        <v>380</v>
      </c>
      <c r="F98" s="322">
        <v>892</v>
      </c>
      <c r="G98" s="493" t="s">
        <v>202</v>
      </c>
      <c r="H98" s="494"/>
      <c r="I98" s="494"/>
      <c r="J98" s="484"/>
      <c r="K98" s="167">
        <f>SUM(D98:J98)</f>
        <v>5547</v>
      </c>
      <c r="L98" s="129"/>
      <c r="M98" s="87"/>
    </row>
    <row r="99" spans="1:13" ht="20.149999999999999" customHeight="1" x14ac:dyDescent="0.3">
      <c r="A99" s="37"/>
      <c r="B99" s="220"/>
      <c r="C99" s="310" t="s">
        <v>330</v>
      </c>
      <c r="D99" s="324">
        <v>6091</v>
      </c>
      <c r="E99" s="325">
        <v>273</v>
      </c>
      <c r="F99" s="326">
        <v>563</v>
      </c>
      <c r="G99" s="325">
        <v>2142</v>
      </c>
      <c r="H99" s="340">
        <v>118</v>
      </c>
      <c r="I99" s="507" t="s">
        <v>331</v>
      </c>
      <c r="J99" s="508"/>
      <c r="K99" s="168">
        <f>SUM(D99:J99)</f>
        <v>9187</v>
      </c>
      <c r="L99" s="129"/>
      <c r="M99" s="87"/>
    </row>
    <row r="100" spans="1:13" ht="20.149999999999999" customHeight="1" x14ac:dyDescent="0.3">
      <c r="A100" s="37"/>
      <c r="B100" s="220"/>
      <c r="C100" s="308" t="s">
        <v>193</v>
      </c>
      <c r="D100" s="162">
        <f t="shared" ref="D100:J100" si="29">SUM(D101:D103)</f>
        <v>16804</v>
      </c>
      <c r="E100" s="174">
        <f t="shared" si="29"/>
        <v>904</v>
      </c>
      <c r="F100" s="176">
        <f t="shared" si="29"/>
        <v>1317</v>
      </c>
      <c r="G100" s="174">
        <f t="shared" si="29"/>
        <v>7714</v>
      </c>
      <c r="H100" s="175">
        <f t="shared" si="29"/>
        <v>25</v>
      </c>
      <c r="I100" s="175">
        <f t="shared" si="29"/>
        <v>382</v>
      </c>
      <c r="J100" s="176">
        <f t="shared" si="29"/>
        <v>120</v>
      </c>
      <c r="K100" s="166">
        <f>SUM(K101:K103)</f>
        <v>27266</v>
      </c>
      <c r="L100" s="129"/>
      <c r="M100" s="87"/>
    </row>
    <row r="101" spans="1:13" ht="20.149999999999999" customHeight="1" x14ac:dyDescent="0.3">
      <c r="A101" s="37"/>
      <c r="B101" s="221"/>
      <c r="C101" s="309" t="s">
        <v>324</v>
      </c>
      <c r="D101" s="320">
        <v>2150</v>
      </c>
      <c r="E101" s="321">
        <v>317</v>
      </c>
      <c r="F101" s="322">
        <v>391</v>
      </c>
      <c r="G101" s="321">
        <v>7262</v>
      </c>
      <c r="H101" s="323">
        <v>24</v>
      </c>
      <c r="I101" s="323">
        <v>382</v>
      </c>
      <c r="J101" s="322">
        <v>120</v>
      </c>
      <c r="K101" s="167">
        <f>SUM(D101:J101)</f>
        <v>10646</v>
      </c>
      <c r="L101" s="129"/>
      <c r="M101" s="87"/>
    </row>
    <row r="102" spans="1:13" ht="20.149999999999999" customHeight="1" x14ac:dyDescent="0.3">
      <c r="A102" s="37"/>
      <c r="B102" s="221"/>
      <c r="C102" s="309" t="s">
        <v>325</v>
      </c>
      <c r="D102" s="320">
        <v>11915</v>
      </c>
      <c r="E102" s="321">
        <v>551</v>
      </c>
      <c r="F102" s="322">
        <v>691</v>
      </c>
      <c r="G102" s="493" t="s">
        <v>202</v>
      </c>
      <c r="H102" s="494"/>
      <c r="I102" s="494"/>
      <c r="J102" s="484"/>
      <c r="K102" s="167">
        <f>SUM(D102:J102)</f>
        <v>13157</v>
      </c>
      <c r="L102" s="129"/>
      <c r="M102" s="87"/>
    </row>
    <row r="103" spans="1:13" ht="20.149999999999999" customHeight="1" x14ac:dyDescent="0.3">
      <c r="A103" s="37"/>
      <c r="B103" s="221"/>
      <c r="C103" s="311" t="s">
        <v>332</v>
      </c>
      <c r="D103" s="324">
        <v>2739</v>
      </c>
      <c r="E103" s="325">
        <v>36</v>
      </c>
      <c r="F103" s="326">
        <v>235</v>
      </c>
      <c r="G103" s="334">
        <v>452</v>
      </c>
      <c r="H103" s="336">
        <v>1</v>
      </c>
      <c r="I103" s="495" t="s">
        <v>202</v>
      </c>
      <c r="J103" s="492"/>
      <c r="K103" s="168">
        <f>SUM(D103:J103)</f>
        <v>3463</v>
      </c>
      <c r="L103" s="129"/>
      <c r="M103" s="87"/>
    </row>
    <row r="104" spans="1:13" ht="20.149999999999999" customHeight="1" x14ac:dyDescent="0.3">
      <c r="A104" s="37"/>
      <c r="B104" s="221"/>
      <c r="C104" s="308" t="s">
        <v>200</v>
      </c>
      <c r="D104" s="162">
        <f>SUM(D105:D107 )</f>
        <v>17856</v>
      </c>
      <c r="E104" s="174">
        <f t="shared" ref="E104:J104" si="30">SUM(E105:E107 )</f>
        <v>1605</v>
      </c>
      <c r="F104" s="176">
        <f t="shared" si="30"/>
        <v>6361</v>
      </c>
      <c r="G104" s="174">
        <f t="shared" si="30"/>
        <v>7232</v>
      </c>
      <c r="H104" s="175">
        <f t="shared" si="30"/>
        <v>34</v>
      </c>
      <c r="I104" s="175">
        <f t="shared" si="30"/>
        <v>344</v>
      </c>
      <c r="J104" s="176">
        <f t="shared" si="30"/>
        <v>354</v>
      </c>
      <c r="K104" s="166">
        <f>SUM(K105:K107)</f>
        <v>33786</v>
      </c>
      <c r="L104" s="129"/>
      <c r="M104" s="87"/>
    </row>
    <row r="105" spans="1:13" ht="20.149999999999999" customHeight="1" x14ac:dyDescent="0.3">
      <c r="A105" s="37"/>
      <c r="B105" s="221"/>
      <c r="C105" s="309" t="s">
        <v>324</v>
      </c>
      <c r="D105" s="320">
        <v>8500</v>
      </c>
      <c r="E105" s="321">
        <v>907</v>
      </c>
      <c r="F105" s="322">
        <v>2557</v>
      </c>
      <c r="G105" s="321">
        <v>4783</v>
      </c>
      <c r="H105" s="323">
        <v>18</v>
      </c>
      <c r="I105" s="323">
        <v>344</v>
      </c>
      <c r="J105" s="322">
        <v>354</v>
      </c>
      <c r="K105" s="167">
        <f>SUM(D105:J105)</f>
        <v>17463</v>
      </c>
      <c r="L105" s="129"/>
      <c r="M105" s="87"/>
    </row>
    <row r="106" spans="1:13" ht="20.149999999999999" customHeight="1" x14ac:dyDescent="0.3">
      <c r="A106" s="37"/>
      <c r="B106" s="220"/>
      <c r="C106" s="309" t="s">
        <v>333</v>
      </c>
      <c r="D106" s="320">
        <v>332</v>
      </c>
      <c r="E106" s="321">
        <v>64</v>
      </c>
      <c r="F106" s="329">
        <v>359</v>
      </c>
      <c r="G106" s="327">
        <v>120</v>
      </c>
      <c r="H106" s="328">
        <v>1</v>
      </c>
      <c r="I106" s="483" t="s">
        <v>202</v>
      </c>
      <c r="J106" s="484"/>
      <c r="K106" s="167">
        <f>SUM(D106:J106)</f>
        <v>876</v>
      </c>
      <c r="L106" s="129"/>
      <c r="M106" s="87"/>
    </row>
    <row r="107" spans="1:13" ht="20.149999999999999" customHeight="1" x14ac:dyDescent="0.3">
      <c r="A107" s="37"/>
      <c r="B107" s="221"/>
      <c r="C107" s="314" t="s">
        <v>197</v>
      </c>
      <c r="D107" s="341">
        <f>4810+4214</f>
        <v>9024</v>
      </c>
      <c r="E107" s="342">
        <f>374+260</f>
        <v>634</v>
      </c>
      <c r="F107" s="343">
        <f>3311+134</f>
        <v>3445</v>
      </c>
      <c r="G107" s="342">
        <f>1112+1217</f>
        <v>2329</v>
      </c>
      <c r="H107" s="344">
        <f>14+1</f>
        <v>15</v>
      </c>
      <c r="I107" s="483" t="s">
        <v>202</v>
      </c>
      <c r="J107" s="484"/>
      <c r="K107" s="169">
        <f>SUM(D107:J107)</f>
        <v>15447</v>
      </c>
      <c r="L107" s="316"/>
      <c r="M107" s="87"/>
    </row>
    <row r="108" spans="1:13" ht="19.5" customHeight="1" x14ac:dyDescent="0.3">
      <c r="A108" s="37"/>
      <c r="B108" s="353"/>
      <c r="C108" s="354" t="s">
        <v>336</v>
      </c>
      <c r="D108" s="355">
        <v>35011</v>
      </c>
      <c r="E108" s="496" t="s">
        <v>202</v>
      </c>
      <c r="F108" s="497"/>
      <c r="G108" s="498" t="s">
        <v>201</v>
      </c>
      <c r="H108" s="499"/>
      <c r="I108" s="499"/>
      <c r="J108" s="500"/>
      <c r="K108" s="356">
        <f>SUM(D108:J108)</f>
        <v>35011</v>
      </c>
      <c r="L108" s="129"/>
      <c r="M108" s="87"/>
    </row>
    <row r="109" spans="1:13" x14ac:dyDescent="0.3">
      <c r="B109" s="275"/>
      <c r="C109" s="357"/>
      <c r="D109" s="275"/>
      <c r="E109" s="275"/>
      <c r="F109" s="276"/>
      <c r="G109" s="276"/>
      <c r="H109" s="276"/>
      <c r="I109" s="276"/>
      <c r="J109" s="276"/>
      <c r="K109" s="276"/>
    </row>
  </sheetData>
  <customSheetViews>
    <customSheetView guid="{03FC7672-9506-4B03-8E44-EDF856D258C7}" scale="70" showPageBreaks="1" printArea="1">
      <pane xSplit="3" ySplit="7" topLeftCell="D8" activePane="bottomRight" state="frozen"/>
      <selection pane="bottomRight"/>
      <pageMargins left="0.59055118110236227" right="0.59055118110236227" top="0.59055118110236227" bottom="0.59055118110236227" header="0.31496062992125984" footer="0.31496062992125984"/>
      <printOptions horizontalCentered="1"/>
      <pageSetup paperSize="9" scale="45" orientation="portrait" r:id="rId1"/>
    </customSheetView>
    <customSheetView guid="{6DC605C1-E00E-4EDA-962A-96717D7BB7B5}" scale="86" showPageBreaks="1" printArea="1">
      <pane xSplit="3" ySplit="7" topLeftCell="D23" activePane="bottomRight" state="frozen"/>
      <selection pane="bottomRight" activeCell="J28" sqref="J28"/>
      <pageMargins left="0.59055118110236227" right="0.59055118110236227" top="0.59055118110236227" bottom="0.59055118110236227" header="0.31496062992125984" footer="0.31496062992125984"/>
      <printOptions horizontalCentered="1"/>
      <pageSetup paperSize="9" scale="45" orientation="portrait" r:id="rId2"/>
    </customSheetView>
  </customSheetViews>
  <mergeCells count="48">
    <mergeCell ref="E6:F6"/>
    <mergeCell ref="K6:K7"/>
    <mergeCell ref="G6:J6"/>
    <mergeCell ref="G46:J46"/>
    <mergeCell ref="G49:J49"/>
    <mergeCell ref="G13:J13"/>
    <mergeCell ref="G16:J16"/>
    <mergeCell ref="G18:J18"/>
    <mergeCell ref="G21:J21"/>
    <mergeCell ref="G22:J22"/>
    <mergeCell ref="G23:J23"/>
    <mergeCell ref="G26:J26"/>
    <mergeCell ref="G30:J30"/>
    <mergeCell ref="I31:J31"/>
    <mergeCell ref="G34:J34"/>
    <mergeCell ref="G35:J35"/>
    <mergeCell ref="I106:J106"/>
    <mergeCell ref="I107:J107"/>
    <mergeCell ref="E108:F108"/>
    <mergeCell ref="G108:J108"/>
    <mergeCell ref="I91:J91"/>
    <mergeCell ref="G94:J94"/>
    <mergeCell ref="G98:J98"/>
    <mergeCell ref="I99:J99"/>
    <mergeCell ref="G102:J102"/>
    <mergeCell ref="I103:J103"/>
    <mergeCell ref="G82:J82"/>
    <mergeCell ref="G85:J85"/>
    <mergeCell ref="G89:J89"/>
    <mergeCell ref="G90:J90"/>
    <mergeCell ref="G63:J63"/>
    <mergeCell ref="I64:J64"/>
    <mergeCell ref="G67:J67"/>
    <mergeCell ref="I68:J68"/>
    <mergeCell ref="I71:J71"/>
    <mergeCell ref="G73:J73"/>
    <mergeCell ref="I72:J72"/>
    <mergeCell ref="I38:J38"/>
    <mergeCell ref="I39:J39"/>
    <mergeCell ref="E40:F40"/>
    <mergeCell ref="G40:J40"/>
    <mergeCell ref="G79:J79"/>
    <mergeCell ref="G51:J51"/>
    <mergeCell ref="G54:J54"/>
    <mergeCell ref="G55:J55"/>
    <mergeCell ref="G59:J59"/>
    <mergeCell ref="G56:J56"/>
    <mergeCell ref="E73:F73"/>
  </mergeCells>
  <phoneticPr fontId="1"/>
  <conditionalFormatting sqref="D57:K63 K56 D56:G56 D65:K73 D64:I64 K64 D41:K55">
    <cfRule type="containsBlanks" dxfId="1" priority="2">
      <formula>LEN(TRIM(D41))=0</formula>
    </cfRule>
  </conditionalFormatting>
  <conditionalFormatting sqref="D24:K30 K23 D23:G23 D32:K34 D31:I31 K31 D8:K22 D36:K40 D35:G35 K35">
    <cfRule type="containsBlanks" dxfId="0" priority="1">
      <formula>LEN(TRIM(D8))=0</formula>
    </cfRule>
  </conditionalFormatting>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4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zoomScaleNormal="100" workbookViewId="0">
      <pane xSplit="2" ySplit="6" topLeftCell="C7" activePane="bottomRight" state="frozen"/>
      <selection pane="topRight" activeCell="C1" sqref="C1"/>
      <selection pane="bottomLeft" activeCell="A7" sqref="A7"/>
      <selection pane="bottomRight"/>
    </sheetView>
  </sheetViews>
  <sheetFormatPr defaultColWidth="8.58203125" defaultRowHeight="14" x14ac:dyDescent="0.3"/>
  <cols>
    <col min="1" max="1" width="6.58203125" style="2" customWidth="1"/>
    <col min="2" max="2" width="6.58203125" style="1" customWidth="1"/>
    <col min="3" max="3" width="3.83203125" style="1" bestFit="1" customWidth="1"/>
    <col min="4" max="4" width="87.25" style="1" customWidth="1"/>
    <col min="5" max="7" width="10.33203125" style="1" bestFit="1" customWidth="1"/>
    <col min="8" max="13" width="10.33203125" style="1" customWidth="1"/>
    <col min="14" max="16384" width="8.58203125" style="1"/>
  </cols>
  <sheetData>
    <row r="1" spans="1:8" ht="14.5" x14ac:dyDescent="0.3">
      <c r="A1" s="224" t="s">
        <v>281</v>
      </c>
    </row>
    <row r="3" spans="1:8" s="6" customFormat="1" ht="20.149999999999999" customHeight="1" x14ac:dyDescent="0.45">
      <c r="A3" s="4" t="s">
        <v>12</v>
      </c>
    </row>
    <row r="4" spans="1:8" s="6" customFormat="1" ht="14.5" customHeight="1" x14ac:dyDescent="0.35">
      <c r="A4" s="5"/>
    </row>
    <row r="5" spans="1:8" s="6" customFormat="1" ht="20.149999999999999" customHeight="1" x14ac:dyDescent="0.35">
      <c r="A5" s="390" t="s">
        <v>410</v>
      </c>
      <c r="H5" s="10"/>
    </row>
    <row r="6" spans="1:8" s="23" customFormat="1" ht="14.5" x14ac:dyDescent="0.55000000000000004">
      <c r="A6" s="35" t="s">
        <v>13</v>
      </c>
      <c r="B6" s="36" t="s">
        <v>14</v>
      </c>
      <c r="C6" s="416" t="s">
        <v>51</v>
      </c>
      <c r="D6" s="417"/>
    </row>
    <row r="7" spans="1:8" s="23" customFormat="1" ht="15" customHeight="1" x14ac:dyDescent="0.55000000000000004">
      <c r="A7" s="418" t="s">
        <v>15</v>
      </c>
      <c r="B7" s="413" t="s">
        <v>16</v>
      </c>
      <c r="C7" s="24" t="s">
        <v>17</v>
      </c>
      <c r="D7" s="20" t="s">
        <v>18</v>
      </c>
    </row>
    <row r="8" spans="1:8" s="23" customFormat="1" ht="14.5" customHeight="1" x14ac:dyDescent="0.55000000000000004">
      <c r="A8" s="419"/>
      <c r="B8" s="414"/>
      <c r="C8" s="25" t="s">
        <v>19</v>
      </c>
      <c r="D8" s="21" t="s">
        <v>20</v>
      </c>
    </row>
    <row r="9" spans="1:8" s="23" customFormat="1" ht="14.5" customHeight="1" x14ac:dyDescent="0.55000000000000004">
      <c r="A9" s="419"/>
      <c r="B9" s="414"/>
      <c r="C9" s="25" t="s">
        <v>21</v>
      </c>
      <c r="D9" s="21" t="s">
        <v>371</v>
      </c>
    </row>
    <row r="10" spans="1:8" ht="14.5" x14ac:dyDescent="0.3">
      <c r="A10" s="419"/>
      <c r="B10" s="415"/>
      <c r="C10" s="26" t="s">
        <v>372</v>
      </c>
      <c r="D10" s="22" t="s">
        <v>373</v>
      </c>
    </row>
    <row r="11" spans="1:8" ht="15" customHeight="1" x14ac:dyDescent="0.3">
      <c r="A11" s="419"/>
      <c r="B11" s="413" t="s">
        <v>22</v>
      </c>
      <c r="C11" s="24" t="s">
        <v>17</v>
      </c>
      <c r="D11" s="27" t="s">
        <v>23</v>
      </c>
    </row>
    <row r="12" spans="1:8" ht="14.5" x14ac:dyDescent="0.3">
      <c r="A12" s="419"/>
      <c r="B12" s="414"/>
      <c r="C12" s="25" t="s">
        <v>24</v>
      </c>
      <c r="D12" s="28" t="s">
        <v>25</v>
      </c>
    </row>
    <row r="13" spans="1:8" ht="29" x14ac:dyDescent="0.3">
      <c r="A13" s="419"/>
      <c r="B13" s="414"/>
      <c r="C13" s="25" t="s">
        <v>26</v>
      </c>
      <c r="D13" s="28" t="s">
        <v>27</v>
      </c>
    </row>
    <row r="14" spans="1:8" ht="14.5" x14ac:dyDescent="0.3">
      <c r="A14" s="419"/>
      <c r="B14" s="414"/>
      <c r="C14" s="25" t="s">
        <v>28</v>
      </c>
      <c r="D14" s="28" t="s">
        <v>29</v>
      </c>
    </row>
    <row r="15" spans="1:8" ht="14.5" x14ac:dyDescent="0.3">
      <c r="A15" s="419"/>
      <c r="B15" s="414"/>
      <c r="C15" s="25" t="s">
        <v>30</v>
      </c>
      <c r="D15" s="28" t="s">
        <v>374</v>
      </c>
    </row>
    <row r="16" spans="1:8" ht="14.5" x14ac:dyDescent="0.3">
      <c r="A16" s="419"/>
      <c r="B16" s="415"/>
      <c r="C16" s="26" t="s">
        <v>31</v>
      </c>
      <c r="D16" s="29" t="s">
        <v>375</v>
      </c>
    </row>
    <row r="17" spans="1:4" ht="23.25" customHeight="1" x14ac:dyDescent="0.3">
      <c r="A17" s="419"/>
      <c r="B17" s="410" t="s">
        <v>376</v>
      </c>
      <c r="C17" s="32" t="s">
        <v>17</v>
      </c>
      <c r="D17" s="33" t="s">
        <v>377</v>
      </c>
    </row>
    <row r="18" spans="1:4" ht="23.25" customHeight="1" x14ac:dyDescent="0.3">
      <c r="A18" s="419"/>
      <c r="B18" s="411"/>
      <c r="C18" s="30" t="s">
        <v>24</v>
      </c>
      <c r="D18" s="31" t="s">
        <v>33</v>
      </c>
    </row>
    <row r="19" spans="1:4" ht="23.25" customHeight="1" x14ac:dyDescent="0.3">
      <c r="A19" s="419"/>
      <c r="B19" s="411"/>
      <c r="C19" s="30" t="s">
        <v>26</v>
      </c>
      <c r="D19" s="31" t="s">
        <v>34</v>
      </c>
    </row>
    <row r="20" spans="1:4" ht="23.25" customHeight="1" x14ac:dyDescent="0.3">
      <c r="A20" s="419"/>
      <c r="B20" s="411"/>
      <c r="C20" s="30" t="s">
        <v>35</v>
      </c>
      <c r="D20" s="31" t="s">
        <v>378</v>
      </c>
    </row>
    <row r="21" spans="1:4" ht="33" customHeight="1" x14ac:dyDescent="0.3">
      <c r="A21" s="419"/>
      <c r="B21" s="410" t="s">
        <v>379</v>
      </c>
      <c r="C21" s="32" t="s">
        <v>17</v>
      </c>
      <c r="D21" s="33" t="s">
        <v>380</v>
      </c>
    </row>
    <row r="22" spans="1:4" ht="33" customHeight="1" x14ac:dyDescent="0.3">
      <c r="A22" s="419"/>
      <c r="B22" s="411"/>
      <c r="C22" s="30" t="s">
        <v>24</v>
      </c>
      <c r="D22" s="31" t="s">
        <v>381</v>
      </c>
    </row>
    <row r="23" spans="1:4" ht="33" customHeight="1" x14ac:dyDescent="0.3">
      <c r="A23" s="419"/>
      <c r="B23" s="412"/>
      <c r="C23" s="30" t="s">
        <v>26</v>
      </c>
      <c r="D23" s="31" t="s">
        <v>382</v>
      </c>
    </row>
    <row r="24" spans="1:4" ht="33" customHeight="1" x14ac:dyDescent="0.3">
      <c r="A24" s="419"/>
      <c r="B24" s="410" t="s">
        <v>383</v>
      </c>
      <c r="C24" s="32" t="s">
        <v>17</v>
      </c>
      <c r="D24" s="33" t="s">
        <v>380</v>
      </c>
    </row>
    <row r="25" spans="1:4" ht="33" customHeight="1" x14ac:dyDescent="0.3">
      <c r="A25" s="419"/>
      <c r="B25" s="411"/>
      <c r="C25" s="30" t="s">
        <v>24</v>
      </c>
      <c r="D25" s="31" t="s">
        <v>381</v>
      </c>
    </row>
    <row r="26" spans="1:4" ht="33" customHeight="1" x14ac:dyDescent="0.3">
      <c r="A26" s="419"/>
      <c r="B26" s="412"/>
      <c r="C26" s="30" t="s">
        <v>26</v>
      </c>
      <c r="D26" s="31" t="s">
        <v>382</v>
      </c>
    </row>
    <row r="27" spans="1:4" ht="38.25" customHeight="1" x14ac:dyDescent="0.3">
      <c r="A27" s="419"/>
      <c r="B27" s="413" t="s">
        <v>37</v>
      </c>
      <c r="C27" s="32" t="s">
        <v>17</v>
      </c>
      <c r="D27" s="33" t="s">
        <v>38</v>
      </c>
    </row>
    <row r="28" spans="1:4" ht="38.25" customHeight="1" x14ac:dyDescent="0.3">
      <c r="A28" s="419"/>
      <c r="B28" s="415"/>
      <c r="C28" s="384" t="s">
        <v>24</v>
      </c>
      <c r="D28" s="34" t="s">
        <v>36</v>
      </c>
    </row>
    <row r="29" spans="1:4" ht="25" customHeight="1" x14ac:dyDescent="0.3">
      <c r="A29" s="419"/>
      <c r="B29" s="410" t="s">
        <v>384</v>
      </c>
      <c r="C29" s="24" t="s">
        <v>17</v>
      </c>
      <c r="D29" s="27" t="s">
        <v>40</v>
      </c>
    </row>
    <row r="30" spans="1:4" ht="25" customHeight="1" x14ac:dyDescent="0.3">
      <c r="A30" s="419"/>
      <c r="B30" s="411"/>
      <c r="C30" s="25" t="s">
        <v>19</v>
      </c>
      <c r="D30" s="31" t="s">
        <v>385</v>
      </c>
    </row>
    <row r="31" spans="1:4" ht="29" x14ac:dyDescent="0.3">
      <c r="A31" s="419"/>
      <c r="B31" s="411"/>
      <c r="C31" s="25" t="s">
        <v>386</v>
      </c>
      <c r="D31" s="31" t="s">
        <v>387</v>
      </c>
    </row>
    <row r="32" spans="1:4" ht="25" customHeight="1" x14ac:dyDescent="0.3">
      <c r="A32" s="419"/>
      <c r="B32" s="411"/>
      <c r="C32" s="25" t="s">
        <v>372</v>
      </c>
      <c r="D32" s="31" t="s">
        <v>41</v>
      </c>
    </row>
    <row r="33" spans="1:4" ht="25" customHeight="1" x14ac:dyDescent="0.3">
      <c r="A33" s="419"/>
      <c r="B33" s="412"/>
      <c r="C33" s="26" t="s">
        <v>388</v>
      </c>
      <c r="D33" s="34" t="s">
        <v>42</v>
      </c>
    </row>
    <row r="34" spans="1:4" ht="40" customHeight="1" x14ac:dyDescent="0.3">
      <c r="A34" s="419"/>
      <c r="B34" s="410" t="s">
        <v>389</v>
      </c>
      <c r="C34" s="32" t="s">
        <v>17</v>
      </c>
      <c r="D34" s="33" t="s">
        <v>390</v>
      </c>
    </row>
    <row r="35" spans="1:4" ht="40" customHeight="1" x14ac:dyDescent="0.3">
      <c r="A35" s="419"/>
      <c r="B35" s="411"/>
      <c r="C35" s="30" t="s">
        <v>24</v>
      </c>
      <c r="D35" s="31" t="s">
        <v>391</v>
      </c>
    </row>
    <row r="36" spans="1:4" ht="40" customHeight="1" x14ac:dyDescent="0.3">
      <c r="A36" s="419"/>
      <c r="B36" s="412"/>
      <c r="C36" s="30" t="s">
        <v>26</v>
      </c>
      <c r="D36" s="31" t="s">
        <v>392</v>
      </c>
    </row>
    <row r="37" spans="1:4" ht="40" customHeight="1" x14ac:dyDescent="0.3">
      <c r="A37" s="419"/>
      <c r="B37" s="410" t="s">
        <v>393</v>
      </c>
      <c r="C37" s="32" t="s">
        <v>17</v>
      </c>
      <c r="D37" s="33" t="s">
        <v>394</v>
      </c>
    </row>
    <row r="38" spans="1:4" ht="40" customHeight="1" x14ac:dyDescent="0.3">
      <c r="A38" s="419"/>
      <c r="B38" s="411"/>
      <c r="C38" s="30" t="s">
        <v>24</v>
      </c>
      <c r="D38" s="31" t="s">
        <v>391</v>
      </c>
    </row>
    <row r="39" spans="1:4" ht="40" customHeight="1" x14ac:dyDescent="0.3">
      <c r="A39" s="419"/>
      <c r="B39" s="412"/>
      <c r="C39" s="30" t="s">
        <v>26</v>
      </c>
      <c r="D39" s="31" t="s">
        <v>392</v>
      </c>
    </row>
    <row r="40" spans="1:4" ht="60" customHeight="1" x14ac:dyDescent="0.3">
      <c r="A40" s="419"/>
      <c r="B40" s="410" t="s">
        <v>395</v>
      </c>
      <c r="C40" s="32" t="s">
        <v>17</v>
      </c>
      <c r="D40" s="33" t="s">
        <v>396</v>
      </c>
    </row>
    <row r="41" spans="1:4" ht="60" customHeight="1" x14ac:dyDescent="0.3">
      <c r="A41" s="419"/>
      <c r="B41" s="411"/>
      <c r="C41" s="30" t="s">
        <v>24</v>
      </c>
      <c r="D41" s="31" t="s">
        <v>397</v>
      </c>
    </row>
    <row r="42" spans="1:4" ht="30" customHeight="1" x14ac:dyDescent="0.3">
      <c r="A42" s="419"/>
      <c r="B42" s="413" t="s">
        <v>398</v>
      </c>
      <c r="C42" s="24" t="s">
        <v>17</v>
      </c>
      <c r="D42" s="27" t="s">
        <v>399</v>
      </c>
    </row>
    <row r="43" spans="1:4" ht="30" customHeight="1" x14ac:dyDescent="0.3">
      <c r="A43" s="419"/>
      <c r="B43" s="414"/>
      <c r="C43" s="25" t="s">
        <v>24</v>
      </c>
      <c r="D43" s="28" t="s">
        <v>400</v>
      </c>
    </row>
    <row r="44" spans="1:4" ht="14.5" x14ac:dyDescent="0.3">
      <c r="A44" s="419"/>
      <c r="B44" s="415"/>
      <c r="C44" s="385" t="s">
        <v>26</v>
      </c>
      <c r="D44" s="29" t="s">
        <v>401</v>
      </c>
    </row>
    <row r="45" spans="1:4" ht="73.5" x14ac:dyDescent="0.3">
      <c r="A45" s="419"/>
      <c r="B45" s="386" t="s">
        <v>402</v>
      </c>
      <c r="C45" s="24" t="s">
        <v>17</v>
      </c>
      <c r="D45" s="27" t="s">
        <v>403</v>
      </c>
    </row>
    <row r="46" spans="1:4" ht="73.5" x14ac:dyDescent="0.3">
      <c r="A46" s="419"/>
      <c r="B46" s="387" t="s">
        <v>404</v>
      </c>
      <c r="C46" s="24" t="s">
        <v>17</v>
      </c>
      <c r="D46" s="27" t="s">
        <v>405</v>
      </c>
    </row>
    <row r="47" spans="1:4" ht="73.5" x14ac:dyDescent="0.3">
      <c r="A47" s="419"/>
      <c r="B47" s="387" t="s">
        <v>406</v>
      </c>
      <c r="C47" s="24" t="s">
        <v>17</v>
      </c>
      <c r="D47" s="27" t="s">
        <v>405</v>
      </c>
    </row>
    <row r="48" spans="1:4" ht="73.5" x14ac:dyDescent="0.3">
      <c r="A48" s="419"/>
      <c r="B48" s="386" t="s">
        <v>407</v>
      </c>
      <c r="C48" s="24" t="s">
        <v>17</v>
      </c>
      <c r="D48" s="27" t="s">
        <v>405</v>
      </c>
    </row>
    <row r="49" spans="1:4" ht="56.25" customHeight="1" x14ac:dyDescent="0.3">
      <c r="A49" s="419"/>
      <c r="B49" s="410" t="s">
        <v>408</v>
      </c>
      <c r="C49" s="24" t="s">
        <v>17</v>
      </c>
      <c r="D49" s="27" t="s">
        <v>405</v>
      </c>
    </row>
    <row r="50" spans="1:4" ht="56.25" customHeight="1" x14ac:dyDescent="0.3">
      <c r="A50" s="419"/>
      <c r="B50" s="412"/>
      <c r="C50" s="385" t="s">
        <v>24</v>
      </c>
      <c r="D50" s="29" t="s">
        <v>409</v>
      </c>
    </row>
    <row r="51" spans="1:4" ht="15" customHeight="1" x14ac:dyDescent="0.3">
      <c r="A51" s="419"/>
      <c r="B51" s="413" t="s">
        <v>44</v>
      </c>
      <c r="C51" s="24" t="s">
        <v>17</v>
      </c>
      <c r="D51" s="27" t="s">
        <v>45</v>
      </c>
    </row>
    <row r="52" spans="1:4" ht="14.5" x14ac:dyDescent="0.3">
      <c r="A52" s="419"/>
      <c r="B52" s="414"/>
      <c r="C52" s="25" t="s">
        <v>24</v>
      </c>
      <c r="D52" s="28" t="s">
        <v>46</v>
      </c>
    </row>
    <row r="53" spans="1:4" ht="14.5" x14ac:dyDescent="0.3">
      <c r="A53" s="419"/>
      <c r="B53" s="414"/>
      <c r="C53" s="25" t="s">
        <v>26</v>
      </c>
      <c r="D53" s="28" t="s">
        <v>47</v>
      </c>
    </row>
    <row r="54" spans="1:4" ht="14.5" x14ac:dyDescent="0.3">
      <c r="A54" s="419"/>
      <c r="B54" s="414"/>
      <c r="C54" s="25" t="s">
        <v>35</v>
      </c>
      <c r="D54" s="28" t="s">
        <v>48</v>
      </c>
    </row>
    <row r="55" spans="1:4" ht="14.5" x14ac:dyDescent="0.3">
      <c r="A55" s="419"/>
      <c r="B55" s="415"/>
      <c r="C55" s="26" t="s">
        <v>30</v>
      </c>
      <c r="D55" s="29" t="s">
        <v>49</v>
      </c>
    </row>
    <row r="56" spans="1:4" ht="40" customHeight="1" x14ac:dyDescent="0.3">
      <c r="A56" s="419"/>
      <c r="B56" s="420" t="s">
        <v>54</v>
      </c>
      <c r="C56" s="24" t="s">
        <v>17</v>
      </c>
      <c r="D56" s="27" t="s">
        <v>346</v>
      </c>
    </row>
    <row r="57" spans="1:4" ht="40" customHeight="1" x14ac:dyDescent="0.3">
      <c r="A57" s="419"/>
      <c r="B57" s="421"/>
      <c r="C57" s="25" t="s">
        <v>24</v>
      </c>
      <c r="D57" s="28" t="s">
        <v>50</v>
      </c>
    </row>
    <row r="58" spans="1:4" ht="44.5" x14ac:dyDescent="0.3">
      <c r="A58" s="359" t="s">
        <v>347</v>
      </c>
      <c r="B58" s="388" t="s">
        <v>348</v>
      </c>
      <c r="C58" s="24" t="s">
        <v>349</v>
      </c>
      <c r="D58" s="389" t="s">
        <v>350</v>
      </c>
    </row>
    <row r="59" spans="1:4" ht="32.25" customHeight="1" x14ac:dyDescent="0.3">
      <c r="A59" s="402" t="s">
        <v>53</v>
      </c>
      <c r="B59" s="404" t="s">
        <v>52</v>
      </c>
      <c r="C59" s="24" t="s">
        <v>17</v>
      </c>
      <c r="D59" s="358" t="s">
        <v>351</v>
      </c>
    </row>
    <row r="60" spans="1:4" ht="32.25" customHeight="1" x14ac:dyDescent="0.3">
      <c r="A60" s="403"/>
      <c r="B60" s="405"/>
      <c r="C60" s="26" t="s">
        <v>24</v>
      </c>
      <c r="D60" s="29" t="s">
        <v>50</v>
      </c>
    </row>
    <row r="61" spans="1:4" ht="14.5" x14ac:dyDescent="0.3">
      <c r="A61" s="406" t="s">
        <v>319</v>
      </c>
      <c r="B61" s="407"/>
      <c r="C61" s="280" t="s">
        <v>17</v>
      </c>
      <c r="D61" s="281" t="s">
        <v>351</v>
      </c>
    </row>
    <row r="62" spans="1:4" ht="14.5" x14ac:dyDescent="0.3">
      <c r="A62" s="408"/>
      <c r="B62" s="409"/>
      <c r="C62" s="282" t="s">
        <v>24</v>
      </c>
      <c r="D62" s="283" t="s">
        <v>50</v>
      </c>
    </row>
  </sheetData>
  <customSheetViews>
    <customSheetView guid="{03FC7672-9506-4B03-8E44-EDF856D258C7}">
      <pane xSplit="2" ySplit="6" topLeftCell="C34" activePane="bottomRight" state="frozen"/>
      <selection pane="bottomRight"/>
      <pageMargins left="0.59055118110236227" right="0.59055118110236227" top="0.59055118110236227" bottom="0.59055118110236227" header="0.31496062992125984" footer="0.31496062992125984"/>
      <printOptions horizontalCentered="1"/>
      <pageSetup paperSize="9" scale="56" orientation="portrait" r:id="rId1"/>
    </customSheetView>
    <customSheetView guid="{6DC605C1-E00E-4EDA-962A-96717D7BB7B5}">
      <pane xSplit="2" ySplit="6" topLeftCell="C34" activePane="bottomRight" state="frozen"/>
      <selection pane="bottomRight"/>
      <pageMargins left="0.59055118110236227" right="0.59055118110236227" top="0.59055118110236227" bottom="0.59055118110236227" header="0.31496062992125984" footer="0.31496062992125984"/>
      <printOptions horizontalCentered="1"/>
      <pageSetup paperSize="9" scale="56" orientation="portrait" r:id="rId2"/>
    </customSheetView>
  </customSheetViews>
  <mergeCells count="19">
    <mergeCell ref="C6:D6"/>
    <mergeCell ref="A7:A57"/>
    <mergeCell ref="B7:B10"/>
    <mergeCell ref="B11:B16"/>
    <mergeCell ref="B17:B20"/>
    <mergeCell ref="B21:B23"/>
    <mergeCell ref="B24:B26"/>
    <mergeCell ref="B27:B28"/>
    <mergeCell ref="B29:B33"/>
    <mergeCell ref="B34:B36"/>
    <mergeCell ref="B56:B57"/>
    <mergeCell ref="A59:A60"/>
    <mergeCell ref="B59:B60"/>
    <mergeCell ref="A61:B62"/>
    <mergeCell ref="B37:B39"/>
    <mergeCell ref="B40:B41"/>
    <mergeCell ref="B42:B44"/>
    <mergeCell ref="B49:B50"/>
    <mergeCell ref="B51:B55"/>
  </mergeCells>
  <phoneticPr fontId="1"/>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56"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zoomScaleNormal="100" workbookViewId="0">
      <pane xSplit="1" ySplit="8" topLeftCell="B9" activePane="bottomRight" state="frozen"/>
      <selection pane="topRight" activeCell="B1" sqref="B1"/>
      <selection pane="bottomLeft" activeCell="A9" sqref="A9"/>
      <selection pane="bottomRight"/>
    </sheetView>
  </sheetViews>
  <sheetFormatPr defaultColWidth="8.58203125" defaultRowHeight="14" x14ac:dyDescent="0.3"/>
  <cols>
    <col min="1" max="1" width="10.33203125" style="2" bestFit="1" customWidth="1"/>
    <col min="2" max="4" width="10.33203125" style="1" customWidth="1"/>
    <col min="5" max="9" width="7.58203125" style="1" customWidth="1"/>
    <col min="10" max="16384" width="8.58203125" style="1"/>
  </cols>
  <sheetData>
    <row r="1" spans="1:10" ht="14.5" x14ac:dyDescent="0.3">
      <c r="A1" s="224" t="s">
        <v>282</v>
      </c>
    </row>
    <row r="3" spans="1:10" s="6" customFormat="1" ht="20.149999999999999" customHeight="1" x14ac:dyDescent="0.45">
      <c r="A3" s="4" t="s">
        <v>55</v>
      </c>
    </row>
    <row r="4" spans="1:10" s="6" customFormat="1" ht="20.149999999999999" customHeight="1" x14ac:dyDescent="0.45">
      <c r="A4" s="4" t="s">
        <v>56</v>
      </c>
    </row>
    <row r="5" spans="1:10" s="6" customFormat="1" ht="14.5" customHeight="1" x14ac:dyDescent="0.35">
      <c r="A5" s="5"/>
    </row>
    <row r="6" spans="1:10" s="6" customFormat="1" ht="20.149999999999999" customHeight="1" x14ac:dyDescent="0.35">
      <c r="A6" s="9" t="s">
        <v>57</v>
      </c>
      <c r="G6" s="10"/>
    </row>
    <row r="7" spans="1:10" s="6" customFormat="1" ht="20.149999999999999" customHeight="1" x14ac:dyDescent="0.35">
      <c r="A7" s="49"/>
      <c r="B7" s="422" t="s">
        <v>58</v>
      </c>
      <c r="C7" s="423" t="s">
        <v>64</v>
      </c>
      <c r="D7" s="424" t="s">
        <v>59</v>
      </c>
      <c r="E7" s="422" t="s">
        <v>352</v>
      </c>
      <c r="F7" s="422"/>
      <c r="G7" s="422"/>
      <c r="H7" s="422"/>
      <c r="I7" s="422"/>
    </row>
    <row r="8" spans="1:10" s="7" customFormat="1" ht="20.149999999999999" customHeight="1" x14ac:dyDescent="0.55000000000000004">
      <c r="A8" s="50"/>
      <c r="B8" s="422"/>
      <c r="C8" s="422"/>
      <c r="D8" s="424"/>
      <c r="E8" s="210" t="s">
        <v>60</v>
      </c>
      <c r="F8" s="210" t="s">
        <v>61</v>
      </c>
      <c r="G8" s="210" t="s">
        <v>62</v>
      </c>
      <c r="H8" s="210" t="s">
        <v>63</v>
      </c>
      <c r="I8" s="210" t="s">
        <v>2</v>
      </c>
    </row>
    <row r="9" spans="1:10" s="7" customFormat="1" ht="20.149999999999999" customHeight="1" x14ac:dyDescent="0.55000000000000004">
      <c r="A9" s="15" t="s">
        <v>356</v>
      </c>
      <c r="B9" s="41">
        <v>399</v>
      </c>
      <c r="C9" s="41">
        <v>0</v>
      </c>
      <c r="D9" s="47">
        <v>399</v>
      </c>
      <c r="E9" s="41">
        <v>4</v>
      </c>
      <c r="F9" s="41">
        <v>17</v>
      </c>
      <c r="G9" s="41">
        <v>51</v>
      </c>
      <c r="H9" s="41">
        <v>327</v>
      </c>
      <c r="I9" s="44">
        <v>399</v>
      </c>
    </row>
    <row r="10" spans="1:10" s="7" customFormat="1" ht="20.149999999999999" customHeight="1" x14ac:dyDescent="0.55000000000000004">
      <c r="A10" s="15" t="s">
        <v>341</v>
      </c>
      <c r="B10" s="41">
        <v>409</v>
      </c>
      <c r="C10" s="41">
        <v>0</v>
      </c>
      <c r="D10" s="47">
        <v>409</v>
      </c>
      <c r="E10" s="41">
        <v>2</v>
      </c>
      <c r="F10" s="41">
        <v>17</v>
      </c>
      <c r="G10" s="41">
        <v>51</v>
      </c>
      <c r="H10" s="41">
        <v>339</v>
      </c>
      <c r="I10" s="44">
        <v>409</v>
      </c>
    </row>
    <row r="11" spans="1:10" s="7" customFormat="1" ht="20.149999999999999" customHeight="1" x14ac:dyDescent="0.55000000000000004">
      <c r="A11" s="15" t="s">
        <v>302</v>
      </c>
      <c r="B11" s="41">
        <v>427</v>
      </c>
      <c r="C11" s="41">
        <v>0</v>
      </c>
      <c r="D11" s="47">
        <f>SUM(B11:C11)</f>
        <v>427</v>
      </c>
      <c r="E11" s="41">
        <v>2</v>
      </c>
      <c r="F11" s="41">
        <v>18</v>
      </c>
      <c r="G11" s="41">
        <v>55</v>
      </c>
      <c r="H11" s="41">
        <v>352</v>
      </c>
      <c r="I11" s="44">
        <f t="shared" ref="I11:I18" si="0">SUM(E11:H11)</f>
        <v>427</v>
      </c>
    </row>
    <row r="12" spans="1:10" ht="20.149999999999999" customHeight="1" x14ac:dyDescent="0.3">
      <c r="A12" s="15" t="s">
        <v>303</v>
      </c>
      <c r="B12" s="41">
        <v>454</v>
      </c>
      <c r="C12" s="41">
        <v>0</v>
      </c>
      <c r="D12" s="47">
        <f>SUM(B12:C12)</f>
        <v>454</v>
      </c>
      <c r="E12" s="41">
        <v>2</v>
      </c>
      <c r="F12" s="41">
        <v>19</v>
      </c>
      <c r="G12" s="41">
        <v>57</v>
      </c>
      <c r="H12" s="41">
        <v>376</v>
      </c>
      <c r="I12" s="44">
        <f t="shared" si="0"/>
        <v>454</v>
      </c>
      <c r="J12" s="11"/>
    </row>
    <row r="13" spans="1:10" ht="20.149999999999999" customHeight="1" x14ac:dyDescent="0.3">
      <c r="A13" s="15" t="s">
        <v>6</v>
      </c>
      <c r="B13" s="41">
        <v>469</v>
      </c>
      <c r="C13" s="41">
        <v>0</v>
      </c>
      <c r="D13" s="47">
        <f t="shared" ref="D13:D18" si="1">SUM(B13:C13)</f>
        <v>469</v>
      </c>
      <c r="E13" s="41">
        <v>2</v>
      </c>
      <c r="F13" s="41">
        <v>19</v>
      </c>
      <c r="G13" s="41">
        <v>58</v>
      </c>
      <c r="H13" s="41">
        <v>390</v>
      </c>
      <c r="I13" s="44">
        <f t="shared" si="0"/>
        <v>469</v>
      </c>
      <c r="J13" s="12"/>
    </row>
    <row r="14" spans="1:10" ht="20.149999999999999" customHeight="1" x14ac:dyDescent="0.3">
      <c r="A14" s="15" t="s">
        <v>3</v>
      </c>
      <c r="B14" s="41">
        <v>281</v>
      </c>
      <c r="C14" s="41">
        <v>225</v>
      </c>
      <c r="D14" s="47">
        <f t="shared" si="1"/>
        <v>506</v>
      </c>
      <c r="E14" s="41">
        <v>2</v>
      </c>
      <c r="F14" s="41">
        <v>22</v>
      </c>
      <c r="G14" s="41">
        <v>60</v>
      </c>
      <c r="H14" s="41">
        <v>422</v>
      </c>
      <c r="I14" s="44">
        <f t="shared" si="0"/>
        <v>506</v>
      </c>
      <c r="J14" s="12"/>
    </row>
    <row r="15" spans="1:10" ht="20.149999999999999" customHeight="1" x14ac:dyDescent="0.3">
      <c r="A15" s="15" t="s">
        <v>7</v>
      </c>
      <c r="B15" s="41">
        <v>282</v>
      </c>
      <c r="C15" s="41">
        <v>234</v>
      </c>
      <c r="D15" s="47">
        <f t="shared" si="1"/>
        <v>516</v>
      </c>
      <c r="E15" s="41">
        <v>2</v>
      </c>
      <c r="F15" s="41">
        <v>21</v>
      </c>
      <c r="G15" s="41">
        <v>59</v>
      </c>
      <c r="H15" s="41">
        <v>434</v>
      </c>
      <c r="I15" s="44">
        <f t="shared" si="0"/>
        <v>516</v>
      </c>
      <c r="J15" s="12"/>
    </row>
    <row r="16" spans="1:10" ht="20.149999999999999" customHeight="1" x14ac:dyDescent="0.3">
      <c r="A16" s="15" t="s">
        <v>8</v>
      </c>
      <c r="B16" s="41">
        <v>282</v>
      </c>
      <c r="C16" s="41">
        <v>234</v>
      </c>
      <c r="D16" s="47">
        <f t="shared" si="1"/>
        <v>516</v>
      </c>
      <c r="E16" s="41">
        <v>2</v>
      </c>
      <c r="F16" s="41">
        <v>21</v>
      </c>
      <c r="G16" s="41">
        <v>59</v>
      </c>
      <c r="H16" s="41">
        <v>434</v>
      </c>
      <c r="I16" s="44">
        <f t="shared" si="0"/>
        <v>516</v>
      </c>
      <c r="J16" s="12"/>
    </row>
    <row r="17" spans="1:22" ht="20.149999999999999" customHeight="1" x14ac:dyDescent="0.3">
      <c r="A17" s="15" t="s">
        <v>9</v>
      </c>
      <c r="B17" s="41">
        <v>288</v>
      </c>
      <c r="C17" s="41">
        <v>234</v>
      </c>
      <c r="D17" s="47">
        <f t="shared" si="1"/>
        <v>522</v>
      </c>
      <c r="E17" s="41">
        <v>2</v>
      </c>
      <c r="F17" s="41">
        <v>21</v>
      </c>
      <c r="G17" s="41">
        <v>59</v>
      </c>
      <c r="H17" s="41">
        <v>440</v>
      </c>
      <c r="I17" s="44">
        <f t="shared" si="0"/>
        <v>522</v>
      </c>
    </row>
    <row r="18" spans="1:22" ht="21" customHeight="1" x14ac:dyDescent="0.3">
      <c r="A18" s="16" t="s">
        <v>11</v>
      </c>
      <c r="B18" s="45">
        <v>293</v>
      </c>
      <c r="C18" s="45">
        <v>234</v>
      </c>
      <c r="D18" s="48">
        <f t="shared" si="1"/>
        <v>527</v>
      </c>
      <c r="E18" s="45">
        <v>2</v>
      </c>
      <c r="F18" s="45">
        <v>21</v>
      </c>
      <c r="G18" s="45">
        <v>59</v>
      </c>
      <c r="H18" s="45">
        <v>445</v>
      </c>
      <c r="I18" s="46">
        <f t="shared" si="0"/>
        <v>527</v>
      </c>
    </row>
    <row r="19" spans="1:22" ht="14.5" x14ac:dyDescent="0.3">
      <c r="J19" s="53"/>
      <c r="K19" s="53"/>
      <c r="L19" s="53"/>
      <c r="M19" s="53"/>
      <c r="N19" s="53"/>
      <c r="O19" s="53"/>
      <c r="P19" s="53"/>
      <c r="Q19" s="53"/>
      <c r="R19" s="53"/>
      <c r="S19" s="53"/>
      <c r="T19" s="53"/>
      <c r="U19" s="53"/>
      <c r="V19" s="53"/>
    </row>
    <row r="20" spans="1:22" ht="14.5" x14ac:dyDescent="0.3">
      <c r="A20" s="52" t="s">
        <v>65</v>
      </c>
      <c r="B20" s="57" t="s">
        <v>73</v>
      </c>
      <c r="C20" s="53"/>
      <c r="D20" s="53"/>
      <c r="E20" s="53"/>
      <c r="F20" s="53"/>
      <c r="G20" s="53"/>
      <c r="H20" s="53"/>
      <c r="I20" s="53"/>
      <c r="J20" s="53"/>
      <c r="K20" s="53"/>
      <c r="L20" s="53"/>
      <c r="M20" s="53"/>
      <c r="N20" s="53"/>
      <c r="O20" s="53"/>
      <c r="P20" s="53"/>
      <c r="Q20" s="53"/>
      <c r="R20" s="53"/>
      <c r="S20" s="53"/>
      <c r="T20" s="53"/>
      <c r="U20" s="53"/>
      <c r="V20" s="53"/>
    </row>
    <row r="21" spans="1:22" ht="14.5" x14ac:dyDescent="0.3">
      <c r="A21" s="52"/>
      <c r="B21" s="57" t="s">
        <v>74</v>
      </c>
      <c r="C21" s="53"/>
      <c r="D21" s="53"/>
      <c r="E21" s="53"/>
      <c r="F21" s="53"/>
      <c r="G21" s="53"/>
      <c r="H21" s="53"/>
      <c r="I21" s="53"/>
      <c r="J21" s="53"/>
      <c r="K21" s="53"/>
      <c r="L21" s="53"/>
      <c r="M21" s="53"/>
      <c r="N21" s="53"/>
      <c r="O21" s="53"/>
      <c r="P21" s="53"/>
      <c r="Q21" s="53"/>
      <c r="R21" s="53"/>
      <c r="S21" s="53"/>
      <c r="T21" s="53"/>
      <c r="U21" s="53"/>
      <c r="V21" s="53"/>
    </row>
    <row r="22" spans="1:22" ht="14.5" x14ac:dyDescent="0.3">
      <c r="A22" s="52"/>
      <c r="B22" s="57" t="s">
        <v>75</v>
      </c>
      <c r="C22" s="53"/>
      <c r="D22" s="53"/>
      <c r="E22" s="53"/>
      <c r="F22" s="53"/>
      <c r="G22" s="53"/>
      <c r="H22" s="53"/>
      <c r="I22" s="53"/>
      <c r="J22" s="53"/>
      <c r="K22" s="53"/>
      <c r="L22" s="53"/>
      <c r="M22" s="53"/>
      <c r="N22" s="53"/>
      <c r="O22" s="53"/>
      <c r="P22" s="53"/>
      <c r="Q22" s="53"/>
      <c r="R22" s="53"/>
      <c r="S22" s="53"/>
      <c r="T22" s="53"/>
      <c r="U22" s="53"/>
      <c r="V22" s="53"/>
    </row>
    <row r="23" spans="1:22" ht="14.5" x14ac:dyDescent="0.3">
      <c r="A23" s="52"/>
      <c r="B23" s="57" t="s">
        <v>76</v>
      </c>
      <c r="C23" s="53"/>
      <c r="D23" s="53"/>
      <c r="E23" s="53"/>
      <c r="F23" s="53"/>
      <c r="G23" s="53"/>
      <c r="H23" s="53"/>
      <c r="I23" s="53"/>
      <c r="J23" s="53"/>
      <c r="K23" s="53"/>
      <c r="L23" s="53"/>
      <c r="M23" s="53"/>
      <c r="N23" s="53"/>
      <c r="O23" s="53"/>
      <c r="P23" s="53"/>
      <c r="Q23" s="53"/>
      <c r="R23" s="53"/>
      <c r="S23" s="53"/>
      <c r="T23" s="53"/>
      <c r="U23" s="53"/>
      <c r="V23" s="53"/>
    </row>
    <row r="24" spans="1:22" ht="14.5" x14ac:dyDescent="0.3">
      <c r="A24" s="52"/>
      <c r="B24" s="57" t="s">
        <v>77</v>
      </c>
      <c r="C24" s="53"/>
      <c r="D24" s="53"/>
      <c r="E24" s="53"/>
      <c r="F24" s="53"/>
      <c r="G24" s="53"/>
      <c r="H24" s="53"/>
      <c r="I24" s="53"/>
      <c r="J24" s="53"/>
      <c r="K24" s="53"/>
      <c r="L24" s="53"/>
      <c r="M24" s="53"/>
      <c r="N24" s="53"/>
      <c r="O24" s="53"/>
      <c r="P24" s="53"/>
      <c r="Q24" s="53"/>
      <c r="R24" s="53"/>
      <c r="S24" s="53"/>
      <c r="T24" s="53"/>
      <c r="U24" s="53"/>
      <c r="V24" s="53"/>
    </row>
    <row r="25" spans="1:22" ht="14.5" customHeight="1" x14ac:dyDescent="0.3">
      <c r="A25" s="52"/>
      <c r="B25" s="57" t="s">
        <v>78</v>
      </c>
      <c r="C25" s="53"/>
      <c r="D25" s="53"/>
      <c r="E25" s="53"/>
      <c r="F25" s="53"/>
      <c r="G25" s="53"/>
      <c r="H25" s="53"/>
      <c r="I25" s="53"/>
      <c r="J25" s="53"/>
      <c r="K25" s="53"/>
      <c r="L25" s="53"/>
      <c r="M25" s="53"/>
      <c r="N25" s="53"/>
      <c r="O25" s="53"/>
      <c r="P25" s="53"/>
      <c r="Q25" s="53"/>
      <c r="R25" s="53"/>
      <c r="S25" s="53"/>
      <c r="T25" s="53"/>
      <c r="U25" s="53"/>
      <c r="V25" s="53"/>
    </row>
    <row r="26" spans="1:22" ht="14.5" customHeight="1" x14ac:dyDescent="0.3">
      <c r="A26" s="39"/>
      <c r="B26" s="57" t="s">
        <v>66</v>
      </c>
      <c r="C26" s="53"/>
      <c r="D26" s="53"/>
      <c r="E26" s="53"/>
      <c r="F26" s="53"/>
      <c r="G26" s="53"/>
      <c r="H26" s="53"/>
      <c r="I26" s="53"/>
      <c r="J26" s="53"/>
      <c r="K26" s="53"/>
      <c r="L26" s="53"/>
      <c r="M26" s="53"/>
      <c r="N26" s="53"/>
      <c r="O26" s="53"/>
      <c r="P26" s="53"/>
      <c r="Q26" s="53"/>
      <c r="R26" s="53"/>
      <c r="S26" s="53"/>
      <c r="T26" s="53"/>
      <c r="U26" s="53"/>
      <c r="V26" s="53"/>
    </row>
    <row r="27" spans="1:22" ht="14.5" customHeight="1" x14ac:dyDescent="0.3">
      <c r="A27" s="39"/>
      <c r="B27" s="57" t="s">
        <v>67</v>
      </c>
      <c r="C27" s="53"/>
      <c r="D27" s="53"/>
      <c r="E27" s="53"/>
      <c r="F27" s="53"/>
      <c r="G27" s="53"/>
      <c r="H27" s="53"/>
      <c r="I27" s="53"/>
      <c r="J27" s="54"/>
      <c r="K27" s="54"/>
      <c r="L27" s="54"/>
      <c r="M27" s="54"/>
      <c r="N27" s="54"/>
      <c r="O27" s="54"/>
      <c r="P27" s="54"/>
      <c r="Q27" s="54"/>
      <c r="R27" s="54"/>
      <c r="S27" s="54"/>
      <c r="T27" s="54"/>
      <c r="U27" s="54"/>
      <c r="V27" s="54"/>
    </row>
    <row r="28" spans="1:22" ht="14.5" customHeight="1" x14ac:dyDescent="0.3">
      <c r="A28" s="51"/>
      <c r="B28" s="58" t="s">
        <v>68</v>
      </c>
      <c r="C28" s="54"/>
      <c r="D28" s="54"/>
      <c r="E28" s="54"/>
      <c r="F28" s="54"/>
      <c r="G28" s="54"/>
      <c r="H28" s="54"/>
      <c r="I28" s="54"/>
      <c r="J28" s="54"/>
      <c r="K28" s="54"/>
      <c r="L28" s="54"/>
      <c r="M28" s="54"/>
      <c r="N28" s="54"/>
      <c r="O28" s="54"/>
      <c r="P28" s="54"/>
      <c r="Q28" s="54"/>
      <c r="R28" s="54"/>
      <c r="S28" s="54"/>
      <c r="T28" s="54"/>
      <c r="U28" s="54"/>
      <c r="V28" s="54"/>
    </row>
    <row r="29" spans="1:22" ht="14.5" customHeight="1" x14ac:dyDescent="0.3">
      <c r="A29" s="51"/>
      <c r="B29" s="58" t="s">
        <v>69</v>
      </c>
      <c r="C29" s="54"/>
      <c r="D29" s="54"/>
      <c r="E29" s="54"/>
      <c r="F29" s="54"/>
      <c r="G29" s="54"/>
      <c r="H29" s="54"/>
      <c r="I29" s="54"/>
      <c r="J29" s="53"/>
      <c r="K29" s="53"/>
      <c r="L29" s="53"/>
      <c r="M29" s="53"/>
      <c r="N29" s="53"/>
      <c r="O29" s="53"/>
      <c r="P29" s="53"/>
      <c r="Q29" s="53"/>
      <c r="R29" s="53"/>
      <c r="S29" s="53"/>
      <c r="T29" s="53"/>
      <c r="U29" s="53"/>
      <c r="V29" s="53"/>
    </row>
    <row r="30" spans="1:22" ht="14.5" customHeight="1" x14ac:dyDescent="0.3">
      <c r="A30" s="39"/>
      <c r="B30" s="57" t="s">
        <v>70</v>
      </c>
      <c r="C30" s="53"/>
      <c r="D30" s="53"/>
      <c r="E30" s="53"/>
      <c r="F30" s="53"/>
      <c r="G30" s="53"/>
      <c r="H30" s="53"/>
      <c r="I30" s="53"/>
      <c r="J30" s="53"/>
      <c r="K30" s="53"/>
      <c r="L30" s="53"/>
      <c r="M30" s="53"/>
      <c r="N30" s="53"/>
      <c r="O30" s="53"/>
      <c r="P30" s="53"/>
      <c r="Q30" s="53"/>
      <c r="R30" s="53"/>
      <c r="S30" s="53"/>
      <c r="T30" s="53"/>
      <c r="U30" s="53"/>
      <c r="V30" s="53"/>
    </row>
    <row r="31" spans="1:22" ht="14.5" x14ac:dyDescent="0.3">
      <c r="A31" s="38"/>
      <c r="B31" s="57" t="s">
        <v>71</v>
      </c>
      <c r="C31" s="53"/>
      <c r="D31" s="53"/>
      <c r="E31" s="53"/>
      <c r="F31" s="53"/>
      <c r="G31" s="53"/>
      <c r="H31" s="53"/>
      <c r="I31" s="53"/>
      <c r="J31" s="55"/>
      <c r="K31" s="55"/>
      <c r="L31" s="55"/>
      <c r="M31" s="55"/>
      <c r="N31" s="55"/>
      <c r="O31" s="55"/>
      <c r="P31" s="55"/>
      <c r="Q31" s="55"/>
      <c r="R31" s="55"/>
      <c r="S31" s="55"/>
      <c r="T31" s="55"/>
      <c r="U31" s="55"/>
      <c r="V31" s="55"/>
    </row>
    <row r="32" spans="1:22" ht="14.5" x14ac:dyDescent="0.3">
      <c r="A32" s="38"/>
      <c r="B32" s="56" t="s">
        <v>72</v>
      </c>
      <c r="C32" s="55"/>
      <c r="D32" s="55"/>
      <c r="E32" s="55"/>
      <c r="F32" s="55"/>
      <c r="G32" s="55"/>
      <c r="H32" s="55"/>
      <c r="I32" s="55"/>
    </row>
    <row r="33" spans="2:2" ht="14.5" x14ac:dyDescent="0.3">
      <c r="B33" s="56" t="s">
        <v>362</v>
      </c>
    </row>
    <row r="34" spans="2:2" ht="14.5" x14ac:dyDescent="0.35">
      <c r="B34" s="380" t="s">
        <v>363</v>
      </c>
    </row>
    <row r="35" spans="2:2" ht="14.5" x14ac:dyDescent="0.35">
      <c r="B35" s="380" t="s">
        <v>364</v>
      </c>
    </row>
    <row r="36" spans="2:2" ht="14.5" x14ac:dyDescent="0.35">
      <c r="B36" s="380" t="s">
        <v>365</v>
      </c>
    </row>
  </sheetData>
  <sortState ref="A16:I22">
    <sortCondition descending="1" ref="A16"/>
  </sortState>
  <customSheetViews>
    <customSheetView guid="{03FC7672-9506-4B03-8E44-EDF856D258C7}">
      <pane xSplit="1" ySplit="8" topLeftCell="B9" activePane="bottomRight" state="frozen"/>
      <selection pane="bottomRight" activeCell="B9" sqref="B9"/>
      <pageMargins left="0.59055118110236227" right="0.59055118110236227" top="0.59055118110236227" bottom="0.59055118110236227" header="0.31496062992125984" footer="0.31496062992125984"/>
      <printOptions horizontalCentered="1"/>
      <pageSetup paperSize="9" scale="56" orientation="portrait" r:id="rId1"/>
    </customSheetView>
    <customSheetView guid="{6DC605C1-E00E-4EDA-962A-96717D7BB7B5}">
      <pane xSplit="1" ySplit="8" topLeftCell="B9" activePane="bottomRight" state="frozen"/>
      <selection pane="bottomRight" activeCell="D33" sqref="D33"/>
      <pageMargins left="0.59055118110236227" right="0.59055118110236227" top="0.59055118110236227" bottom="0.59055118110236227" header="0.31496062992125984" footer="0.31496062992125984"/>
      <printOptions horizontalCentered="1"/>
      <pageSetup paperSize="9" scale="56" orientation="portrait" r:id="rId2"/>
    </customSheetView>
  </customSheetViews>
  <mergeCells count="4">
    <mergeCell ref="E7:I7"/>
    <mergeCell ref="B7:B8"/>
    <mergeCell ref="C7:C8"/>
    <mergeCell ref="D7:D8"/>
  </mergeCells>
  <phoneticPr fontId="2"/>
  <conditionalFormatting sqref="B10:I10">
    <cfRule type="containsBlanks" dxfId="4" priority="2">
      <formula>LEN(TRIM(B10))=0</formula>
    </cfRule>
  </conditionalFormatting>
  <conditionalFormatting sqref="B9:I9">
    <cfRule type="containsBlanks" dxfId="3" priority="1">
      <formula>LEN(TRIM(B9))=0</formula>
    </cfRule>
  </conditionalFormatting>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56"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3"/>
  <sheetViews>
    <sheetView zoomScaleNormal="70" workbookViewId="0"/>
  </sheetViews>
  <sheetFormatPr defaultColWidth="8.58203125" defaultRowHeight="14" x14ac:dyDescent="0.3"/>
  <cols>
    <col min="1" max="1" width="10.33203125" style="2" bestFit="1" customWidth="1"/>
    <col min="2" max="27" width="6.58203125" style="1" customWidth="1"/>
    <col min="28" max="16384" width="8.58203125" style="1"/>
  </cols>
  <sheetData>
    <row r="1" spans="1:27" ht="14.5" x14ac:dyDescent="0.3">
      <c r="A1" s="224" t="s">
        <v>281</v>
      </c>
    </row>
    <row r="3" spans="1:27" s="6" customFormat="1" ht="20.149999999999999" customHeight="1" x14ac:dyDescent="0.45">
      <c r="A3" s="4" t="s">
        <v>55</v>
      </c>
    </row>
    <row r="4" spans="1:27" s="6" customFormat="1" ht="20.149999999999999" customHeight="1" x14ac:dyDescent="0.45">
      <c r="A4" s="4" t="s">
        <v>79</v>
      </c>
    </row>
    <row r="5" spans="1:27" s="6" customFormat="1" ht="18.5" x14ac:dyDescent="0.45">
      <c r="A5" s="4"/>
    </row>
    <row r="6" spans="1:27" s="6" customFormat="1" ht="17.5" customHeight="1" x14ac:dyDescent="0.35">
      <c r="A6" s="3" t="s">
        <v>411</v>
      </c>
      <c r="B6" s="1"/>
      <c r="C6" s="1"/>
      <c r="D6" s="1"/>
      <c r="E6" s="1"/>
      <c r="F6" s="1"/>
      <c r="G6" s="1"/>
      <c r="H6" s="1"/>
      <c r="I6" s="1"/>
      <c r="J6" s="1"/>
      <c r="K6" s="1"/>
      <c r="L6" s="1"/>
      <c r="M6" s="1"/>
      <c r="N6" s="1"/>
      <c r="O6" s="1"/>
      <c r="P6" s="1"/>
      <c r="Q6" s="1"/>
      <c r="R6" s="1"/>
      <c r="S6" s="1"/>
      <c r="T6" s="1"/>
      <c r="U6" s="1"/>
      <c r="V6" s="1"/>
      <c r="W6" s="1"/>
    </row>
    <row r="7" spans="1:27" s="6" customFormat="1" ht="17.5" x14ac:dyDescent="0.35">
      <c r="A7" s="9" t="s">
        <v>57</v>
      </c>
      <c r="B7" s="1"/>
      <c r="C7" s="1"/>
      <c r="D7" s="1"/>
      <c r="E7" s="1"/>
      <c r="F7" s="1"/>
      <c r="G7" s="1"/>
      <c r="H7" s="1"/>
      <c r="I7" s="1"/>
      <c r="J7" s="1"/>
      <c r="K7" s="1"/>
      <c r="L7" s="1"/>
      <c r="M7" s="1"/>
      <c r="N7" s="1"/>
    </row>
    <row r="8" spans="1:27" s="6" customFormat="1" ht="18" customHeight="1" x14ac:dyDescent="0.35">
      <c r="A8" s="5"/>
      <c r="B8" s="431" t="s">
        <v>16</v>
      </c>
      <c r="C8" s="431" t="s">
        <v>22</v>
      </c>
      <c r="D8" s="431" t="s">
        <v>83</v>
      </c>
      <c r="E8" s="433" t="s">
        <v>412</v>
      </c>
      <c r="F8" s="433" t="s">
        <v>413</v>
      </c>
      <c r="G8" s="433" t="s">
        <v>414</v>
      </c>
      <c r="H8" s="433" t="s">
        <v>415</v>
      </c>
      <c r="I8" s="435" t="s">
        <v>83</v>
      </c>
      <c r="J8" s="429" t="s">
        <v>376</v>
      </c>
      <c r="K8" s="429" t="s">
        <v>416</v>
      </c>
      <c r="L8" s="429" t="s">
        <v>417</v>
      </c>
      <c r="M8" s="431" t="s">
        <v>83</v>
      </c>
      <c r="N8" s="425" t="s">
        <v>92</v>
      </c>
      <c r="O8" s="429" t="s">
        <v>398</v>
      </c>
      <c r="P8" s="429" t="s">
        <v>418</v>
      </c>
      <c r="Q8" s="429" t="s">
        <v>419</v>
      </c>
      <c r="R8" s="429" t="s">
        <v>420</v>
      </c>
      <c r="S8" s="429" t="s">
        <v>421</v>
      </c>
      <c r="T8" s="429" t="s">
        <v>422</v>
      </c>
      <c r="U8" s="431" t="s">
        <v>83</v>
      </c>
      <c r="V8" s="425" t="s">
        <v>44</v>
      </c>
      <c r="W8" s="427" t="s">
        <v>81</v>
      </c>
      <c r="X8" s="422" t="s">
        <v>82</v>
      </c>
      <c r="Y8" s="422"/>
      <c r="Z8" s="422"/>
      <c r="AA8" s="422"/>
    </row>
    <row r="9" spans="1:27" s="6" customFormat="1" ht="85.5" customHeight="1" x14ac:dyDescent="0.35">
      <c r="A9" s="8"/>
      <c r="B9" s="432"/>
      <c r="C9" s="432"/>
      <c r="D9" s="432"/>
      <c r="E9" s="434"/>
      <c r="F9" s="434"/>
      <c r="G9" s="434"/>
      <c r="H9" s="434"/>
      <c r="I9" s="436"/>
      <c r="J9" s="430"/>
      <c r="K9" s="430"/>
      <c r="L9" s="430"/>
      <c r="M9" s="432"/>
      <c r="N9" s="426"/>
      <c r="O9" s="430"/>
      <c r="P9" s="430"/>
      <c r="Q9" s="430"/>
      <c r="R9" s="430"/>
      <c r="S9" s="430"/>
      <c r="T9" s="430"/>
      <c r="U9" s="432"/>
      <c r="V9" s="426"/>
      <c r="W9" s="428"/>
      <c r="X9" s="391" t="s">
        <v>84</v>
      </c>
      <c r="Y9" s="391" t="s">
        <v>61</v>
      </c>
      <c r="Z9" s="391" t="s">
        <v>87</v>
      </c>
      <c r="AA9" s="391" t="s">
        <v>88</v>
      </c>
    </row>
    <row r="10" spans="1:27" s="23" customFormat="1" ht="17.5" customHeight="1" x14ac:dyDescent="0.55000000000000004">
      <c r="A10" s="392" t="s">
        <v>423</v>
      </c>
      <c r="B10" s="393">
        <v>17</v>
      </c>
      <c r="C10" s="394">
        <v>10</v>
      </c>
      <c r="D10" s="395">
        <f>SUM(B10:C10)</f>
        <v>27</v>
      </c>
      <c r="E10" s="396">
        <v>30</v>
      </c>
      <c r="F10" s="396">
        <v>36</v>
      </c>
      <c r="G10" s="396">
        <v>31</v>
      </c>
      <c r="H10" s="396">
        <v>22</v>
      </c>
      <c r="I10" s="396">
        <f>SUM(E10:H10)</f>
        <v>119</v>
      </c>
      <c r="J10" s="396">
        <v>16</v>
      </c>
      <c r="K10" s="396">
        <v>40</v>
      </c>
      <c r="L10" s="396">
        <v>39</v>
      </c>
      <c r="M10" s="396">
        <f>SUM(J10:L10)</f>
        <v>95</v>
      </c>
      <c r="N10" s="396">
        <v>29</v>
      </c>
      <c r="O10" s="396">
        <v>13</v>
      </c>
      <c r="P10" s="395">
        <v>18</v>
      </c>
      <c r="Q10" s="395">
        <v>20</v>
      </c>
      <c r="R10" s="395">
        <v>24</v>
      </c>
      <c r="S10" s="395">
        <v>18</v>
      </c>
      <c r="T10" s="395">
        <v>11</v>
      </c>
      <c r="U10" s="396">
        <f>SUM(O10:T10)</f>
        <v>104</v>
      </c>
      <c r="V10" s="395">
        <v>25</v>
      </c>
      <c r="W10" s="397">
        <f>D10+I10+M10+N10+U10+V10</f>
        <v>399</v>
      </c>
      <c r="X10" s="395">
        <v>4</v>
      </c>
      <c r="Y10" s="395">
        <v>17</v>
      </c>
      <c r="Z10" s="395">
        <v>51</v>
      </c>
      <c r="AA10" s="398">
        <v>327</v>
      </c>
    </row>
    <row r="11" spans="1:27" ht="14.5" x14ac:dyDescent="0.3">
      <c r="A11" s="52" t="s">
        <v>65</v>
      </c>
      <c r="B11" s="57" t="s">
        <v>424</v>
      </c>
      <c r="C11" s="53"/>
      <c r="D11" s="53"/>
      <c r="E11" s="53"/>
      <c r="F11" s="53"/>
      <c r="G11" s="53"/>
      <c r="H11" s="53"/>
      <c r="I11" s="53"/>
      <c r="J11" s="53"/>
      <c r="K11" s="53"/>
      <c r="L11" s="53"/>
      <c r="M11" s="53"/>
      <c r="N11" s="53"/>
      <c r="O11" s="53"/>
      <c r="P11" s="53"/>
      <c r="Q11" s="53"/>
      <c r="R11" s="53"/>
      <c r="S11" s="53"/>
      <c r="T11" s="53"/>
      <c r="U11" s="53"/>
      <c r="V11" s="53"/>
      <c r="W11" s="53"/>
      <c r="X11" s="53"/>
    </row>
    <row r="12" spans="1:27" ht="14.5" x14ac:dyDescent="0.3">
      <c r="A12" s="52"/>
      <c r="B12" s="57" t="s">
        <v>425</v>
      </c>
      <c r="C12" s="53"/>
      <c r="D12" s="53"/>
      <c r="E12" s="53"/>
      <c r="F12" s="53"/>
      <c r="G12" s="53"/>
      <c r="H12" s="53"/>
      <c r="I12" s="53"/>
      <c r="J12" s="53"/>
      <c r="K12" s="53"/>
      <c r="L12" s="53"/>
      <c r="M12" s="53"/>
      <c r="N12" s="53"/>
      <c r="O12" s="53"/>
      <c r="P12" s="53"/>
      <c r="Q12" s="53"/>
      <c r="R12" s="53"/>
      <c r="S12" s="53"/>
      <c r="T12" s="53"/>
      <c r="U12" s="53"/>
      <c r="V12" s="53"/>
      <c r="W12" s="53"/>
      <c r="X12" s="53"/>
    </row>
    <row r="13" spans="1:27" ht="14.5" x14ac:dyDescent="0.3">
      <c r="A13" s="52"/>
      <c r="B13" s="57" t="s">
        <v>426</v>
      </c>
      <c r="C13" s="53"/>
      <c r="D13" s="53"/>
      <c r="E13" s="53"/>
      <c r="F13" s="53"/>
      <c r="G13" s="53"/>
      <c r="H13" s="53"/>
      <c r="I13" s="53"/>
      <c r="J13" s="53"/>
      <c r="K13" s="53"/>
      <c r="L13" s="53"/>
      <c r="M13" s="53"/>
      <c r="N13" s="53"/>
      <c r="O13" s="53"/>
      <c r="P13" s="53"/>
      <c r="Q13" s="53"/>
      <c r="R13" s="53"/>
      <c r="S13" s="53"/>
      <c r="T13" s="53"/>
      <c r="U13" s="53"/>
      <c r="V13" s="53"/>
      <c r="W13" s="53"/>
      <c r="X13" s="53"/>
    </row>
    <row r="14" spans="1:27" ht="14.5" x14ac:dyDescent="0.3">
      <c r="A14" s="52"/>
      <c r="B14" s="57" t="s">
        <v>427</v>
      </c>
      <c r="C14" s="53"/>
      <c r="D14" s="53"/>
      <c r="E14" s="53"/>
      <c r="F14" s="53"/>
      <c r="G14" s="53"/>
      <c r="H14" s="53"/>
      <c r="I14" s="53"/>
      <c r="J14" s="53"/>
      <c r="K14" s="53"/>
      <c r="L14" s="53"/>
      <c r="M14" s="53"/>
      <c r="N14" s="53"/>
      <c r="O14" s="53"/>
      <c r="P14" s="53"/>
      <c r="Q14" s="53"/>
      <c r="R14" s="53"/>
      <c r="S14" s="53"/>
      <c r="T14" s="53"/>
      <c r="U14" s="53"/>
      <c r="V14" s="53"/>
      <c r="W14" s="53"/>
      <c r="X14" s="53"/>
    </row>
    <row r="15" spans="1:27" ht="14.5" x14ac:dyDescent="0.3">
      <c r="A15" s="52"/>
      <c r="B15" s="57"/>
      <c r="C15" s="53"/>
      <c r="D15" s="53"/>
      <c r="E15" s="53"/>
      <c r="F15" s="53"/>
      <c r="G15" s="53"/>
      <c r="H15" s="53"/>
      <c r="I15" s="53"/>
      <c r="J15" s="53"/>
      <c r="K15" s="53"/>
      <c r="L15" s="53"/>
      <c r="M15" s="53"/>
      <c r="N15" s="53"/>
      <c r="O15" s="53"/>
      <c r="P15" s="53"/>
      <c r="Q15" s="53"/>
      <c r="R15" s="53"/>
      <c r="S15" s="53"/>
      <c r="T15" s="53"/>
      <c r="U15" s="53"/>
      <c r="V15" s="53"/>
      <c r="W15" s="53"/>
      <c r="X15" s="53"/>
    </row>
    <row r="16" spans="1:27" s="6" customFormat="1" ht="17.5" customHeight="1" x14ac:dyDescent="0.35">
      <c r="A16" s="3" t="s">
        <v>428</v>
      </c>
      <c r="B16" s="1"/>
      <c r="C16" s="1"/>
      <c r="D16" s="1"/>
      <c r="E16" s="1"/>
      <c r="F16" s="1"/>
      <c r="G16" s="1"/>
      <c r="H16" s="1"/>
      <c r="I16" s="1"/>
      <c r="J16" s="1"/>
      <c r="K16" s="1"/>
      <c r="L16" s="1"/>
      <c r="M16" s="1"/>
      <c r="N16" s="1"/>
      <c r="O16" s="1"/>
      <c r="P16" s="1"/>
      <c r="Q16" s="1"/>
      <c r="R16" s="1"/>
      <c r="S16" s="1"/>
      <c r="T16" s="1"/>
      <c r="U16" s="1"/>
    </row>
    <row r="17" spans="1:14" s="6" customFormat="1" ht="17.5" x14ac:dyDescent="0.35">
      <c r="A17" s="9" t="s">
        <v>57</v>
      </c>
      <c r="B17" s="1"/>
      <c r="C17" s="1"/>
      <c r="D17" s="1"/>
      <c r="E17" s="1"/>
      <c r="F17" s="1"/>
      <c r="G17" s="1"/>
      <c r="H17" s="1"/>
      <c r="I17" s="1"/>
      <c r="J17" s="1"/>
      <c r="K17" s="1"/>
      <c r="L17" s="1"/>
      <c r="M17" s="1"/>
      <c r="N17" s="1"/>
    </row>
    <row r="18" spans="1:14" s="6" customFormat="1" ht="18" customHeight="1" x14ac:dyDescent="0.35">
      <c r="A18" s="5"/>
      <c r="B18" s="432" t="s">
        <v>16</v>
      </c>
      <c r="C18" s="432" t="s">
        <v>22</v>
      </c>
      <c r="D18" s="432" t="s">
        <v>83</v>
      </c>
      <c r="E18" s="430" t="s">
        <v>353</v>
      </c>
      <c r="F18" s="430" t="s">
        <v>32</v>
      </c>
      <c r="G18" s="430" t="s">
        <v>92</v>
      </c>
      <c r="H18" s="430" t="s">
        <v>43</v>
      </c>
      <c r="I18" s="430" t="s">
        <v>44</v>
      </c>
      <c r="J18" s="428" t="s">
        <v>81</v>
      </c>
      <c r="K18" s="437" t="s">
        <v>82</v>
      </c>
      <c r="L18" s="416"/>
      <c r="M18" s="416"/>
      <c r="N18" s="417"/>
    </row>
    <row r="19" spans="1:14" s="6" customFormat="1" ht="85.5" customHeight="1" x14ac:dyDescent="0.35">
      <c r="A19" s="8"/>
      <c r="B19" s="440"/>
      <c r="C19" s="440"/>
      <c r="D19" s="440"/>
      <c r="E19" s="438"/>
      <c r="F19" s="438"/>
      <c r="G19" s="438"/>
      <c r="H19" s="438"/>
      <c r="I19" s="438"/>
      <c r="J19" s="439"/>
      <c r="K19" s="211" t="s">
        <v>84</v>
      </c>
      <c r="L19" s="211" t="s">
        <v>61</v>
      </c>
      <c r="M19" s="211" t="s">
        <v>87</v>
      </c>
      <c r="N19" s="211" t="s">
        <v>88</v>
      </c>
    </row>
    <row r="20" spans="1:14" s="6" customFormat="1" ht="17.5" customHeight="1" x14ac:dyDescent="0.35">
      <c r="A20" s="14" t="s">
        <v>342</v>
      </c>
      <c r="B20" s="360">
        <v>17</v>
      </c>
      <c r="C20" s="361">
        <v>10</v>
      </c>
      <c r="D20" s="362">
        <f>SUM(B20:C20)</f>
        <v>27</v>
      </c>
      <c r="E20" s="362">
        <v>128</v>
      </c>
      <c r="F20" s="362">
        <v>94</v>
      </c>
      <c r="G20" s="362">
        <v>29</v>
      </c>
      <c r="H20" s="362">
        <v>105</v>
      </c>
      <c r="I20" s="362">
        <v>26</v>
      </c>
      <c r="J20" s="72">
        <f>D20+E20+F20+G20+H20+I20</f>
        <v>409</v>
      </c>
      <c r="K20" s="362">
        <v>2</v>
      </c>
      <c r="L20" s="362">
        <v>17</v>
      </c>
      <c r="M20" s="362">
        <v>51</v>
      </c>
      <c r="N20" s="363">
        <v>339</v>
      </c>
    </row>
    <row r="21" spans="1:14" s="6" customFormat="1" ht="17.5" x14ac:dyDescent="0.35">
      <c r="A21" s="346" t="s">
        <v>304</v>
      </c>
      <c r="B21" s="347">
        <v>17</v>
      </c>
      <c r="C21" s="348">
        <v>10</v>
      </c>
      <c r="D21" s="59">
        <f>SUM(B21:C21)</f>
        <v>27</v>
      </c>
      <c r="E21" s="59">
        <v>143</v>
      </c>
      <c r="F21" s="59">
        <v>94</v>
      </c>
      <c r="G21" s="59">
        <v>30</v>
      </c>
      <c r="H21" s="59">
        <v>106</v>
      </c>
      <c r="I21" s="59">
        <v>27</v>
      </c>
      <c r="J21" s="349">
        <f>D21+E21+F21+G21+H21+I21</f>
        <v>427</v>
      </c>
      <c r="K21" s="59">
        <v>2</v>
      </c>
      <c r="L21" s="59">
        <v>18</v>
      </c>
      <c r="M21" s="59">
        <v>55</v>
      </c>
      <c r="N21" s="350">
        <v>352</v>
      </c>
    </row>
    <row r="22" spans="1:14" s="6" customFormat="1" ht="17.5" x14ac:dyDescent="0.35">
      <c r="A22" s="265" t="s">
        <v>301</v>
      </c>
      <c r="B22" s="266">
        <v>17</v>
      </c>
      <c r="C22" s="267">
        <v>10</v>
      </c>
      <c r="D22" s="268">
        <f>SUM(B22:C22)</f>
        <v>27</v>
      </c>
      <c r="E22" s="268">
        <v>152</v>
      </c>
      <c r="F22" s="268">
        <v>104</v>
      </c>
      <c r="G22" s="268">
        <v>36</v>
      </c>
      <c r="H22" s="268">
        <v>108</v>
      </c>
      <c r="I22" s="268">
        <v>27</v>
      </c>
      <c r="J22" s="269">
        <f>D22+E22+F22+G22+H22+I22</f>
        <v>454</v>
      </c>
      <c r="K22" s="268">
        <v>2</v>
      </c>
      <c r="L22" s="268">
        <v>19</v>
      </c>
      <c r="M22" s="268">
        <v>57</v>
      </c>
      <c r="N22" s="270">
        <v>376</v>
      </c>
    </row>
    <row r="23" spans="1:14" s="6" customFormat="1" ht="17.5" x14ac:dyDescent="0.35">
      <c r="A23" s="16" t="s">
        <v>89</v>
      </c>
      <c r="B23" s="75">
        <v>17</v>
      </c>
      <c r="C23" s="76">
        <v>10</v>
      </c>
      <c r="D23" s="68">
        <f>SUM(B23:C23)</f>
        <v>27</v>
      </c>
      <c r="E23" s="68">
        <v>158</v>
      </c>
      <c r="F23" s="68">
        <v>109</v>
      </c>
      <c r="G23" s="68">
        <v>36</v>
      </c>
      <c r="H23" s="68">
        <v>110</v>
      </c>
      <c r="I23" s="68">
        <v>29</v>
      </c>
      <c r="J23" s="74">
        <f>D23+E23+F23+G23+H23+I23</f>
        <v>469</v>
      </c>
      <c r="K23" s="68">
        <v>2</v>
      </c>
      <c r="L23" s="68">
        <v>19</v>
      </c>
      <c r="M23" s="68">
        <v>58</v>
      </c>
      <c r="N23" s="71">
        <v>390</v>
      </c>
    </row>
    <row r="24" spans="1:14" s="6" customFormat="1" ht="18.5" x14ac:dyDescent="0.45">
      <c r="A24" s="4"/>
    </row>
    <row r="25" spans="1:14" s="6" customFormat="1" ht="17.5" customHeight="1" x14ac:dyDescent="0.35">
      <c r="A25" s="3" t="s">
        <v>429</v>
      </c>
    </row>
    <row r="26" spans="1:14" s="6" customFormat="1" ht="17.5" x14ac:dyDescent="0.35">
      <c r="A26" s="9" t="s">
        <v>57</v>
      </c>
    </row>
    <row r="27" spans="1:14" s="7" customFormat="1" ht="17.5" x14ac:dyDescent="0.35">
      <c r="A27" s="5"/>
      <c r="B27" s="432" t="s">
        <v>16</v>
      </c>
      <c r="C27" s="432" t="s">
        <v>22</v>
      </c>
      <c r="D27" s="432" t="s">
        <v>83</v>
      </c>
      <c r="E27" s="430" t="s">
        <v>39</v>
      </c>
      <c r="F27" s="430" t="s">
        <v>32</v>
      </c>
      <c r="G27" s="430" t="s">
        <v>80</v>
      </c>
      <c r="H27" s="430" t="s">
        <v>86</v>
      </c>
      <c r="I27" s="428" t="s">
        <v>81</v>
      </c>
      <c r="J27" s="437" t="s">
        <v>82</v>
      </c>
      <c r="K27" s="416"/>
      <c r="L27" s="416"/>
      <c r="M27" s="416"/>
      <c r="N27" s="417"/>
    </row>
    <row r="28" spans="1:14" ht="85.5" customHeight="1" x14ac:dyDescent="0.3">
      <c r="A28" s="8"/>
      <c r="B28" s="440"/>
      <c r="C28" s="440"/>
      <c r="D28" s="440"/>
      <c r="E28" s="438"/>
      <c r="F28" s="438"/>
      <c r="G28" s="438"/>
      <c r="H28" s="438"/>
      <c r="I28" s="439"/>
      <c r="J28" s="211" t="s">
        <v>85</v>
      </c>
      <c r="K28" s="211" t="s">
        <v>84</v>
      </c>
      <c r="L28" s="211" t="s">
        <v>61</v>
      </c>
      <c r="M28" s="211" t="s">
        <v>87</v>
      </c>
      <c r="N28" s="211" t="s">
        <v>88</v>
      </c>
    </row>
    <row r="29" spans="1:14" ht="17.5" customHeight="1" x14ac:dyDescent="0.3">
      <c r="A29" s="14" t="s">
        <v>3</v>
      </c>
      <c r="B29" s="65">
        <v>16</v>
      </c>
      <c r="C29" s="64">
        <v>10</v>
      </c>
      <c r="D29" s="65">
        <f>SUM(B29:C29)</f>
        <v>26</v>
      </c>
      <c r="E29" s="65">
        <v>47</v>
      </c>
      <c r="F29" s="65">
        <v>60</v>
      </c>
      <c r="G29" s="65">
        <v>46</v>
      </c>
      <c r="H29" s="65">
        <v>102</v>
      </c>
      <c r="I29" s="72">
        <f>D29+E29+F29+G29+H29</f>
        <v>281</v>
      </c>
      <c r="J29" s="65"/>
      <c r="K29" s="65">
        <v>2</v>
      </c>
      <c r="L29" s="65">
        <v>13</v>
      </c>
      <c r="M29" s="65">
        <v>40</v>
      </c>
      <c r="N29" s="66">
        <v>226</v>
      </c>
    </row>
    <row r="30" spans="1:14" ht="17.5" customHeight="1" x14ac:dyDescent="0.3">
      <c r="A30" s="15" t="s">
        <v>7</v>
      </c>
      <c r="B30" s="62">
        <v>23</v>
      </c>
      <c r="C30" s="61"/>
      <c r="D30" s="62">
        <f t="shared" ref="D30:D33" si="0">SUM(B30:C30)</f>
        <v>23</v>
      </c>
      <c r="E30" s="62">
        <v>47</v>
      </c>
      <c r="F30" s="62">
        <v>60</v>
      </c>
      <c r="G30" s="62">
        <v>46</v>
      </c>
      <c r="H30" s="62">
        <v>106</v>
      </c>
      <c r="I30" s="73">
        <f>D30+E30+F30+G30+H30</f>
        <v>282</v>
      </c>
      <c r="J30" s="62"/>
      <c r="K30" s="62">
        <v>2</v>
      </c>
      <c r="L30" s="62">
        <v>12</v>
      </c>
      <c r="M30" s="62">
        <v>39</v>
      </c>
      <c r="N30" s="67">
        <v>229</v>
      </c>
    </row>
    <row r="31" spans="1:14" ht="17.5" customHeight="1" x14ac:dyDescent="0.3">
      <c r="A31" s="15" t="s">
        <v>8</v>
      </c>
      <c r="B31" s="62">
        <v>23</v>
      </c>
      <c r="C31" s="61"/>
      <c r="D31" s="62">
        <f t="shared" si="0"/>
        <v>23</v>
      </c>
      <c r="E31" s="62">
        <v>53</v>
      </c>
      <c r="F31" s="63">
        <v>60</v>
      </c>
      <c r="G31" s="62">
        <v>46</v>
      </c>
      <c r="H31" s="62">
        <v>106</v>
      </c>
      <c r="I31" s="73">
        <f>D31+E31+F31+G31+H31</f>
        <v>288</v>
      </c>
      <c r="J31" s="62"/>
      <c r="K31" s="62">
        <v>2</v>
      </c>
      <c r="L31" s="62">
        <v>12</v>
      </c>
      <c r="M31" s="62">
        <v>39</v>
      </c>
      <c r="N31" s="67">
        <v>235</v>
      </c>
    </row>
    <row r="32" spans="1:14" ht="17.5" customHeight="1" x14ac:dyDescent="0.3">
      <c r="A32" s="15" t="s">
        <v>9</v>
      </c>
      <c r="B32" s="62">
        <v>20</v>
      </c>
      <c r="C32" s="61"/>
      <c r="D32" s="62">
        <f t="shared" si="0"/>
        <v>20</v>
      </c>
      <c r="E32" s="62">
        <v>55</v>
      </c>
      <c r="F32" s="63">
        <v>60</v>
      </c>
      <c r="G32" s="63">
        <v>46</v>
      </c>
      <c r="H32" s="62">
        <v>112</v>
      </c>
      <c r="I32" s="73">
        <f>D32+E32+F32+G32+H32</f>
        <v>293</v>
      </c>
      <c r="J32" s="62"/>
      <c r="K32" s="62">
        <v>2</v>
      </c>
      <c r="L32" s="62">
        <v>12</v>
      </c>
      <c r="M32" s="62">
        <v>39</v>
      </c>
      <c r="N32" s="67">
        <v>240</v>
      </c>
    </row>
    <row r="33" spans="1:22" ht="17.5" customHeight="1" x14ac:dyDescent="0.3">
      <c r="A33" s="16" t="s">
        <v>11</v>
      </c>
      <c r="B33" s="68">
        <v>20</v>
      </c>
      <c r="C33" s="69"/>
      <c r="D33" s="68">
        <f t="shared" si="0"/>
        <v>20</v>
      </c>
      <c r="E33" s="68">
        <v>55</v>
      </c>
      <c r="F33" s="70">
        <v>60</v>
      </c>
      <c r="G33" s="70">
        <v>50</v>
      </c>
      <c r="H33" s="68">
        <v>112</v>
      </c>
      <c r="I33" s="74">
        <f>D33+E33+F33+G33+H33</f>
        <v>297</v>
      </c>
      <c r="J33" s="68"/>
      <c r="K33" s="68">
        <v>2</v>
      </c>
      <c r="L33" s="68">
        <v>12</v>
      </c>
      <c r="M33" s="68">
        <v>39</v>
      </c>
      <c r="N33" s="71">
        <v>244</v>
      </c>
    </row>
    <row r="34" spans="1:22" ht="14.5" x14ac:dyDescent="0.3">
      <c r="A34" s="1"/>
      <c r="V34" s="53"/>
    </row>
    <row r="35" spans="1:22" ht="17.5" customHeight="1" x14ac:dyDescent="0.3">
      <c r="A35" s="52" t="s">
        <v>65</v>
      </c>
      <c r="B35" s="57" t="s">
        <v>73</v>
      </c>
      <c r="C35" s="53"/>
      <c r="D35" s="53"/>
      <c r="E35" s="53"/>
      <c r="F35" s="53"/>
      <c r="G35" s="53"/>
      <c r="H35" s="53"/>
      <c r="I35" s="53"/>
      <c r="J35" s="53"/>
      <c r="K35" s="53"/>
      <c r="L35" s="53"/>
      <c r="M35" s="53"/>
      <c r="N35" s="53"/>
      <c r="O35" s="53"/>
      <c r="P35" s="53"/>
      <c r="Q35" s="53"/>
      <c r="R35" s="53"/>
      <c r="S35" s="53"/>
      <c r="T35" s="53"/>
      <c r="U35" s="53"/>
      <c r="V35" s="53"/>
    </row>
    <row r="36" spans="1:22" ht="17.5" customHeight="1" x14ac:dyDescent="0.3">
      <c r="A36" s="52"/>
      <c r="B36" s="57" t="s">
        <v>74</v>
      </c>
      <c r="C36" s="53"/>
      <c r="D36" s="53"/>
      <c r="E36" s="53"/>
      <c r="F36" s="53"/>
      <c r="G36" s="53"/>
      <c r="H36" s="53"/>
      <c r="I36" s="53"/>
      <c r="J36" s="53"/>
      <c r="K36" s="53"/>
      <c r="L36" s="53"/>
      <c r="M36" s="53"/>
      <c r="N36" s="53"/>
      <c r="O36" s="53"/>
      <c r="P36" s="53"/>
      <c r="Q36" s="53"/>
      <c r="R36" s="53"/>
      <c r="S36" s="53"/>
      <c r="T36" s="53"/>
      <c r="U36" s="53"/>
      <c r="V36" s="53"/>
    </row>
    <row r="37" spans="1:22" ht="17.5" customHeight="1" x14ac:dyDescent="0.3">
      <c r="A37" s="52"/>
      <c r="B37" s="57" t="s">
        <v>75</v>
      </c>
      <c r="C37" s="53"/>
      <c r="D37" s="53"/>
      <c r="E37" s="53"/>
      <c r="F37" s="53"/>
      <c r="G37" s="53"/>
      <c r="H37" s="53"/>
      <c r="I37" s="53"/>
      <c r="J37" s="53"/>
      <c r="K37" s="53"/>
      <c r="L37" s="53"/>
      <c r="M37" s="53"/>
      <c r="N37" s="53"/>
      <c r="O37" s="53"/>
      <c r="P37" s="53"/>
      <c r="Q37" s="53"/>
      <c r="R37" s="53"/>
      <c r="S37" s="53"/>
      <c r="T37" s="53"/>
      <c r="U37" s="53"/>
      <c r="V37" s="53"/>
    </row>
    <row r="38" spans="1:22" ht="17.5" customHeight="1" x14ac:dyDescent="0.3">
      <c r="A38" s="52"/>
      <c r="B38" s="57" t="s">
        <v>76</v>
      </c>
      <c r="C38" s="53"/>
      <c r="D38" s="53"/>
      <c r="E38" s="53"/>
      <c r="F38" s="53"/>
      <c r="G38" s="53"/>
      <c r="H38" s="53"/>
      <c r="I38" s="53"/>
      <c r="J38" s="53"/>
      <c r="K38" s="53"/>
      <c r="L38" s="53"/>
      <c r="M38" s="53"/>
      <c r="N38" s="53"/>
      <c r="O38" s="53"/>
      <c r="P38" s="53"/>
      <c r="Q38" s="53"/>
      <c r="R38" s="53"/>
      <c r="S38" s="53"/>
      <c r="T38" s="53"/>
      <c r="U38" s="53"/>
      <c r="V38" s="53"/>
    </row>
    <row r="39" spans="1:22" ht="17.5" customHeight="1" x14ac:dyDescent="0.3">
      <c r="A39" s="52"/>
      <c r="B39" s="57" t="s">
        <v>77</v>
      </c>
      <c r="C39" s="53"/>
      <c r="D39" s="53"/>
      <c r="E39" s="53"/>
      <c r="F39" s="53"/>
      <c r="G39" s="53"/>
      <c r="H39" s="53"/>
      <c r="I39" s="53"/>
      <c r="J39" s="53"/>
      <c r="K39" s="53"/>
      <c r="L39" s="53"/>
      <c r="M39" s="53"/>
      <c r="N39" s="53"/>
      <c r="O39" s="53"/>
      <c r="P39" s="53"/>
      <c r="Q39" s="53"/>
      <c r="R39" s="53"/>
      <c r="S39" s="53"/>
      <c r="T39" s="53"/>
      <c r="U39" s="53"/>
      <c r="V39" s="53"/>
    </row>
    <row r="40" spans="1:22" ht="17.5" customHeight="1" x14ac:dyDescent="0.3">
      <c r="A40" s="52"/>
      <c r="B40" s="57" t="s">
        <v>78</v>
      </c>
      <c r="C40" s="53"/>
      <c r="D40" s="53"/>
      <c r="E40" s="53"/>
      <c r="F40" s="53"/>
      <c r="G40" s="53"/>
      <c r="H40" s="53"/>
      <c r="I40" s="53"/>
      <c r="J40" s="53"/>
      <c r="K40" s="53"/>
      <c r="L40" s="53"/>
      <c r="M40" s="53"/>
      <c r="N40" s="53"/>
      <c r="O40" s="53"/>
      <c r="P40" s="53"/>
      <c r="Q40" s="53"/>
      <c r="R40" s="53"/>
      <c r="S40" s="53"/>
      <c r="T40" s="53"/>
      <c r="U40" s="53"/>
      <c r="V40" s="53"/>
    </row>
    <row r="41" spans="1:22" ht="17.5" customHeight="1" x14ac:dyDescent="0.3">
      <c r="A41" s="39"/>
      <c r="B41" s="57" t="s">
        <v>66</v>
      </c>
      <c r="C41" s="53"/>
      <c r="D41" s="53"/>
      <c r="E41" s="53"/>
      <c r="F41" s="53"/>
      <c r="G41" s="53"/>
      <c r="H41" s="53"/>
      <c r="I41" s="53"/>
      <c r="J41" s="53"/>
      <c r="K41" s="53"/>
      <c r="L41" s="53"/>
      <c r="M41" s="53"/>
      <c r="N41" s="53"/>
      <c r="O41" s="53"/>
      <c r="P41" s="53"/>
      <c r="Q41" s="53"/>
      <c r="R41" s="53"/>
      <c r="S41" s="53"/>
      <c r="T41" s="53"/>
      <c r="U41" s="53"/>
      <c r="V41" s="53"/>
    </row>
    <row r="42" spans="1:22" ht="17.5" customHeight="1" x14ac:dyDescent="0.3">
      <c r="A42" s="39"/>
      <c r="B42" s="57" t="s">
        <v>67</v>
      </c>
      <c r="C42" s="53"/>
      <c r="D42" s="53"/>
      <c r="E42" s="53"/>
      <c r="F42" s="53"/>
      <c r="G42" s="53"/>
      <c r="H42" s="53"/>
      <c r="I42" s="53"/>
      <c r="J42" s="53"/>
      <c r="K42" s="53"/>
      <c r="L42" s="53"/>
      <c r="M42" s="53"/>
      <c r="N42" s="53"/>
      <c r="O42" s="53"/>
      <c r="P42" s="53"/>
      <c r="Q42" s="53"/>
      <c r="R42" s="53"/>
      <c r="S42" s="53"/>
      <c r="T42" s="53"/>
      <c r="U42" s="53"/>
      <c r="V42" s="54"/>
    </row>
    <row r="43" spans="1:22" ht="17.5" customHeight="1" x14ac:dyDescent="0.3">
      <c r="A43" s="51"/>
      <c r="B43" s="57" t="s">
        <v>431</v>
      </c>
      <c r="C43" s="54"/>
      <c r="D43" s="54"/>
      <c r="E43" s="54"/>
      <c r="F43" s="54"/>
      <c r="G43" s="54"/>
      <c r="H43" s="54"/>
      <c r="I43" s="54"/>
      <c r="J43" s="54"/>
      <c r="K43" s="54"/>
      <c r="L43" s="54"/>
      <c r="M43" s="54"/>
      <c r="N43" s="54"/>
      <c r="O43" s="54"/>
      <c r="P43" s="54"/>
      <c r="Q43" s="54"/>
      <c r="R43" s="54"/>
      <c r="S43" s="54"/>
      <c r="T43" s="54"/>
      <c r="U43" s="54"/>
      <c r="V43" s="54"/>
    </row>
    <row r="44" spans="1:22" ht="17.5" customHeight="1" x14ac:dyDescent="0.3">
      <c r="A44" s="51"/>
      <c r="B44" s="57" t="s">
        <v>69</v>
      </c>
      <c r="C44" s="54"/>
      <c r="D44" s="54"/>
      <c r="E44" s="54"/>
      <c r="F44" s="54"/>
      <c r="G44" s="54"/>
      <c r="H44" s="54"/>
      <c r="I44" s="54"/>
      <c r="J44" s="54"/>
      <c r="K44" s="54"/>
      <c r="L44" s="54"/>
      <c r="M44" s="54"/>
      <c r="N44" s="54"/>
      <c r="O44" s="54"/>
      <c r="P44" s="54"/>
      <c r="Q44" s="54"/>
      <c r="R44" s="54"/>
      <c r="S44" s="54"/>
      <c r="T44" s="54"/>
      <c r="U44" s="54"/>
      <c r="V44" s="53"/>
    </row>
    <row r="45" spans="1:22" ht="17.5" customHeight="1" x14ac:dyDescent="0.3">
      <c r="A45" s="39"/>
      <c r="B45" s="57" t="s">
        <v>70</v>
      </c>
      <c r="C45" s="53"/>
      <c r="D45" s="53"/>
      <c r="E45" s="53"/>
      <c r="F45" s="53"/>
      <c r="G45" s="53"/>
      <c r="H45" s="53"/>
      <c r="I45" s="53"/>
      <c r="J45" s="53"/>
      <c r="K45" s="53"/>
      <c r="L45" s="53"/>
      <c r="M45" s="53"/>
      <c r="N45" s="53"/>
      <c r="O45" s="53"/>
      <c r="P45" s="53"/>
      <c r="Q45" s="53"/>
      <c r="R45" s="53"/>
      <c r="S45" s="53"/>
      <c r="T45" s="53"/>
      <c r="U45" s="53"/>
      <c r="V45" s="53"/>
    </row>
    <row r="46" spans="1:22" ht="17.5" customHeight="1" x14ac:dyDescent="0.3">
      <c r="A46" s="38"/>
      <c r="B46" s="57" t="s">
        <v>71</v>
      </c>
      <c r="C46" s="53"/>
      <c r="D46" s="53"/>
      <c r="E46" s="53"/>
      <c r="F46" s="53"/>
      <c r="G46" s="53"/>
      <c r="H46" s="53"/>
      <c r="I46" s="53"/>
      <c r="J46" s="53"/>
      <c r="K46" s="53"/>
      <c r="L46" s="53"/>
      <c r="M46" s="53"/>
      <c r="N46" s="53"/>
      <c r="O46" s="53"/>
      <c r="P46" s="53"/>
      <c r="Q46" s="53"/>
      <c r="R46" s="53"/>
      <c r="S46" s="53"/>
      <c r="T46" s="53"/>
      <c r="U46" s="53"/>
      <c r="V46" s="55"/>
    </row>
    <row r="47" spans="1:22" ht="17.5" customHeight="1" x14ac:dyDescent="0.3">
      <c r="A47" s="38"/>
      <c r="B47" s="56" t="s">
        <v>72</v>
      </c>
      <c r="C47" s="55"/>
      <c r="D47" s="55"/>
      <c r="E47" s="55"/>
      <c r="F47" s="55"/>
      <c r="G47" s="55"/>
      <c r="H47" s="55"/>
      <c r="I47" s="55"/>
      <c r="J47" s="55"/>
      <c r="K47" s="55"/>
      <c r="L47" s="55"/>
      <c r="M47" s="55"/>
      <c r="N47" s="55"/>
      <c r="O47" s="55"/>
      <c r="P47" s="55"/>
      <c r="Q47" s="55"/>
      <c r="R47" s="55"/>
      <c r="S47" s="55"/>
      <c r="T47" s="55"/>
      <c r="U47" s="55"/>
    </row>
    <row r="48" spans="1:22" ht="14.5" x14ac:dyDescent="0.3">
      <c r="A48" s="38"/>
      <c r="B48" s="364"/>
      <c r="C48" s="55"/>
      <c r="D48" s="55"/>
      <c r="E48" s="55"/>
      <c r="F48" s="55"/>
      <c r="G48" s="55"/>
      <c r="H48" s="55"/>
      <c r="I48" s="55"/>
      <c r="J48" s="55"/>
      <c r="K48" s="55"/>
      <c r="L48" s="55"/>
      <c r="M48" s="55"/>
      <c r="N48" s="55"/>
      <c r="O48" s="55"/>
      <c r="P48" s="55"/>
      <c r="Q48" s="55"/>
      <c r="R48" s="55"/>
      <c r="S48" s="55"/>
      <c r="T48" s="55"/>
      <c r="U48" s="55"/>
    </row>
    <row r="49" spans="1:21" s="37" customFormat="1" ht="17.5" customHeight="1" x14ac:dyDescent="0.55000000000000004">
      <c r="A49" s="10" t="s">
        <v>430</v>
      </c>
    </row>
    <row r="50" spans="1:21" s="232" customFormat="1" ht="17.5" customHeight="1" x14ac:dyDescent="0.55000000000000004">
      <c r="A50" s="9" t="s">
        <v>57</v>
      </c>
      <c r="B50" s="37"/>
      <c r="C50" s="37"/>
      <c r="D50" s="37"/>
      <c r="E50" s="437" t="s">
        <v>287</v>
      </c>
      <c r="F50" s="416"/>
      <c r="G50" s="416"/>
      <c r="H50" s="417"/>
      <c r="I50" s="37"/>
      <c r="J50" s="37"/>
      <c r="K50" s="37"/>
      <c r="L50" s="37"/>
      <c r="M50" s="37"/>
      <c r="N50" s="37"/>
      <c r="O50" s="37"/>
      <c r="P50" s="37"/>
      <c r="Q50" s="37"/>
      <c r="R50" s="37"/>
      <c r="S50" s="37"/>
      <c r="T50" s="37"/>
      <c r="U50" s="37"/>
    </row>
    <row r="51" spans="1:21" s="37" customFormat="1" ht="17.5" customHeight="1" x14ac:dyDescent="0.55000000000000004">
      <c r="A51" s="232"/>
      <c r="B51" s="238" t="s">
        <v>285</v>
      </c>
      <c r="C51" s="238" t="s">
        <v>286</v>
      </c>
      <c r="D51" s="245" t="s">
        <v>4</v>
      </c>
      <c r="E51" s="238" t="s">
        <v>288</v>
      </c>
      <c r="F51" s="238" t="s">
        <v>289</v>
      </c>
      <c r="G51" s="238" t="s">
        <v>169</v>
      </c>
      <c r="H51" s="245" t="s">
        <v>4</v>
      </c>
      <c r="I51" s="232"/>
      <c r="J51" s="232"/>
      <c r="K51" s="232"/>
      <c r="L51" s="232"/>
      <c r="M51" s="232"/>
      <c r="N51" s="232"/>
      <c r="O51" s="232"/>
      <c r="P51" s="232"/>
      <c r="Q51" s="232"/>
      <c r="R51" s="232"/>
      <c r="S51" s="232"/>
      <c r="T51" s="232"/>
      <c r="U51" s="232"/>
    </row>
    <row r="52" spans="1:21" s="37" customFormat="1" ht="17.5" customHeight="1" x14ac:dyDescent="0.55000000000000004">
      <c r="A52" s="241" t="s">
        <v>290</v>
      </c>
      <c r="B52" s="252">
        <v>110</v>
      </c>
      <c r="C52" s="236">
        <v>115</v>
      </c>
      <c r="D52" s="236">
        <f>SUM(B52:C52)</f>
        <v>225</v>
      </c>
      <c r="E52" s="236">
        <v>9</v>
      </c>
      <c r="F52" s="236">
        <v>20</v>
      </c>
      <c r="G52" s="236">
        <v>196</v>
      </c>
      <c r="H52" s="239">
        <f>SUM(E52:G52)</f>
        <v>225</v>
      </c>
      <c r="I52" s="234"/>
    </row>
    <row r="53" spans="1:21" s="37" customFormat="1" ht="17.5" customHeight="1" x14ac:dyDescent="0.55000000000000004">
      <c r="A53" s="242" t="s">
        <v>189</v>
      </c>
      <c r="B53" s="253">
        <v>13</v>
      </c>
      <c r="C53" s="41">
        <v>13</v>
      </c>
      <c r="D53" s="237">
        <f>SUM(B53:C53)</f>
        <v>26</v>
      </c>
      <c r="E53" s="41">
        <v>1</v>
      </c>
      <c r="F53" s="41">
        <v>2</v>
      </c>
      <c r="G53" s="41">
        <v>23</v>
      </c>
      <c r="H53" s="44">
        <f>SUM(E53:G53)</f>
        <v>26</v>
      </c>
      <c r="I53" s="233"/>
    </row>
    <row r="54" spans="1:21" s="37" customFormat="1" ht="17.5" customHeight="1" x14ac:dyDescent="0.55000000000000004">
      <c r="A54" s="242" t="s">
        <v>190</v>
      </c>
      <c r="B54" s="253">
        <v>12</v>
      </c>
      <c r="C54" s="41">
        <v>9</v>
      </c>
      <c r="D54" s="237">
        <f t="shared" ref="D54:D74" si="1">SUM(B54:C54)</f>
        <v>21</v>
      </c>
      <c r="E54" s="41">
        <v>1</v>
      </c>
      <c r="F54" s="41">
        <v>2</v>
      </c>
      <c r="G54" s="41">
        <v>18</v>
      </c>
      <c r="H54" s="44">
        <f t="shared" ref="H54:H74" si="2">SUM(E54:G54)</f>
        <v>21</v>
      </c>
      <c r="I54" s="233"/>
    </row>
    <row r="55" spans="1:21" s="37" customFormat="1" ht="17.5" customHeight="1" x14ac:dyDescent="0.55000000000000004">
      <c r="A55" s="242" t="s">
        <v>191</v>
      </c>
      <c r="B55" s="253">
        <v>11</v>
      </c>
      <c r="C55" s="41">
        <v>10</v>
      </c>
      <c r="D55" s="237">
        <f t="shared" si="1"/>
        <v>21</v>
      </c>
      <c r="E55" s="41">
        <v>1</v>
      </c>
      <c r="F55" s="41">
        <v>2</v>
      </c>
      <c r="G55" s="41">
        <v>18</v>
      </c>
      <c r="H55" s="44">
        <f t="shared" si="2"/>
        <v>21</v>
      </c>
      <c r="I55" s="233"/>
    </row>
    <row r="56" spans="1:21" s="37" customFormat="1" ht="17.5" customHeight="1" x14ac:dyDescent="0.55000000000000004">
      <c r="A56" s="242" t="s">
        <v>192</v>
      </c>
      <c r="B56" s="253">
        <v>11</v>
      </c>
      <c r="C56" s="41">
        <v>8</v>
      </c>
      <c r="D56" s="237">
        <f t="shared" si="1"/>
        <v>19</v>
      </c>
      <c r="E56" s="41">
        <v>1</v>
      </c>
      <c r="F56" s="41">
        <v>2</v>
      </c>
      <c r="G56" s="41">
        <v>16</v>
      </c>
      <c r="H56" s="44">
        <f t="shared" si="2"/>
        <v>19</v>
      </c>
      <c r="I56" s="233"/>
    </row>
    <row r="57" spans="1:21" s="37" customFormat="1" ht="17.5" customHeight="1" x14ac:dyDescent="0.55000000000000004">
      <c r="A57" s="242" t="s">
        <v>185</v>
      </c>
      <c r="B57" s="253">
        <v>13</v>
      </c>
      <c r="C57" s="41">
        <v>21</v>
      </c>
      <c r="D57" s="237">
        <f t="shared" si="1"/>
        <v>34</v>
      </c>
      <c r="E57" s="41">
        <v>1</v>
      </c>
      <c r="F57" s="41">
        <v>3</v>
      </c>
      <c r="G57" s="41">
        <v>30</v>
      </c>
      <c r="H57" s="44">
        <f t="shared" si="2"/>
        <v>34</v>
      </c>
      <c r="I57" s="233"/>
    </row>
    <row r="58" spans="1:21" s="37" customFormat="1" ht="17.5" customHeight="1" x14ac:dyDescent="0.55000000000000004">
      <c r="A58" s="242" t="s">
        <v>186</v>
      </c>
      <c r="B58" s="253">
        <v>12</v>
      </c>
      <c r="C58" s="41">
        <v>10</v>
      </c>
      <c r="D58" s="237">
        <f t="shared" si="1"/>
        <v>22</v>
      </c>
      <c r="E58" s="41">
        <v>1</v>
      </c>
      <c r="F58" s="41">
        <v>2</v>
      </c>
      <c r="G58" s="41">
        <v>19</v>
      </c>
      <c r="H58" s="44">
        <f t="shared" si="2"/>
        <v>22</v>
      </c>
      <c r="I58" s="233"/>
    </row>
    <row r="59" spans="1:21" s="37" customFormat="1" ht="17.5" customHeight="1" x14ac:dyDescent="0.55000000000000004">
      <c r="A59" s="242" t="s">
        <v>187</v>
      </c>
      <c r="B59" s="253">
        <v>12</v>
      </c>
      <c r="C59" s="41">
        <v>9</v>
      </c>
      <c r="D59" s="237">
        <f t="shared" si="1"/>
        <v>21</v>
      </c>
      <c r="E59" s="41">
        <v>1</v>
      </c>
      <c r="F59" s="41">
        <v>2</v>
      </c>
      <c r="G59" s="41">
        <v>18</v>
      </c>
      <c r="H59" s="44">
        <f t="shared" si="2"/>
        <v>21</v>
      </c>
      <c r="I59" s="233"/>
    </row>
    <row r="60" spans="1:21" s="37" customFormat="1" ht="17.5" customHeight="1" x14ac:dyDescent="0.55000000000000004">
      <c r="A60" s="242" t="s">
        <v>291</v>
      </c>
      <c r="B60" s="253">
        <v>14</v>
      </c>
      <c r="C60" s="41">
        <v>14</v>
      </c>
      <c r="D60" s="237">
        <f t="shared" si="1"/>
        <v>28</v>
      </c>
      <c r="E60" s="41">
        <v>1</v>
      </c>
      <c r="F60" s="41">
        <v>2</v>
      </c>
      <c r="G60" s="41">
        <v>25</v>
      </c>
      <c r="H60" s="44">
        <f t="shared" si="2"/>
        <v>28</v>
      </c>
      <c r="I60" s="233"/>
    </row>
    <row r="61" spans="1:21" s="37" customFormat="1" ht="17.5" customHeight="1" x14ac:dyDescent="0.55000000000000004">
      <c r="A61" s="243" t="s">
        <v>188</v>
      </c>
      <c r="B61" s="254">
        <v>12</v>
      </c>
      <c r="C61" s="45">
        <v>21</v>
      </c>
      <c r="D61" s="255">
        <f t="shared" si="1"/>
        <v>33</v>
      </c>
      <c r="E61" s="45">
        <v>1</v>
      </c>
      <c r="F61" s="45">
        <v>3</v>
      </c>
      <c r="G61" s="45">
        <v>29</v>
      </c>
      <c r="H61" s="46">
        <f t="shared" si="2"/>
        <v>33</v>
      </c>
      <c r="I61" s="233"/>
    </row>
    <row r="62" spans="1:21" s="23" customFormat="1" ht="17.5" customHeight="1" x14ac:dyDescent="0.55000000000000004">
      <c r="A62" s="244" t="s">
        <v>292</v>
      </c>
      <c r="B62" s="236">
        <v>110</v>
      </c>
      <c r="C62" s="236">
        <v>124</v>
      </c>
      <c r="D62" s="256">
        <f t="shared" si="1"/>
        <v>234</v>
      </c>
      <c r="E62" s="236">
        <v>9</v>
      </c>
      <c r="F62" s="236">
        <v>20</v>
      </c>
      <c r="G62" s="236">
        <v>205</v>
      </c>
      <c r="H62" s="257">
        <f t="shared" si="2"/>
        <v>234</v>
      </c>
      <c r="I62" s="37"/>
      <c r="J62" s="37"/>
      <c r="K62" s="37"/>
      <c r="L62" s="37"/>
      <c r="M62" s="37"/>
      <c r="N62" s="37"/>
      <c r="O62" s="37"/>
      <c r="P62" s="37"/>
      <c r="Q62" s="37"/>
      <c r="R62" s="37"/>
      <c r="S62" s="37"/>
      <c r="T62" s="37"/>
      <c r="U62" s="37"/>
    </row>
    <row r="63" spans="1:21" s="23" customFormat="1" ht="17.5" customHeight="1" x14ac:dyDescent="0.55000000000000004">
      <c r="A63" s="379" t="s">
        <v>189</v>
      </c>
      <c r="B63" s="41">
        <v>13</v>
      </c>
      <c r="C63" s="41">
        <v>14</v>
      </c>
      <c r="D63" s="237">
        <f t="shared" si="1"/>
        <v>27</v>
      </c>
      <c r="E63" s="41">
        <v>1</v>
      </c>
      <c r="F63" s="41">
        <v>2</v>
      </c>
      <c r="G63" s="41">
        <v>24</v>
      </c>
      <c r="H63" s="44">
        <f t="shared" si="2"/>
        <v>27</v>
      </c>
    </row>
    <row r="64" spans="1:21" s="23" customFormat="1" ht="17.5" customHeight="1" x14ac:dyDescent="0.55000000000000004">
      <c r="A64" s="379" t="s">
        <v>190</v>
      </c>
      <c r="B64" s="41">
        <v>12</v>
      </c>
      <c r="C64" s="41">
        <v>10</v>
      </c>
      <c r="D64" s="237">
        <f t="shared" si="1"/>
        <v>22</v>
      </c>
      <c r="E64" s="41">
        <v>1</v>
      </c>
      <c r="F64" s="41">
        <v>2</v>
      </c>
      <c r="G64" s="41">
        <v>19</v>
      </c>
      <c r="H64" s="44">
        <f t="shared" si="2"/>
        <v>22</v>
      </c>
    </row>
    <row r="65" spans="1:21" s="23" customFormat="1" ht="17.5" customHeight="1" x14ac:dyDescent="0.55000000000000004">
      <c r="A65" s="379" t="s">
        <v>191</v>
      </c>
      <c r="B65" s="41">
        <v>11</v>
      </c>
      <c r="C65" s="41">
        <v>11</v>
      </c>
      <c r="D65" s="237">
        <f t="shared" si="1"/>
        <v>22</v>
      </c>
      <c r="E65" s="41">
        <v>1</v>
      </c>
      <c r="F65" s="41">
        <v>2</v>
      </c>
      <c r="G65" s="41">
        <v>19</v>
      </c>
      <c r="H65" s="44">
        <f t="shared" si="2"/>
        <v>22</v>
      </c>
    </row>
    <row r="66" spans="1:21" s="23" customFormat="1" ht="17.5" customHeight="1" x14ac:dyDescent="0.55000000000000004">
      <c r="A66" s="379" t="s">
        <v>192</v>
      </c>
      <c r="B66" s="41">
        <v>11</v>
      </c>
      <c r="C66" s="41">
        <v>8</v>
      </c>
      <c r="D66" s="237">
        <f t="shared" si="1"/>
        <v>19</v>
      </c>
      <c r="E66" s="41">
        <v>1</v>
      </c>
      <c r="F66" s="41">
        <v>2</v>
      </c>
      <c r="G66" s="41">
        <v>16</v>
      </c>
      <c r="H66" s="44">
        <f t="shared" si="2"/>
        <v>19</v>
      </c>
    </row>
    <row r="67" spans="1:21" s="23" customFormat="1" ht="17.5" customHeight="1" x14ac:dyDescent="0.55000000000000004">
      <c r="A67" s="379" t="s">
        <v>185</v>
      </c>
      <c r="B67" s="41">
        <v>13</v>
      </c>
      <c r="C67" s="41">
        <v>23</v>
      </c>
      <c r="D67" s="237">
        <f t="shared" si="1"/>
        <v>36</v>
      </c>
      <c r="E67" s="41">
        <v>1</v>
      </c>
      <c r="F67" s="41">
        <v>3</v>
      </c>
      <c r="G67" s="41">
        <v>32</v>
      </c>
      <c r="H67" s="44">
        <f t="shared" si="2"/>
        <v>36</v>
      </c>
    </row>
    <row r="68" spans="1:21" s="23" customFormat="1" ht="17.5" customHeight="1" x14ac:dyDescent="0.55000000000000004">
      <c r="A68" s="379" t="s">
        <v>186</v>
      </c>
      <c r="B68" s="41">
        <v>12</v>
      </c>
      <c r="C68" s="41">
        <v>11</v>
      </c>
      <c r="D68" s="237">
        <f t="shared" si="1"/>
        <v>23</v>
      </c>
      <c r="E68" s="41">
        <v>1</v>
      </c>
      <c r="F68" s="41">
        <v>2</v>
      </c>
      <c r="G68" s="41">
        <v>20</v>
      </c>
      <c r="H68" s="44">
        <f t="shared" si="2"/>
        <v>23</v>
      </c>
    </row>
    <row r="69" spans="1:21" s="23" customFormat="1" ht="17.5" customHeight="1" x14ac:dyDescent="0.55000000000000004">
      <c r="A69" s="379" t="s">
        <v>187</v>
      </c>
      <c r="B69" s="41">
        <v>12</v>
      </c>
      <c r="C69" s="41">
        <v>10</v>
      </c>
      <c r="D69" s="237">
        <f t="shared" si="1"/>
        <v>22</v>
      </c>
      <c r="E69" s="41">
        <v>1</v>
      </c>
      <c r="F69" s="41">
        <v>2</v>
      </c>
      <c r="G69" s="41">
        <v>19</v>
      </c>
      <c r="H69" s="44">
        <f t="shared" si="2"/>
        <v>22</v>
      </c>
    </row>
    <row r="70" spans="1:21" s="23" customFormat="1" ht="17.5" customHeight="1" x14ac:dyDescent="0.55000000000000004">
      <c r="A70" s="379" t="s">
        <v>291</v>
      </c>
      <c r="B70" s="41">
        <v>14</v>
      </c>
      <c r="C70" s="41">
        <v>15</v>
      </c>
      <c r="D70" s="237">
        <f t="shared" si="1"/>
        <v>29</v>
      </c>
      <c r="E70" s="41">
        <v>1</v>
      </c>
      <c r="F70" s="41">
        <v>2</v>
      </c>
      <c r="G70" s="41">
        <v>26</v>
      </c>
      <c r="H70" s="44">
        <f t="shared" si="2"/>
        <v>29</v>
      </c>
    </row>
    <row r="71" spans="1:21" s="23" customFormat="1" ht="17.5" customHeight="1" x14ac:dyDescent="0.55000000000000004">
      <c r="A71" s="151" t="s">
        <v>188</v>
      </c>
      <c r="B71" s="235">
        <v>12</v>
      </c>
      <c r="C71" s="235">
        <v>22</v>
      </c>
      <c r="D71" s="255">
        <f t="shared" si="1"/>
        <v>34</v>
      </c>
      <c r="E71" s="235">
        <v>1</v>
      </c>
      <c r="F71" s="235">
        <v>3</v>
      </c>
      <c r="G71" s="235">
        <v>30</v>
      </c>
      <c r="H71" s="46">
        <f t="shared" si="2"/>
        <v>34</v>
      </c>
    </row>
    <row r="72" spans="1:21" s="23" customFormat="1" ht="17.5" customHeight="1" x14ac:dyDescent="0.55000000000000004">
      <c r="A72" s="142" t="s">
        <v>0</v>
      </c>
      <c r="B72" s="240">
        <v>109</v>
      </c>
      <c r="C72" s="240">
        <v>125</v>
      </c>
      <c r="D72" s="255">
        <f t="shared" si="1"/>
        <v>234</v>
      </c>
      <c r="E72" s="240">
        <v>9</v>
      </c>
      <c r="F72" s="240">
        <v>20</v>
      </c>
      <c r="G72" s="240">
        <v>205</v>
      </c>
      <c r="H72" s="46">
        <f t="shared" si="2"/>
        <v>234</v>
      </c>
      <c r="I72" s="234"/>
    </row>
    <row r="73" spans="1:21" s="23" customFormat="1" ht="17.5" customHeight="1" x14ac:dyDescent="0.55000000000000004">
      <c r="A73" s="142" t="s">
        <v>1</v>
      </c>
      <c r="B73" s="240">
        <v>109</v>
      </c>
      <c r="C73" s="240">
        <v>125</v>
      </c>
      <c r="D73" s="255">
        <f t="shared" si="1"/>
        <v>234</v>
      </c>
      <c r="E73" s="240">
        <v>9</v>
      </c>
      <c r="F73" s="240">
        <v>20</v>
      </c>
      <c r="G73" s="240">
        <v>205</v>
      </c>
      <c r="H73" s="46">
        <f t="shared" si="2"/>
        <v>234</v>
      </c>
      <c r="I73" s="234"/>
    </row>
    <row r="74" spans="1:21" ht="17.5" customHeight="1" x14ac:dyDescent="0.3">
      <c r="A74" s="142" t="s">
        <v>150</v>
      </c>
      <c r="B74" s="240">
        <v>109</v>
      </c>
      <c r="C74" s="240">
        <v>125</v>
      </c>
      <c r="D74" s="255">
        <f t="shared" si="1"/>
        <v>234</v>
      </c>
      <c r="E74" s="240">
        <v>9</v>
      </c>
      <c r="F74" s="240">
        <v>20</v>
      </c>
      <c r="G74" s="240">
        <v>205</v>
      </c>
      <c r="H74" s="46">
        <f t="shared" si="2"/>
        <v>234</v>
      </c>
      <c r="I74" s="234"/>
      <c r="J74" s="23"/>
      <c r="K74" s="23"/>
      <c r="L74" s="23"/>
      <c r="M74" s="23"/>
      <c r="N74" s="23"/>
      <c r="O74" s="23"/>
      <c r="P74" s="23"/>
      <c r="Q74" s="23"/>
      <c r="R74" s="23"/>
      <c r="S74" s="23"/>
      <c r="T74" s="23"/>
      <c r="U74" s="23"/>
    </row>
    <row r="75" spans="1:21" s="248" customFormat="1" ht="20.149999999999999" customHeight="1" x14ac:dyDescent="0.3">
      <c r="A75" s="2"/>
      <c r="B75" s="1"/>
      <c r="C75" s="1"/>
      <c r="D75" s="1"/>
      <c r="E75" s="1"/>
      <c r="F75" s="1"/>
      <c r="G75" s="1"/>
      <c r="H75" s="1"/>
      <c r="I75" s="1"/>
      <c r="J75" s="1"/>
      <c r="K75" s="1"/>
      <c r="L75" s="1"/>
      <c r="M75" s="1"/>
      <c r="N75" s="1"/>
      <c r="O75" s="1"/>
      <c r="P75" s="1"/>
      <c r="Q75" s="1"/>
      <c r="R75" s="1"/>
      <c r="S75" s="1"/>
      <c r="T75" s="1"/>
      <c r="U75" s="1"/>
    </row>
    <row r="76" spans="1:21" s="248" customFormat="1" ht="20.149999999999999" customHeight="1" x14ac:dyDescent="0.55000000000000004">
      <c r="A76" s="247" t="s">
        <v>65</v>
      </c>
    </row>
    <row r="77" spans="1:21" s="248" customFormat="1" ht="17.5" customHeight="1" x14ac:dyDescent="0.55000000000000004">
      <c r="A77" s="247" t="s">
        <v>293</v>
      </c>
      <c r="B77" s="249"/>
      <c r="C77" s="249"/>
      <c r="D77" s="249"/>
      <c r="E77" s="249"/>
      <c r="F77" s="249"/>
      <c r="G77" s="249"/>
      <c r="H77" s="249"/>
      <c r="I77" s="249"/>
      <c r="J77" s="249"/>
      <c r="K77" s="249"/>
      <c r="L77" s="249"/>
      <c r="M77" s="249"/>
      <c r="N77" s="249"/>
      <c r="O77" s="249"/>
      <c r="P77" s="249"/>
    </row>
    <row r="78" spans="1:21" s="248" customFormat="1" ht="17.5" customHeight="1" x14ac:dyDescent="0.55000000000000004">
      <c r="A78" s="247" t="s">
        <v>294</v>
      </c>
      <c r="B78" s="249"/>
      <c r="C78" s="249"/>
      <c r="D78" s="249"/>
      <c r="E78" s="249"/>
      <c r="F78" s="249"/>
      <c r="G78" s="249"/>
      <c r="H78" s="249"/>
      <c r="I78" s="249"/>
      <c r="J78" s="249"/>
      <c r="K78" s="249"/>
      <c r="L78" s="249"/>
      <c r="M78" s="249"/>
      <c r="N78" s="249"/>
      <c r="O78" s="249"/>
      <c r="P78" s="249"/>
    </row>
    <row r="79" spans="1:21" s="248" customFormat="1" ht="17.5" customHeight="1" x14ac:dyDescent="0.55000000000000004">
      <c r="A79" s="247" t="s">
        <v>297</v>
      </c>
      <c r="B79" s="249"/>
      <c r="C79" s="249"/>
      <c r="D79" s="249"/>
      <c r="E79" s="249"/>
      <c r="F79" s="249"/>
      <c r="G79" s="249"/>
      <c r="H79" s="249"/>
      <c r="I79" s="249"/>
      <c r="J79" s="249"/>
      <c r="K79" s="249"/>
      <c r="L79" s="249"/>
      <c r="M79" s="249"/>
      <c r="N79" s="249"/>
      <c r="O79" s="249"/>
      <c r="P79" s="249"/>
    </row>
    <row r="80" spans="1:21" s="248" customFormat="1" ht="17.5" customHeight="1" x14ac:dyDescent="0.55000000000000004">
      <c r="A80" s="56" t="s">
        <v>295</v>
      </c>
      <c r="B80" s="249"/>
      <c r="C80" s="249"/>
      <c r="D80" s="249"/>
      <c r="E80" s="249"/>
      <c r="F80" s="249"/>
      <c r="G80" s="249"/>
      <c r="H80" s="249"/>
      <c r="I80" s="249"/>
      <c r="J80" s="249"/>
      <c r="K80" s="249"/>
      <c r="L80" s="249"/>
      <c r="M80" s="249"/>
      <c r="N80" s="249"/>
      <c r="O80" s="249"/>
      <c r="P80" s="249"/>
    </row>
    <row r="81" spans="1:21" s="248" customFormat="1" ht="17.5" customHeight="1" x14ac:dyDescent="0.55000000000000004">
      <c r="A81" s="56" t="s">
        <v>296</v>
      </c>
      <c r="B81" s="250"/>
      <c r="C81" s="250"/>
      <c r="D81" s="250"/>
      <c r="E81" s="250"/>
      <c r="F81" s="250"/>
      <c r="G81" s="250"/>
      <c r="H81" s="250"/>
      <c r="I81" s="250"/>
      <c r="J81" s="250"/>
      <c r="K81" s="250"/>
      <c r="L81" s="250"/>
      <c r="M81" s="250"/>
      <c r="N81" s="250"/>
      <c r="O81" s="250"/>
      <c r="P81" s="251"/>
    </row>
    <row r="82" spans="1:21" s="248" customFormat="1" ht="17.5" customHeight="1" x14ac:dyDescent="0.55000000000000004">
      <c r="A82" s="247" t="s">
        <v>299</v>
      </c>
      <c r="B82" s="246"/>
      <c r="C82" s="246"/>
      <c r="D82" s="246"/>
      <c r="E82" s="246"/>
      <c r="F82" s="246"/>
      <c r="G82" s="246"/>
      <c r="H82" s="246"/>
      <c r="I82" s="246"/>
      <c r="J82" s="246"/>
      <c r="K82" s="246"/>
      <c r="L82" s="246"/>
      <c r="M82" s="246"/>
      <c r="N82" s="246"/>
      <c r="O82" s="246"/>
      <c r="P82" s="246"/>
    </row>
    <row r="83" spans="1:21" ht="17.5" customHeight="1" x14ac:dyDescent="0.3">
      <c r="A83" s="10" t="s">
        <v>298</v>
      </c>
      <c r="B83" s="248"/>
      <c r="C83" s="248"/>
      <c r="D83" s="248"/>
      <c r="E83" s="248"/>
      <c r="F83" s="248"/>
      <c r="G83" s="248"/>
      <c r="H83" s="248"/>
      <c r="I83" s="248"/>
      <c r="J83" s="248"/>
      <c r="K83" s="248"/>
      <c r="L83" s="248"/>
      <c r="M83" s="248"/>
      <c r="N83" s="248"/>
      <c r="O83" s="248"/>
      <c r="P83" s="248"/>
      <c r="Q83" s="248"/>
      <c r="R83" s="248"/>
      <c r="S83" s="248"/>
      <c r="T83" s="248"/>
      <c r="U83" s="248"/>
    </row>
  </sheetData>
  <sortState ref="A32:V36">
    <sortCondition descending="1" ref="A32"/>
  </sortState>
  <customSheetViews>
    <customSheetView guid="{03FC7672-9506-4B03-8E44-EDF856D258C7}">
      <selection activeCell="H25" sqref="H25"/>
      <pageMargins left="0.59055118110236227" right="0.59055118110236227" top="0.59055118110236227" bottom="0.59055118110236227" header="0.31496062992125984" footer="0.31496062992125984"/>
      <printOptions horizontalCentered="1"/>
      <pageSetup paperSize="9" scale="54" orientation="portrait" r:id="rId1"/>
    </customSheetView>
    <customSheetView guid="{6DC605C1-E00E-4EDA-962A-96717D7BB7B5}" scale="70">
      <selection activeCell="H25" sqref="H25"/>
      <pageMargins left="0.59055118110236227" right="0.59055118110236227" top="0.59055118110236227" bottom="0.59055118110236227" header="0.31496062992125984" footer="0.31496062992125984"/>
      <printOptions horizontalCentered="1"/>
      <pageSetup paperSize="9" scale="54" orientation="portrait" r:id="rId2"/>
    </customSheetView>
  </customSheetViews>
  <mergeCells count="43">
    <mergeCell ref="B27:B28"/>
    <mergeCell ref="C27:C28"/>
    <mergeCell ref="D27:D28"/>
    <mergeCell ref="E27:E28"/>
    <mergeCell ref="F27:F28"/>
    <mergeCell ref="G18:G19"/>
    <mergeCell ref="H18:H19"/>
    <mergeCell ref="I18:I19"/>
    <mergeCell ref="J18:J19"/>
    <mergeCell ref="K18:N18"/>
    <mergeCell ref="B18:B19"/>
    <mergeCell ref="C18:C19"/>
    <mergeCell ref="D18:D19"/>
    <mergeCell ref="E18:E19"/>
    <mergeCell ref="F18:F19"/>
    <mergeCell ref="E50:H50"/>
    <mergeCell ref="G27:G28"/>
    <mergeCell ref="H27:H28"/>
    <mergeCell ref="I27:I28"/>
    <mergeCell ref="J27:N27"/>
    <mergeCell ref="B8:B9"/>
    <mergeCell ref="C8:C9"/>
    <mergeCell ref="D8:D9"/>
    <mergeCell ref="E8:E9"/>
    <mergeCell ref="F8:F9"/>
    <mergeCell ref="G8:G9"/>
    <mergeCell ref="H8:H9"/>
    <mergeCell ref="I8:I9"/>
    <mergeCell ref="J8:J9"/>
    <mergeCell ref="K8:K9"/>
    <mergeCell ref="L8:L9"/>
    <mergeCell ref="M8:M9"/>
    <mergeCell ref="N8:N9"/>
    <mergeCell ref="O8:O9"/>
    <mergeCell ref="P8:P9"/>
    <mergeCell ref="V8:V9"/>
    <mergeCell ref="W8:W9"/>
    <mergeCell ref="X8:AA8"/>
    <mergeCell ref="Q8:Q9"/>
    <mergeCell ref="R8:R9"/>
    <mergeCell ref="S8:S9"/>
    <mergeCell ref="T8:T9"/>
    <mergeCell ref="U8:U9"/>
  </mergeCells>
  <phoneticPr fontId="2"/>
  <conditionalFormatting sqref="B20:N20">
    <cfRule type="containsBlanks" dxfId="2" priority="1">
      <formula>LEN(TRIM(B20))=0</formula>
    </cfRule>
  </conditionalFormatting>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54"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zoomScale="85" zoomScaleNormal="85" workbookViewId="0">
      <pane xSplit="2" ySplit="9" topLeftCell="C10" activePane="bottomRight" state="frozen"/>
      <selection pane="topRight" activeCell="C1" sqref="C1"/>
      <selection pane="bottomLeft" activeCell="A10" sqref="A10"/>
      <selection pane="bottomRight"/>
    </sheetView>
  </sheetViews>
  <sheetFormatPr defaultColWidth="8.58203125" defaultRowHeight="14" x14ac:dyDescent="0.3"/>
  <cols>
    <col min="1" max="2" width="11.58203125" style="2" customWidth="1"/>
    <col min="3" max="3" width="14.33203125" style="2" customWidth="1"/>
    <col min="4" max="16" width="14.33203125" style="1" customWidth="1"/>
    <col min="17" max="24" width="6.58203125" style="1" customWidth="1"/>
    <col min="25" max="16384" width="8.58203125" style="1"/>
  </cols>
  <sheetData>
    <row r="1" spans="1:23" ht="14.5" x14ac:dyDescent="0.3">
      <c r="A1" s="224" t="s">
        <v>281</v>
      </c>
    </row>
    <row r="3" spans="1:23" s="6" customFormat="1" ht="20.149999999999999" customHeight="1" x14ac:dyDescent="0.45">
      <c r="A3" s="4" t="s">
        <v>279</v>
      </c>
      <c r="B3" s="4"/>
      <c r="C3" s="4"/>
    </row>
    <row r="4" spans="1:23" s="6" customFormat="1" ht="18.5" x14ac:dyDescent="0.45">
      <c r="A4" s="4"/>
      <c r="B4" s="4"/>
      <c r="C4" s="4"/>
    </row>
    <row r="5" spans="1:23" s="6" customFormat="1" ht="17.5" x14ac:dyDescent="0.35">
      <c r="A5" s="177" t="s">
        <v>357</v>
      </c>
      <c r="B5" s="177"/>
      <c r="C5" s="177"/>
    </row>
    <row r="6" spans="1:23" s="6" customFormat="1" ht="18.5" x14ac:dyDescent="0.45">
      <c r="A6" s="4"/>
      <c r="B6" s="4"/>
      <c r="C6" s="4"/>
    </row>
    <row r="7" spans="1:23" s="6" customFormat="1" ht="17.5" x14ac:dyDescent="0.35">
      <c r="A7" s="9" t="s">
        <v>93</v>
      </c>
      <c r="B7" s="9"/>
      <c r="C7" s="79"/>
      <c r="J7" s="10"/>
    </row>
    <row r="8" spans="1:23" s="6" customFormat="1" ht="20.149999999999999" customHeight="1" x14ac:dyDescent="0.35">
      <c r="A8" s="9"/>
      <c r="B8" s="9"/>
      <c r="C8" s="441" t="s">
        <v>94</v>
      </c>
      <c r="D8" s="441" t="s">
        <v>95</v>
      </c>
      <c r="E8" s="422" t="s">
        <v>207</v>
      </c>
      <c r="F8" s="422"/>
      <c r="G8" s="422"/>
      <c r="H8" s="422" t="s">
        <v>99</v>
      </c>
      <c r="I8" s="422"/>
      <c r="J8" s="422"/>
      <c r="K8" s="422"/>
      <c r="L8" s="422"/>
      <c r="M8" s="423" t="s">
        <v>126</v>
      </c>
      <c r="N8" s="422" t="s">
        <v>102</v>
      </c>
      <c r="O8" s="422"/>
      <c r="P8" s="422" t="s">
        <v>103</v>
      </c>
    </row>
    <row r="9" spans="1:23" s="40" customFormat="1" ht="43.5" x14ac:dyDescent="0.55000000000000004">
      <c r="A9" s="77"/>
      <c r="B9" s="77"/>
      <c r="C9" s="441"/>
      <c r="D9" s="441"/>
      <c r="E9" s="210" t="s">
        <v>98</v>
      </c>
      <c r="F9" s="212" t="s">
        <v>125</v>
      </c>
      <c r="G9" s="212" t="s">
        <v>283</v>
      </c>
      <c r="H9" s="213" t="s">
        <v>100</v>
      </c>
      <c r="I9" s="213" t="s">
        <v>334</v>
      </c>
      <c r="J9" s="213" t="s">
        <v>101</v>
      </c>
      <c r="K9" s="213" t="s">
        <v>88</v>
      </c>
      <c r="L9" s="210" t="s">
        <v>105</v>
      </c>
      <c r="M9" s="422"/>
      <c r="N9" s="210" t="s">
        <v>104</v>
      </c>
      <c r="O9" s="212" t="s">
        <v>127</v>
      </c>
      <c r="P9" s="422"/>
    </row>
    <row r="10" spans="1:23" s="80" customFormat="1" ht="20.149999999999999" customHeight="1" x14ac:dyDescent="0.3">
      <c r="A10" s="19" t="s">
        <v>96</v>
      </c>
      <c r="B10" s="81" t="s">
        <v>358</v>
      </c>
      <c r="C10" s="284">
        <v>1965305</v>
      </c>
      <c r="D10" s="284">
        <v>997411</v>
      </c>
      <c r="E10" s="285">
        <v>353772974</v>
      </c>
      <c r="F10" s="286">
        <v>38029553</v>
      </c>
      <c r="G10" s="82">
        <f t="shared" ref="G10:G29" si="0">SUM(E10:F10)</f>
        <v>391802527</v>
      </c>
      <c r="H10" s="285">
        <v>4614615</v>
      </c>
      <c r="I10" s="286">
        <v>3196891</v>
      </c>
      <c r="J10" s="286">
        <v>56</v>
      </c>
      <c r="K10" s="286">
        <v>3696</v>
      </c>
      <c r="L10" s="82">
        <f t="shared" ref="L10:L29" si="1">SUM(H10:K10)</f>
        <v>7815258</v>
      </c>
      <c r="M10" s="284">
        <v>2939952</v>
      </c>
      <c r="N10" s="178">
        <f t="shared" ref="N10:N29" si="2">ROUND(L10/G10*100,1)</f>
        <v>2</v>
      </c>
      <c r="O10" s="179">
        <f t="shared" ref="O10:O29" si="3">ROUND((L10-M10)/E10*100,1)</f>
        <v>1.4</v>
      </c>
      <c r="P10" s="82">
        <v>620</v>
      </c>
      <c r="Q10" s="59"/>
      <c r="R10" s="60"/>
      <c r="S10" s="59"/>
      <c r="T10" s="59"/>
      <c r="U10" s="59"/>
      <c r="V10" s="59"/>
      <c r="W10" s="59"/>
    </row>
    <row r="11" spans="1:23" s="42" customFormat="1" ht="20.149999999999999" customHeight="1" x14ac:dyDescent="0.3">
      <c r="A11" s="17" t="s">
        <v>106</v>
      </c>
      <c r="B11" s="13" t="str">
        <f>$B10</f>
        <v>令和５年度</v>
      </c>
      <c r="C11" s="287">
        <v>1092708</v>
      </c>
      <c r="D11" s="287">
        <v>545461</v>
      </c>
      <c r="E11" s="288">
        <v>229301308</v>
      </c>
      <c r="F11" s="289">
        <v>24894579</v>
      </c>
      <c r="G11" s="78">
        <f t="shared" si="0"/>
        <v>254195887</v>
      </c>
      <c r="H11" s="288">
        <v>2889083</v>
      </c>
      <c r="I11" s="289">
        <v>2030039</v>
      </c>
      <c r="J11" s="289">
        <v>2801</v>
      </c>
      <c r="K11" s="289">
        <v>67722</v>
      </c>
      <c r="L11" s="78">
        <f t="shared" si="1"/>
        <v>4989645</v>
      </c>
      <c r="M11" s="287">
        <v>1675534</v>
      </c>
      <c r="N11" s="180">
        <f t="shared" si="2"/>
        <v>2</v>
      </c>
      <c r="O11" s="181">
        <f t="shared" si="3"/>
        <v>1.4</v>
      </c>
      <c r="P11" s="78">
        <v>367</v>
      </c>
    </row>
    <row r="12" spans="1:23" s="42" customFormat="1" ht="20.149999999999999" customHeight="1" x14ac:dyDescent="0.3">
      <c r="A12" s="17" t="s">
        <v>107</v>
      </c>
      <c r="B12" s="13" t="str">
        <f t="shared" ref="B12:B29" si="4">$B11</f>
        <v>令和５年度</v>
      </c>
      <c r="C12" s="287">
        <v>1346412</v>
      </c>
      <c r="D12" s="287">
        <v>643592</v>
      </c>
      <c r="E12" s="288">
        <v>290530147</v>
      </c>
      <c r="F12" s="289">
        <v>36792118</v>
      </c>
      <c r="G12" s="78">
        <f t="shared" si="0"/>
        <v>327322265</v>
      </c>
      <c r="H12" s="288">
        <v>2587728</v>
      </c>
      <c r="I12" s="289">
        <v>1251119</v>
      </c>
      <c r="J12" s="289">
        <v>2378</v>
      </c>
      <c r="K12" s="289">
        <v>67816</v>
      </c>
      <c r="L12" s="78">
        <f t="shared" si="1"/>
        <v>3909041</v>
      </c>
      <c r="M12" s="287">
        <v>2101575</v>
      </c>
      <c r="N12" s="180">
        <f t="shared" si="2"/>
        <v>1.2</v>
      </c>
      <c r="O12" s="181">
        <f t="shared" si="3"/>
        <v>0.6</v>
      </c>
      <c r="P12" s="78">
        <v>343</v>
      </c>
    </row>
    <row r="13" spans="1:23" s="42" customFormat="1" ht="20.149999999999999" customHeight="1" x14ac:dyDescent="0.3">
      <c r="A13" s="17" t="s">
        <v>108</v>
      </c>
      <c r="B13" s="13" t="str">
        <f t="shared" si="4"/>
        <v>令和５年度</v>
      </c>
      <c r="C13" s="287">
        <v>981909</v>
      </c>
      <c r="D13" s="287">
        <v>470570</v>
      </c>
      <c r="E13" s="288">
        <v>207965406</v>
      </c>
      <c r="F13" s="289">
        <v>24531372</v>
      </c>
      <c r="G13" s="78">
        <f t="shared" si="0"/>
        <v>232496778</v>
      </c>
      <c r="H13" s="288">
        <v>2256812</v>
      </c>
      <c r="I13" s="289">
        <v>1188236</v>
      </c>
      <c r="J13" s="289">
        <v>59383</v>
      </c>
      <c r="K13" s="289"/>
      <c r="L13" s="78">
        <f t="shared" si="1"/>
        <v>3504431</v>
      </c>
      <c r="M13" s="287">
        <v>1619398</v>
      </c>
      <c r="N13" s="180">
        <f t="shared" si="2"/>
        <v>1.5</v>
      </c>
      <c r="O13" s="181">
        <f t="shared" si="3"/>
        <v>0.9</v>
      </c>
      <c r="P13" s="78">
        <v>316</v>
      </c>
    </row>
    <row r="14" spans="1:23" s="42" customFormat="1" ht="20.149999999999999" customHeight="1" x14ac:dyDescent="0.3">
      <c r="A14" s="17" t="s">
        <v>110</v>
      </c>
      <c r="B14" s="13" t="str">
        <f t="shared" si="4"/>
        <v>令和５年度</v>
      </c>
      <c r="C14" s="287">
        <v>3767635</v>
      </c>
      <c r="D14" s="287">
        <v>1807344</v>
      </c>
      <c r="E14" s="288">
        <v>886303551</v>
      </c>
      <c r="F14" s="289">
        <v>111773684</v>
      </c>
      <c r="G14" s="78">
        <f t="shared" si="0"/>
        <v>998077235</v>
      </c>
      <c r="H14" s="288">
        <v>9137365</v>
      </c>
      <c r="I14" s="289">
        <v>2847628</v>
      </c>
      <c r="J14" s="289">
        <v>1260</v>
      </c>
      <c r="K14" s="289">
        <v>0</v>
      </c>
      <c r="L14" s="78">
        <f t="shared" si="1"/>
        <v>11986253</v>
      </c>
      <c r="M14" s="287">
        <v>6122073</v>
      </c>
      <c r="N14" s="180">
        <f t="shared" si="2"/>
        <v>1.2</v>
      </c>
      <c r="O14" s="181">
        <f t="shared" si="3"/>
        <v>0.7</v>
      </c>
      <c r="P14" s="78">
        <v>1294</v>
      </c>
    </row>
    <row r="15" spans="1:23" s="42" customFormat="1" ht="20.149999999999999" customHeight="1" x14ac:dyDescent="0.3">
      <c r="A15" s="17" t="s">
        <v>109</v>
      </c>
      <c r="B15" s="13" t="str">
        <f t="shared" si="4"/>
        <v>令和５年度</v>
      </c>
      <c r="C15" s="287">
        <v>1548254</v>
      </c>
      <c r="D15" s="287">
        <v>779004</v>
      </c>
      <c r="E15" s="288">
        <v>387895754</v>
      </c>
      <c r="F15" s="289">
        <v>48340256</v>
      </c>
      <c r="G15" s="78">
        <f t="shared" si="0"/>
        <v>436236010</v>
      </c>
      <c r="H15" s="288">
        <v>4105295</v>
      </c>
      <c r="I15" s="289">
        <v>1281524</v>
      </c>
      <c r="J15" s="289">
        <v>7467</v>
      </c>
      <c r="K15" s="289">
        <v>111252</v>
      </c>
      <c r="L15" s="78">
        <f t="shared" si="1"/>
        <v>5505538</v>
      </c>
      <c r="M15" s="287">
        <v>2626967</v>
      </c>
      <c r="N15" s="180">
        <f t="shared" si="2"/>
        <v>1.3</v>
      </c>
      <c r="O15" s="181">
        <f t="shared" si="3"/>
        <v>0.7</v>
      </c>
      <c r="P15" s="78">
        <v>475</v>
      </c>
    </row>
    <row r="16" spans="1:23" s="42" customFormat="1" ht="20.149999999999999" customHeight="1" x14ac:dyDescent="0.3">
      <c r="A16" s="17" t="s">
        <v>111</v>
      </c>
      <c r="B16" s="13" t="str">
        <f t="shared" si="4"/>
        <v>令和５年度</v>
      </c>
      <c r="C16" s="287">
        <v>723435</v>
      </c>
      <c r="D16" s="287">
        <v>346325</v>
      </c>
      <c r="E16" s="288">
        <v>137544492</v>
      </c>
      <c r="F16" s="289">
        <v>16485501</v>
      </c>
      <c r="G16" s="78">
        <f t="shared" si="0"/>
        <v>154029993</v>
      </c>
      <c r="H16" s="288">
        <v>1723080</v>
      </c>
      <c r="I16" s="289">
        <v>547598</v>
      </c>
      <c r="J16" s="289">
        <v>647</v>
      </c>
      <c r="K16" s="289">
        <v>48375</v>
      </c>
      <c r="L16" s="78">
        <f t="shared" si="1"/>
        <v>2319700</v>
      </c>
      <c r="M16" s="287">
        <v>1149963</v>
      </c>
      <c r="N16" s="180">
        <f t="shared" si="2"/>
        <v>1.5</v>
      </c>
      <c r="O16" s="181">
        <f t="shared" si="3"/>
        <v>0.9</v>
      </c>
      <c r="P16" s="78">
        <v>262</v>
      </c>
    </row>
    <row r="17" spans="1:16" s="42" customFormat="1" ht="20.149999999999999" customHeight="1" x14ac:dyDescent="0.3">
      <c r="A17" s="17" t="s">
        <v>112</v>
      </c>
      <c r="B17" s="13" t="str">
        <f t="shared" si="4"/>
        <v>令和５年度</v>
      </c>
      <c r="C17" s="287">
        <v>767713</v>
      </c>
      <c r="D17" s="287">
        <v>349561</v>
      </c>
      <c r="E17" s="288">
        <v>135601082</v>
      </c>
      <c r="F17" s="289">
        <v>14366021</v>
      </c>
      <c r="G17" s="78">
        <f t="shared" si="0"/>
        <v>149967103</v>
      </c>
      <c r="H17" s="288">
        <v>1611426</v>
      </c>
      <c r="I17" s="289">
        <v>1632791</v>
      </c>
      <c r="J17" s="289">
        <v>1132</v>
      </c>
      <c r="K17" s="289"/>
      <c r="L17" s="78">
        <f t="shared" si="1"/>
        <v>3245349</v>
      </c>
      <c r="M17" s="287">
        <v>1276527</v>
      </c>
      <c r="N17" s="180">
        <f t="shared" si="2"/>
        <v>2.2000000000000002</v>
      </c>
      <c r="O17" s="181">
        <f t="shared" si="3"/>
        <v>1.5</v>
      </c>
      <c r="P17" s="78">
        <v>210</v>
      </c>
    </row>
    <row r="18" spans="1:16" s="42" customFormat="1" ht="20.149999999999999" customHeight="1" x14ac:dyDescent="0.3">
      <c r="A18" s="17" t="s">
        <v>113</v>
      </c>
      <c r="B18" s="13" t="str">
        <f t="shared" si="4"/>
        <v>令和５年度</v>
      </c>
      <c r="C18" s="287">
        <v>673804</v>
      </c>
      <c r="D18" s="287">
        <v>302928</v>
      </c>
      <c r="E18" s="288">
        <v>141996245</v>
      </c>
      <c r="F18" s="289">
        <v>15033667</v>
      </c>
      <c r="G18" s="78">
        <f t="shared" si="0"/>
        <v>157029912</v>
      </c>
      <c r="H18" s="288">
        <v>1750599</v>
      </c>
      <c r="I18" s="289">
        <v>679416</v>
      </c>
      <c r="J18" s="289">
        <v>11241</v>
      </c>
      <c r="K18" s="289">
        <v>80551</v>
      </c>
      <c r="L18" s="78">
        <f t="shared" si="1"/>
        <v>2521807</v>
      </c>
      <c r="M18" s="287">
        <v>1166816</v>
      </c>
      <c r="N18" s="180">
        <f t="shared" si="2"/>
        <v>1.6</v>
      </c>
      <c r="O18" s="181">
        <f t="shared" si="3"/>
        <v>1</v>
      </c>
      <c r="P18" s="78">
        <v>225</v>
      </c>
    </row>
    <row r="19" spans="1:16" s="42" customFormat="1" ht="20.149999999999999" customHeight="1" x14ac:dyDescent="0.3">
      <c r="A19" s="17" t="s">
        <v>114</v>
      </c>
      <c r="B19" s="13" t="str">
        <f t="shared" si="4"/>
        <v>令和５年度</v>
      </c>
      <c r="C19" s="287">
        <v>776750</v>
      </c>
      <c r="D19" s="287">
        <v>332081</v>
      </c>
      <c r="E19" s="288">
        <v>152373340</v>
      </c>
      <c r="F19" s="289">
        <v>17141110</v>
      </c>
      <c r="G19" s="78">
        <f t="shared" si="0"/>
        <v>169514450</v>
      </c>
      <c r="H19" s="288">
        <v>1854297</v>
      </c>
      <c r="I19" s="289">
        <v>912490</v>
      </c>
      <c r="J19" s="289">
        <v>0</v>
      </c>
      <c r="K19" s="289">
        <v>90038</v>
      </c>
      <c r="L19" s="78">
        <f t="shared" si="1"/>
        <v>2856825</v>
      </c>
      <c r="M19" s="287">
        <v>1350852</v>
      </c>
      <c r="N19" s="180">
        <f t="shared" si="2"/>
        <v>1.7</v>
      </c>
      <c r="O19" s="181">
        <f t="shared" si="3"/>
        <v>1</v>
      </c>
      <c r="P19" s="78">
        <v>243</v>
      </c>
    </row>
    <row r="20" spans="1:16" s="42" customFormat="1" ht="20.149999999999999" customHeight="1" x14ac:dyDescent="0.3">
      <c r="A20" s="17" t="s">
        <v>115</v>
      </c>
      <c r="B20" s="13" t="str">
        <f t="shared" si="4"/>
        <v>令和５年度</v>
      </c>
      <c r="C20" s="287">
        <v>2322143</v>
      </c>
      <c r="D20" s="287">
        <v>1162340</v>
      </c>
      <c r="E20" s="288">
        <v>617466086</v>
      </c>
      <c r="F20" s="289">
        <v>63599610</v>
      </c>
      <c r="G20" s="78">
        <f t="shared" si="0"/>
        <v>681065696</v>
      </c>
      <c r="H20" s="288">
        <v>7375382</v>
      </c>
      <c r="I20" s="289">
        <v>4146121</v>
      </c>
      <c r="J20" s="289">
        <v>2287</v>
      </c>
      <c r="K20" s="289"/>
      <c r="L20" s="78">
        <f t="shared" si="1"/>
        <v>11523790</v>
      </c>
      <c r="M20" s="287">
        <v>3630072</v>
      </c>
      <c r="N20" s="180">
        <f t="shared" si="2"/>
        <v>1.7</v>
      </c>
      <c r="O20" s="181">
        <f t="shared" si="3"/>
        <v>1.3</v>
      </c>
      <c r="P20" s="78">
        <v>889</v>
      </c>
    </row>
    <row r="21" spans="1:16" s="42" customFormat="1" ht="20.149999999999999" customHeight="1" x14ac:dyDescent="0.3">
      <c r="A21" s="17" t="s">
        <v>116</v>
      </c>
      <c r="B21" s="13" t="str">
        <f t="shared" si="4"/>
        <v>令和５年度</v>
      </c>
      <c r="C21" s="287">
        <v>1436247</v>
      </c>
      <c r="D21" s="287">
        <v>746014</v>
      </c>
      <c r="E21" s="288">
        <v>320060232</v>
      </c>
      <c r="F21" s="289">
        <v>30962984</v>
      </c>
      <c r="G21" s="78">
        <f t="shared" si="0"/>
        <v>351023216</v>
      </c>
      <c r="H21" s="288">
        <v>3981519</v>
      </c>
      <c r="I21" s="289">
        <v>1635431</v>
      </c>
      <c r="J21" s="289">
        <v>0</v>
      </c>
      <c r="K21" s="289">
        <v>0</v>
      </c>
      <c r="L21" s="78">
        <f t="shared" si="1"/>
        <v>5616950</v>
      </c>
      <c r="M21" s="287">
        <v>2000621</v>
      </c>
      <c r="N21" s="180">
        <f t="shared" si="2"/>
        <v>1.6</v>
      </c>
      <c r="O21" s="181">
        <f t="shared" si="3"/>
        <v>1.1000000000000001</v>
      </c>
      <c r="P21" s="78">
        <v>547</v>
      </c>
    </row>
    <row r="22" spans="1:16" s="42" customFormat="1" ht="20.149999999999999" customHeight="1" x14ac:dyDescent="0.3">
      <c r="A22" s="17" t="s">
        <v>117</v>
      </c>
      <c r="B22" s="13" t="str">
        <f t="shared" si="4"/>
        <v>令和５年度</v>
      </c>
      <c r="C22" s="287">
        <v>2777328</v>
      </c>
      <c r="D22" s="287">
        <v>1545010</v>
      </c>
      <c r="E22" s="288">
        <v>804353305</v>
      </c>
      <c r="F22" s="289">
        <v>60692312</v>
      </c>
      <c r="G22" s="78">
        <f t="shared" si="0"/>
        <v>865045617</v>
      </c>
      <c r="H22" s="288">
        <v>8515998</v>
      </c>
      <c r="I22" s="289">
        <v>5834792</v>
      </c>
      <c r="J22" s="289">
        <v>0</v>
      </c>
      <c r="K22" s="289"/>
      <c r="L22" s="78">
        <f t="shared" si="1"/>
        <v>14350790</v>
      </c>
      <c r="M22" s="287">
        <v>4167954</v>
      </c>
      <c r="N22" s="180">
        <f t="shared" si="2"/>
        <v>1.7</v>
      </c>
      <c r="O22" s="181">
        <f t="shared" si="3"/>
        <v>1.3</v>
      </c>
      <c r="P22" s="78">
        <v>970</v>
      </c>
    </row>
    <row r="23" spans="1:16" s="42" customFormat="1" ht="20.149999999999999" customHeight="1" x14ac:dyDescent="0.3">
      <c r="A23" s="17" t="s">
        <v>118</v>
      </c>
      <c r="B23" s="13" t="str">
        <f t="shared" si="4"/>
        <v>令和５年度</v>
      </c>
      <c r="C23" s="287">
        <v>808404</v>
      </c>
      <c r="D23" s="287">
        <v>372480</v>
      </c>
      <c r="E23" s="288">
        <v>157008105</v>
      </c>
      <c r="F23" s="289">
        <v>16183718</v>
      </c>
      <c r="G23" s="78">
        <f t="shared" si="0"/>
        <v>173191823</v>
      </c>
      <c r="H23" s="288">
        <v>2066010</v>
      </c>
      <c r="I23" s="289">
        <v>537387</v>
      </c>
      <c r="J23" s="289">
        <v>0</v>
      </c>
      <c r="K23" s="289">
        <v>192100</v>
      </c>
      <c r="L23" s="78">
        <f t="shared" si="1"/>
        <v>2795497</v>
      </c>
      <c r="M23" s="287">
        <v>1168000</v>
      </c>
      <c r="N23" s="180">
        <f t="shared" si="2"/>
        <v>1.6</v>
      </c>
      <c r="O23" s="181">
        <f t="shared" si="3"/>
        <v>1</v>
      </c>
      <c r="P23" s="78">
        <v>244</v>
      </c>
    </row>
    <row r="24" spans="1:16" s="42" customFormat="1" ht="20.149999999999999" customHeight="1" x14ac:dyDescent="0.3">
      <c r="A24" s="84" t="s">
        <v>119</v>
      </c>
      <c r="B24" s="85" t="str">
        <f t="shared" si="4"/>
        <v>令和５年度</v>
      </c>
      <c r="C24" s="294">
        <v>1492953</v>
      </c>
      <c r="D24" s="294">
        <v>746543</v>
      </c>
      <c r="E24" s="295">
        <v>321122432</v>
      </c>
      <c r="F24" s="296">
        <v>33889793</v>
      </c>
      <c r="G24" s="86">
        <f t="shared" si="0"/>
        <v>355012225</v>
      </c>
      <c r="H24" s="295">
        <v>3394949</v>
      </c>
      <c r="I24" s="296">
        <v>2608894</v>
      </c>
      <c r="J24" s="296">
        <v>0</v>
      </c>
      <c r="K24" s="296"/>
      <c r="L24" s="86">
        <f t="shared" si="1"/>
        <v>6003843</v>
      </c>
      <c r="M24" s="294">
        <v>2200615</v>
      </c>
      <c r="N24" s="182">
        <f t="shared" si="2"/>
        <v>1.7</v>
      </c>
      <c r="O24" s="183">
        <f t="shared" si="3"/>
        <v>1.2</v>
      </c>
      <c r="P24" s="86">
        <v>409</v>
      </c>
    </row>
    <row r="25" spans="1:16" s="42" customFormat="1" ht="20.149999999999999" customHeight="1" x14ac:dyDescent="0.3">
      <c r="A25" s="17" t="s">
        <v>120</v>
      </c>
      <c r="B25" s="13" t="str">
        <f t="shared" si="4"/>
        <v>令和５年度</v>
      </c>
      <c r="C25" s="287">
        <v>712940</v>
      </c>
      <c r="D25" s="287">
        <v>340187</v>
      </c>
      <c r="E25" s="288">
        <v>135626343</v>
      </c>
      <c r="F25" s="290">
        <v>14448643</v>
      </c>
      <c r="G25" s="78">
        <f t="shared" si="0"/>
        <v>150074986</v>
      </c>
      <c r="H25" s="288">
        <v>1504608</v>
      </c>
      <c r="I25" s="289">
        <v>767941</v>
      </c>
      <c r="J25" s="289">
        <v>23</v>
      </c>
      <c r="K25" s="289">
        <v>73221</v>
      </c>
      <c r="L25" s="78">
        <f t="shared" si="1"/>
        <v>2345793</v>
      </c>
      <c r="M25" s="287">
        <v>1062015</v>
      </c>
      <c r="N25" s="180">
        <f t="shared" si="2"/>
        <v>1.6</v>
      </c>
      <c r="O25" s="181">
        <f t="shared" si="3"/>
        <v>0.9</v>
      </c>
      <c r="P25" s="78">
        <v>212</v>
      </c>
    </row>
    <row r="26" spans="1:16" s="42" customFormat="1" ht="20.149999999999999" customHeight="1" x14ac:dyDescent="0.3">
      <c r="A26" s="17" t="s">
        <v>121</v>
      </c>
      <c r="B26" s="13" t="str">
        <f t="shared" si="4"/>
        <v>令和５年度</v>
      </c>
      <c r="C26" s="287">
        <v>1180822</v>
      </c>
      <c r="D26" s="287">
        <v>563696</v>
      </c>
      <c r="E26" s="288">
        <v>246715613</v>
      </c>
      <c r="F26" s="289">
        <v>26840118</v>
      </c>
      <c r="G26" s="78">
        <f t="shared" si="0"/>
        <v>273555731</v>
      </c>
      <c r="H26" s="288">
        <v>3236157</v>
      </c>
      <c r="I26" s="289">
        <v>1751913</v>
      </c>
      <c r="J26" s="289">
        <v>3139</v>
      </c>
      <c r="K26" s="289">
        <v>119599</v>
      </c>
      <c r="L26" s="78">
        <f t="shared" si="1"/>
        <v>5110808</v>
      </c>
      <c r="M26" s="287">
        <v>1863005</v>
      </c>
      <c r="N26" s="180">
        <f t="shared" si="2"/>
        <v>1.9</v>
      </c>
      <c r="O26" s="181">
        <f t="shared" si="3"/>
        <v>1.3</v>
      </c>
      <c r="P26" s="78">
        <v>410</v>
      </c>
    </row>
    <row r="27" spans="1:16" s="42" customFormat="1" ht="20.149999999999999" customHeight="1" x14ac:dyDescent="0.3">
      <c r="A27" s="17" t="s">
        <v>122</v>
      </c>
      <c r="B27" s="13" t="str">
        <f t="shared" si="4"/>
        <v>令和５年度</v>
      </c>
      <c r="C27" s="287">
        <v>909579</v>
      </c>
      <c r="D27" s="287">
        <v>437816</v>
      </c>
      <c r="E27" s="288">
        <v>181081993</v>
      </c>
      <c r="F27" s="289">
        <v>16963006</v>
      </c>
      <c r="G27" s="78">
        <f t="shared" si="0"/>
        <v>198044999</v>
      </c>
      <c r="H27" s="288">
        <v>2846925</v>
      </c>
      <c r="I27" s="289">
        <v>1376026</v>
      </c>
      <c r="J27" s="289">
        <v>1814</v>
      </c>
      <c r="K27" s="289"/>
      <c r="L27" s="78">
        <f t="shared" si="1"/>
        <v>4224765</v>
      </c>
      <c r="M27" s="287">
        <v>1317397</v>
      </c>
      <c r="N27" s="180">
        <f t="shared" si="2"/>
        <v>2.1</v>
      </c>
      <c r="O27" s="181">
        <f t="shared" si="3"/>
        <v>1.6</v>
      </c>
      <c r="P27" s="78">
        <v>338</v>
      </c>
    </row>
    <row r="28" spans="1:16" s="42" customFormat="1" ht="20.149999999999999" customHeight="1" x14ac:dyDescent="0.3">
      <c r="A28" s="17" t="s">
        <v>123</v>
      </c>
      <c r="B28" s="13" t="str">
        <f t="shared" si="4"/>
        <v>令和５年度</v>
      </c>
      <c r="C28" s="287">
        <v>1645863</v>
      </c>
      <c r="D28" s="287">
        <v>877520</v>
      </c>
      <c r="E28" s="288">
        <v>369936718</v>
      </c>
      <c r="F28" s="289">
        <v>36805318</v>
      </c>
      <c r="G28" s="78">
        <f t="shared" si="0"/>
        <v>406742036</v>
      </c>
      <c r="H28" s="288">
        <v>4376633</v>
      </c>
      <c r="I28" s="289">
        <v>1652047</v>
      </c>
      <c r="J28" s="289">
        <v>109513</v>
      </c>
      <c r="K28" s="289">
        <v>79934</v>
      </c>
      <c r="L28" s="78">
        <f t="shared" si="1"/>
        <v>6218127</v>
      </c>
      <c r="M28" s="287">
        <v>2415693</v>
      </c>
      <c r="N28" s="180">
        <f t="shared" si="2"/>
        <v>1.5</v>
      </c>
      <c r="O28" s="181">
        <f t="shared" si="3"/>
        <v>1</v>
      </c>
      <c r="P28" s="78">
        <v>533</v>
      </c>
    </row>
    <row r="29" spans="1:16" s="43" customFormat="1" ht="20.149999999999999" customHeight="1" x14ac:dyDescent="0.3">
      <c r="A29" s="18" t="s">
        <v>124</v>
      </c>
      <c r="B29" s="378" t="str">
        <f t="shared" si="4"/>
        <v>令和５年度</v>
      </c>
      <c r="C29" s="291">
        <v>735675</v>
      </c>
      <c r="D29" s="291">
        <v>339217</v>
      </c>
      <c r="E29" s="292">
        <v>128068501</v>
      </c>
      <c r="F29" s="293">
        <v>13699897</v>
      </c>
      <c r="G29" s="83">
        <f t="shared" si="0"/>
        <v>141768398</v>
      </c>
      <c r="H29" s="292">
        <v>1606629</v>
      </c>
      <c r="I29" s="293">
        <v>385238</v>
      </c>
      <c r="J29" s="293">
        <v>0</v>
      </c>
      <c r="K29" s="293">
        <v>71604</v>
      </c>
      <c r="L29" s="83">
        <f t="shared" si="1"/>
        <v>2063471</v>
      </c>
      <c r="M29" s="291">
        <v>1166760</v>
      </c>
      <c r="N29" s="184">
        <f t="shared" si="2"/>
        <v>1.5</v>
      </c>
      <c r="O29" s="185">
        <f t="shared" si="3"/>
        <v>0.7</v>
      </c>
      <c r="P29" s="83">
        <v>222</v>
      </c>
    </row>
    <row r="31" spans="1:16" ht="14.5" x14ac:dyDescent="0.3">
      <c r="B31" s="52" t="s">
        <v>65</v>
      </c>
      <c r="C31" s="57" t="s">
        <v>335</v>
      </c>
    </row>
    <row r="32" spans="1:16" x14ac:dyDescent="0.3">
      <c r="C32" s="1"/>
    </row>
    <row r="33" spans="3:3" x14ac:dyDescent="0.3">
      <c r="C33" s="1"/>
    </row>
    <row r="34" spans="3:3" x14ac:dyDescent="0.3">
      <c r="C34" s="1"/>
    </row>
    <row r="35" spans="3:3" x14ac:dyDescent="0.3">
      <c r="C35" s="1"/>
    </row>
    <row r="36" spans="3:3" x14ac:dyDescent="0.3">
      <c r="C36" s="1"/>
    </row>
    <row r="37" spans="3:3" x14ac:dyDescent="0.3">
      <c r="C37" s="1"/>
    </row>
    <row r="38" spans="3:3" x14ac:dyDescent="0.3">
      <c r="C38" s="1"/>
    </row>
    <row r="39" spans="3:3" x14ac:dyDescent="0.3">
      <c r="C39" s="1"/>
    </row>
    <row r="40" spans="3:3" x14ac:dyDescent="0.3">
      <c r="C40" s="1"/>
    </row>
    <row r="41" spans="3:3" x14ac:dyDescent="0.3">
      <c r="C41" s="1"/>
    </row>
    <row r="42" spans="3:3" x14ac:dyDescent="0.3">
      <c r="C42" s="1"/>
    </row>
    <row r="43" spans="3:3" x14ac:dyDescent="0.3">
      <c r="C43" s="1"/>
    </row>
    <row r="44" spans="3:3" x14ac:dyDescent="0.3">
      <c r="C44" s="1"/>
    </row>
  </sheetData>
  <customSheetViews>
    <customSheetView guid="{03FC7672-9506-4B03-8E44-EDF856D258C7}" scale="85" showPageBreaks="1" printArea="1">
      <pane xSplit="2" ySplit="9" topLeftCell="C25" activePane="bottomRight" state="frozen"/>
      <selection pane="bottomRight" activeCell="R9" sqref="R9"/>
      <colBreaks count="1" manualBreakCount="1">
        <brk id="16" max="1048575" man="1"/>
      </colBreaks>
      <pageMargins left="0.59055118110236227" right="0.59055118110236227" top="0.59055118110236227" bottom="0.59055118110236227" header="0.31496062992125984" footer="0.31496062992125984"/>
      <printOptions horizontalCentered="1"/>
      <pageSetup paperSize="9" scale="37" orientation="portrait" r:id="rId1"/>
    </customSheetView>
    <customSheetView guid="{6DC605C1-E00E-4EDA-962A-96717D7BB7B5}" scale="85" showPageBreaks="1" printArea="1">
      <pane xSplit="2" ySplit="9" topLeftCell="C10" activePane="bottomRight" state="frozen"/>
      <selection pane="bottomRight"/>
      <colBreaks count="1" manualBreakCount="1">
        <brk id="16" max="1048575" man="1"/>
      </colBreaks>
      <pageMargins left="0.59055118110236227" right="0.59055118110236227" top="0.59055118110236227" bottom="0.59055118110236227" header="0.31496062992125984" footer="0.31496062992125984"/>
      <printOptions horizontalCentered="1"/>
      <pageSetup paperSize="9" scale="37" orientation="portrait" r:id="rId2"/>
    </customSheetView>
  </customSheetViews>
  <mergeCells count="7">
    <mergeCell ref="P8:P9"/>
    <mergeCell ref="E8:G8"/>
    <mergeCell ref="H8:L8"/>
    <mergeCell ref="M8:M9"/>
    <mergeCell ref="C8:C9"/>
    <mergeCell ref="D8:D9"/>
    <mergeCell ref="N8:O8"/>
  </mergeCells>
  <phoneticPr fontId="1"/>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37" orientation="portrait" r:id="rId3"/>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zoomScaleNormal="100" zoomScaleSheetLayoutView="100" workbookViewId="0">
      <pane xSplit="1" ySplit="6" topLeftCell="B7" activePane="bottomRight" state="frozen"/>
      <selection pane="topRight" activeCell="B1" sqref="B1"/>
      <selection pane="bottomLeft" activeCell="A7" sqref="A7"/>
      <selection pane="bottomRight"/>
    </sheetView>
  </sheetViews>
  <sheetFormatPr defaultColWidth="8.58203125" defaultRowHeight="14" x14ac:dyDescent="0.3"/>
  <cols>
    <col min="1" max="1" width="18.58203125" style="2" customWidth="1"/>
    <col min="2" max="2" width="29.08203125" style="2" bestFit="1" customWidth="1"/>
    <col min="3" max="3" width="32.58203125" style="1" customWidth="1"/>
    <col min="4" max="4" width="33" style="1" customWidth="1"/>
    <col min="5" max="5" width="36.83203125" style="1" bestFit="1" customWidth="1"/>
    <col min="6" max="13" width="14.33203125" style="1" customWidth="1"/>
    <col min="14" max="21" width="6.58203125" style="1" customWidth="1"/>
    <col min="22" max="16384" width="8.58203125" style="1"/>
  </cols>
  <sheetData>
    <row r="1" spans="1:7" ht="14.5" x14ac:dyDescent="0.3">
      <c r="A1" s="224" t="s">
        <v>281</v>
      </c>
    </row>
    <row r="3" spans="1:7" s="6" customFormat="1" ht="20.149999999999999" customHeight="1" x14ac:dyDescent="0.45">
      <c r="A3" s="4" t="s">
        <v>208</v>
      </c>
    </row>
    <row r="4" spans="1:7" s="6" customFormat="1" ht="18.5" x14ac:dyDescent="0.45">
      <c r="A4" s="4"/>
    </row>
    <row r="5" spans="1:7" s="6" customFormat="1" ht="20.149999999999999" customHeight="1" x14ac:dyDescent="0.35">
      <c r="A5" s="9" t="s">
        <v>366</v>
      </c>
      <c r="G5" s="10"/>
    </row>
    <row r="6" spans="1:7" ht="20.149999999999999" customHeight="1" x14ac:dyDescent="0.3">
      <c r="A6" s="194" t="s">
        <v>209</v>
      </c>
      <c r="B6" s="194" t="s">
        <v>210</v>
      </c>
      <c r="C6" s="194" t="s">
        <v>211</v>
      </c>
      <c r="D6" s="194" t="s">
        <v>212</v>
      </c>
      <c r="E6" s="170" t="s">
        <v>213</v>
      </c>
    </row>
    <row r="7" spans="1:7" s="23" customFormat="1" ht="20.149999999999999" customHeight="1" x14ac:dyDescent="0.55000000000000004">
      <c r="A7" s="195"/>
      <c r="B7" s="200"/>
      <c r="C7" s="200"/>
      <c r="D7" s="200"/>
      <c r="E7" s="189"/>
    </row>
    <row r="8" spans="1:7" s="23" customFormat="1" ht="20.149999999999999" customHeight="1" x14ac:dyDescent="0.55000000000000004">
      <c r="A8" s="164" t="s">
        <v>214</v>
      </c>
      <c r="B8" s="201"/>
      <c r="C8" s="202"/>
      <c r="D8" s="202"/>
      <c r="E8" s="190"/>
    </row>
    <row r="9" spans="1:7" s="23" customFormat="1" ht="20.149999999999999" customHeight="1" x14ac:dyDescent="0.55000000000000004">
      <c r="A9" s="196" t="s">
        <v>250</v>
      </c>
      <c r="B9" s="202" t="s">
        <v>215</v>
      </c>
      <c r="C9" s="202" t="s">
        <v>216</v>
      </c>
      <c r="D9" s="202" t="s">
        <v>251</v>
      </c>
      <c r="E9" s="191" t="s">
        <v>217</v>
      </c>
    </row>
    <row r="10" spans="1:7" s="23" customFormat="1" ht="20.149999999999999" customHeight="1" x14ac:dyDescent="0.55000000000000004">
      <c r="A10" s="196" t="s">
        <v>218</v>
      </c>
      <c r="B10" s="202"/>
      <c r="C10" s="202"/>
      <c r="D10" s="202" t="s">
        <v>252</v>
      </c>
      <c r="E10" s="191"/>
    </row>
    <row r="11" spans="1:7" s="23" customFormat="1" ht="20.149999999999999" customHeight="1" x14ac:dyDescent="0.55000000000000004">
      <c r="A11" s="196" t="s">
        <v>249</v>
      </c>
      <c r="B11" s="202" t="s">
        <v>367</v>
      </c>
      <c r="C11" s="205" t="s">
        <v>216</v>
      </c>
      <c r="D11" s="202" t="s">
        <v>253</v>
      </c>
      <c r="E11" s="190" t="s">
        <v>219</v>
      </c>
    </row>
    <row r="12" spans="1:7" s="23" customFormat="1" ht="20.149999999999999" customHeight="1" x14ac:dyDescent="0.55000000000000004">
      <c r="A12" s="196"/>
      <c r="B12" s="202"/>
      <c r="C12" s="205"/>
      <c r="D12" s="202"/>
      <c r="E12" s="190" t="s">
        <v>254</v>
      </c>
    </row>
    <row r="13" spans="1:7" s="23" customFormat="1" ht="20.149999999999999" customHeight="1" x14ac:dyDescent="0.55000000000000004">
      <c r="A13" s="196"/>
      <c r="B13" s="202"/>
      <c r="C13" s="205"/>
      <c r="D13" s="202" t="s">
        <v>368</v>
      </c>
      <c r="E13" s="190"/>
    </row>
    <row r="14" spans="1:7" s="23" customFormat="1" ht="20.149999999999999" customHeight="1" x14ac:dyDescent="0.55000000000000004">
      <c r="A14" s="196"/>
      <c r="B14" s="202"/>
      <c r="C14" s="205"/>
      <c r="D14" s="202" t="s">
        <v>369</v>
      </c>
      <c r="E14" s="190"/>
    </row>
    <row r="15" spans="1:7" s="23" customFormat="1" ht="20.149999999999999" customHeight="1" x14ac:dyDescent="0.55000000000000004">
      <c r="A15" s="196"/>
      <c r="B15" s="202"/>
      <c r="C15" s="205"/>
      <c r="D15" s="202" t="s">
        <v>370</v>
      </c>
      <c r="E15" s="190"/>
    </row>
    <row r="16" spans="1:7" s="23" customFormat="1" ht="20.149999999999999" customHeight="1" x14ac:dyDescent="0.55000000000000004">
      <c r="A16" s="196"/>
      <c r="B16" s="202"/>
      <c r="C16" s="205"/>
      <c r="D16" s="202"/>
      <c r="E16" s="190"/>
    </row>
    <row r="17" spans="1:5" s="23" customFormat="1" ht="20.149999999999999" customHeight="1" x14ac:dyDescent="0.55000000000000004">
      <c r="A17" s="196" t="s">
        <v>255</v>
      </c>
      <c r="B17" s="202" t="s">
        <v>220</v>
      </c>
      <c r="C17" s="205" t="s">
        <v>221</v>
      </c>
      <c r="D17" s="202"/>
      <c r="E17" s="190" t="s">
        <v>222</v>
      </c>
    </row>
    <row r="18" spans="1:5" s="23" customFormat="1" ht="20.149999999999999" customHeight="1" x14ac:dyDescent="0.55000000000000004">
      <c r="A18" s="196"/>
      <c r="B18" s="202"/>
      <c r="C18" s="205" t="s">
        <v>256</v>
      </c>
      <c r="D18" s="202"/>
      <c r="E18" s="190" t="s">
        <v>258</v>
      </c>
    </row>
    <row r="19" spans="1:5" s="23" customFormat="1" ht="20.149999999999999" customHeight="1" x14ac:dyDescent="0.55000000000000004">
      <c r="A19" s="196" t="s">
        <v>223</v>
      </c>
      <c r="B19" s="202"/>
      <c r="C19" s="205" t="s">
        <v>257</v>
      </c>
      <c r="D19" s="202"/>
      <c r="E19" s="190" t="s">
        <v>259</v>
      </c>
    </row>
    <row r="20" spans="1:5" s="23" customFormat="1" ht="20.149999999999999" customHeight="1" x14ac:dyDescent="0.55000000000000004">
      <c r="A20" s="197"/>
      <c r="B20" s="202"/>
      <c r="C20" s="206"/>
      <c r="D20" s="202"/>
      <c r="E20" s="190"/>
    </row>
    <row r="21" spans="1:5" s="23" customFormat="1" ht="20.149999999999999" customHeight="1" x14ac:dyDescent="0.55000000000000004">
      <c r="A21" s="196" t="s">
        <v>249</v>
      </c>
      <c r="B21" s="202" t="s">
        <v>224</v>
      </c>
      <c r="C21" s="206" t="s">
        <v>225</v>
      </c>
      <c r="D21" s="202"/>
      <c r="E21" s="190" t="s">
        <v>217</v>
      </c>
    </row>
    <row r="22" spans="1:5" s="23" customFormat="1" ht="20.149999999999999" customHeight="1" x14ac:dyDescent="0.55000000000000004">
      <c r="A22" s="196"/>
      <c r="B22" s="202"/>
      <c r="C22" s="206" t="s">
        <v>226</v>
      </c>
      <c r="D22" s="202"/>
      <c r="E22" s="190" t="s">
        <v>260</v>
      </c>
    </row>
    <row r="23" spans="1:5" s="23" customFormat="1" ht="20.149999999999999" customHeight="1" x14ac:dyDescent="0.55000000000000004">
      <c r="A23" s="196"/>
      <c r="B23" s="202"/>
      <c r="C23" s="207"/>
      <c r="D23" s="202"/>
      <c r="E23" s="190" t="s">
        <v>261</v>
      </c>
    </row>
    <row r="24" spans="1:5" s="23" customFormat="1" ht="20.149999999999999" customHeight="1" x14ac:dyDescent="0.55000000000000004">
      <c r="A24" s="198"/>
      <c r="B24" s="202"/>
      <c r="C24" s="207"/>
      <c r="D24" s="202"/>
      <c r="E24" s="190"/>
    </row>
    <row r="25" spans="1:5" s="23" customFormat="1" ht="20.149999999999999" customHeight="1" x14ac:dyDescent="0.55000000000000004">
      <c r="A25" s="164" t="s">
        <v>91</v>
      </c>
      <c r="B25" s="202" t="s">
        <v>227</v>
      </c>
      <c r="C25" s="207" t="s">
        <v>216</v>
      </c>
      <c r="D25" s="202" t="s">
        <v>262</v>
      </c>
      <c r="E25" s="190" t="s">
        <v>217</v>
      </c>
    </row>
    <row r="26" spans="1:5" s="23" customFormat="1" ht="20.149999999999999" customHeight="1" x14ac:dyDescent="0.55000000000000004">
      <c r="A26" s="196"/>
      <c r="B26" s="202"/>
      <c r="C26" s="206"/>
      <c r="D26" s="202" t="s">
        <v>263</v>
      </c>
      <c r="E26" s="190"/>
    </row>
    <row r="27" spans="1:5" s="23" customFormat="1" ht="20.149999999999999" customHeight="1" x14ac:dyDescent="0.55000000000000004">
      <c r="A27" s="196"/>
      <c r="B27" s="202"/>
      <c r="C27" s="206"/>
      <c r="D27" s="202"/>
      <c r="E27" s="190"/>
    </row>
    <row r="28" spans="1:5" s="23" customFormat="1" ht="20.149999999999999" customHeight="1" x14ac:dyDescent="0.55000000000000004">
      <c r="A28" s="196"/>
      <c r="B28" s="202"/>
      <c r="C28" s="206"/>
      <c r="D28" s="202" t="s">
        <v>264</v>
      </c>
      <c r="E28" s="190"/>
    </row>
    <row r="29" spans="1:5" s="23" customFormat="1" ht="20.149999999999999" customHeight="1" x14ac:dyDescent="0.55000000000000004">
      <c r="A29" s="196"/>
      <c r="B29" s="202"/>
      <c r="C29" s="206"/>
      <c r="D29" s="202" t="s">
        <v>265</v>
      </c>
      <c r="E29" s="190"/>
    </row>
    <row r="30" spans="1:5" s="23" customFormat="1" ht="20.149999999999999" customHeight="1" x14ac:dyDescent="0.55000000000000004">
      <c r="A30" s="196"/>
      <c r="B30" s="202"/>
      <c r="C30" s="206"/>
      <c r="D30" s="202" t="s">
        <v>266</v>
      </c>
      <c r="E30" s="190"/>
    </row>
    <row r="31" spans="1:5" s="23" customFormat="1" ht="20.149999999999999" customHeight="1" x14ac:dyDescent="0.55000000000000004">
      <c r="A31" s="196"/>
      <c r="B31" s="202"/>
      <c r="C31" s="206"/>
      <c r="D31" s="202"/>
      <c r="E31" s="190"/>
    </row>
    <row r="32" spans="1:5" s="23" customFormat="1" ht="20.149999999999999" customHeight="1" x14ac:dyDescent="0.55000000000000004">
      <c r="A32" s="164" t="s">
        <v>228</v>
      </c>
      <c r="B32" s="202" t="s">
        <v>229</v>
      </c>
      <c r="C32" s="206" t="s">
        <v>230</v>
      </c>
      <c r="D32" s="202" t="s">
        <v>267</v>
      </c>
      <c r="E32" s="190" t="s">
        <v>217</v>
      </c>
    </row>
    <row r="33" spans="1:5" s="23" customFormat="1" ht="20.149999999999999" customHeight="1" x14ac:dyDescent="0.55000000000000004">
      <c r="A33" s="196"/>
      <c r="B33" s="202"/>
      <c r="C33" s="206"/>
      <c r="D33" s="202" t="s">
        <v>268</v>
      </c>
      <c r="E33" s="190"/>
    </row>
    <row r="34" spans="1:5" s="23" customFormat="1" ht="20.149999999999999" customHeight="1" x14ac:dyDescent="0.55000000000000004">
      <c r="A34" s="196"/>
      <c r="B34" s="202"/>
      <c r="C34" s="206"/>
      <c r="D34" s="202"/>
      <c r="E34" s="190"/>
    </row>
    <row r="35" spans="1:5" s="23" customFormat="1" ht="20.149999999999999" customHeight="1" x14ac:dyDescent="0.55000000000000004">
      <c r="A35" s="164" t="s">
        <v>231</v>
      </c>
      <c r="B35" s="202" t="s">
        <v>232</v>
      </c>
      <c r="C35" s="206"/>
      <c r="D35" s="202"/>
      <c r="E35" s="190"/>
    </row>
    <row r="36" spans="1:5" s="23" customFormat="1" ht="20.149999999999999" customHeight="1" x14ac:dyDescent="0.55000000000000004">
      <c r="A36" s="196"/>
      <c r="B36" s="202" t="s">
        <v>233</v>
      </c>
      <c r="C36" s="206"/>
      <c r="D36" s="202"/>
      <c r="E36" s="190"/>
    </row>
    <row r="37" spans="1:5" s="23" customFormat="1" ht="20.149999999999999" customHeight="1" x14ac:dyDescent="0.55000000000000004">
      <c r="A37" s="196"/>
      <c r="B37" s="202"/>
      <c r="C37" s="206"/>
      <c r="D37" s="202"/>
      <c r="E37" s="190"/>
    </row>
    <row r="38" spans="1:5" s="23" customFormat="1" ht="20.149999999999999" customHeight="1" x14ac:dyDescent="0.55000000000000004">
      <c r="A38" s="164" t="s">
        <v>234</v>
      </c>
      <c r="B38" s="202" t="s">
        <v>235</v>
      </c>
      <c r="C38" s="206" t="s">
        <v>236</v>
      </c>
      <c r="D38" s="202"/>
      <c r="E38" s="190" t="s">
        <v>237</v>
      </c>
    </row>
    <row r="39" spans="1:5" s="23" customFormat="1" ht="20.149999999999999" customHeight="1" x14ac:dyDescent="0.55000000000000004">
      <c r="A39" s="196"/>
      <c r="B39" s="203" t="s">
        <v>269</v>
      </c>
      <c r="C39" s="208" t="s">
        <v>270</v>
      </c>
      <c r="D39" s="202"/>
      <c r="E39" s="190"/>
    </row>
    <row r="40" spans="1:5" s="23" customFormat="1" ht="20.149999999999999" customHeight="1" x14ac:dyDescent="0.55000000000000004">
      <c r="A40" s="196"/>
      <c r="B40" s="203"/>
      <c r="C40" s="208"/>
      <c r="D40" s="202"/>
      <c r="E40" s="190"/>
    </row>
    <row r="41" spans="1:5" s="23" customFormat="1" ht="20.149999999999999" customHeight="1" x14ac:dyDescent="0.55000000000000004">
      <c r="A41" s="164" t="s">
        <v>271</v>
      </c>
      <c r="B41" s="202" t="s">
        <v>232</v>
      </c>
      <c r="C41" s="208"/>
      <c r="D41" s="202" t="s">
        <v>274</v>
      </c>
      <c r="E41" s="190" t="s">
        <v>275</v>
      </c>
    </row>
    <row r="42" spans="1:5" s="23" customFormat="1" ht="20.149999999999999" customHeight="1" x14ac:dyDescent="0.55000000000000004">
      <c r="A42" s="196"/>
      <c r="B42" s="202" t="s">
        <v>272</v>
      </c>
      <c r="C42" s="208"/>
      <c r="D42" s="202"/>
      <c r="E42" s="202" t="s">
        <v>276</v>
      </c>
    </row>
    <row r="43" spans="1:5" s="23" customFormat="1" ht="20.149999999999999" customHeight="1" x14ac:dyDescent="0.55000000000000004">
      <c r="A43" s="196"/>
      <c r="B43" s="202" t="s">
        <v>273</v>
      </c>
      <c r="C43" s="208"/>
      <c r="D43" s="202"/>
      <c r="E43" s="190"/>
    </row>
    <row r="44" spans="1:5" s="23" customFormat="1" ht="20.149999999999999" customHeight="1" x14ac:dyDescent="0.55000000000000004">
      <c r="A44" s="196"/>
      <c r="B44" s="202"/>
      <c r="C44" s="206"/>
      <c r="D44" s="202"/>
      <c r="E44" s="190"/>
    </row>
    <row r="45" spans="1:5" s="23" customFormat="1" ht="20.149999999999999" customHeight="1" x14ac:dyDescent="0.55000000000000004">
      <c r="A45" s="164" t="s">
        <v>238</v>
      </c>
      <c r="B45" s="202" t="s">
        <v>239</v>
      </c>
      <c r="C45" s="206" t="s">
        <v>216</v>
      </c>
      <c r="D45" s="202"/>
      <c r="E45" s="190" t="s">
        <v>240</v>
      </c>
    </row>
    <row r="46" spans="1:5" s="23" customFormat="1" ht="20.149999999999999" customHeight="1" x14ac:dyDescent="0.55000000000000004">
      <c r="A46" s="196"/>
      <c r="B46" s="202"/>
      <c r="C46" s="206"/>
      <c r="D46" s="202"/>
      <c r="E46" s="190" t="s">
        <v>241</v>
      </c>
    </row>
    <row r="47" spans="1:5" s="23" customFormat="1" ht="20.149999999999999" customHeight="1" x14ac:dyDescent="0.55000000000000004">
      <c r="A47" s="196"/>
      <c r="B47" s="202"/>
      <c r="C47" s="206"/>
      <c r="D47" s="202"/>
      <c r="E47" s="190"/>
    </row>
    <row r="48" spans="1:5" s="23" customFormat="1" ht="20.149999999999999" customHeight="1" x14ac:dyDescent="0.55000000000000004">
      <c r="A48" s="164" t="s">
        <v>242</v>
      </c>
      <c r="B48" s="202" t="s">
        <v>232</v>
      </c>
      <c r="C48" s="206"/>
      <c r="D48" s="202"/>
      <c r="E48" s="190"/>
    </row>
    <row r="49" spans="1:5" s="23" customFormat="1" ht="20.149999999999999" customHeight="1" x14ac:dyDescent="0.55000000000000004">
      <c r="A49" s="196"/>
      <c r="B49" s="202" t="s">
        <v>243</v>
      </c>
      <c r="C49" s="206"/>
      <c r="D49" s="202"/>
      <c r="E49" s="190"/>
    </row>
    <row r="50" spans="1:5" s="23" customFormat="1" ht="20.149999999999999" customHeight="1" x14ac:dyDescent="0.55000000000000004">
      <c r="A50" s="196"/>
      <c r="B50" s="202" t="s">
        <v>244</v>
      </c>
      <c r="C50" s="206"/>
      <c r="D50" s="202"/>
      <c r="E50" s="190"/>
    </row>
    <row r="51" spans="1:5" s="23" customFormat="1" ht="20.149999999999999" customHeight="1" x14ac:dyDescent="0.55000000000000004">
      <c r="A51" s="196"/>
      <c r="B51" s="202"/>
      <c r="C51" s="206"/>
      <c r="D51" s="202"/>
      <c r="E51" s="190"/>
    </row>
    <row r="52" spans="1:5" s="23" customFormat="1" ht="20.149999999999999" customHeight="1" x14ac:dyDescent="0.55000000000000004">
      <c r="A52" s="164" t="s">
        <v>245</v>
      </c>
      <c r="B52" s="202" t="s">
        <v>246</v>
      </c>
      <c r="C52" s="206" t="s">
        <v>221</v>
      </c>
      <c r="D52" s="202"/>
      <c r="E52" s="190" t="s">
        <v>247</v>
      </c>
    </row>
    <row r="53" spans="1:5" s="23" customFormat="1" ht="20.149999999999999" customHeight="1" x14ac:dyDescent="0.55000000000000004">
      <c r="A53" s="196"/>
      <c r="B53" s="202"/>
      <c r="C53" s="206" t="s">
        <v>248</v>
      </c>
      <c r="D53" s="206"/>
      <c r="E53" s="192"/>
    </row>
    <row r="54" spans="1:5" s="23" customFormat="1" ht="20.149999999999999" customHeight="1" x14ac:dyDescent="0.55000000000000004">
      <c r="A54" s="199"/>
      <c r="B54" s="204"/>
      <c r="C54" s="209"/>
      <c r="D54" s="209"/>
      <c r="E54" s="193"/>
    </row>
    <row r="55" spans="1:5" s="23" customFormat="1" ht="20.149999999999999" customHeight="1" x14ac:dyDescent="0.55000000000000004">
      <c r="A55" s="186"/>
      <c r="B55" s="187"/>
      <c r="C55" s="188"/>
      <c r="D55" s="188"/>
      <c r="E55" s="188"/>
    </row>
  </sheetData>
  <customSheetViews>
    <customSheetView guid="{03FC7672-9506-4B03-8E44-EDF856D258C7}" showPageBreaks="1" printArea="1">
      <pane xSplit="1" ySplit="6" topLeftCell="B7" activePane="bottomRight" state="frozen"/>
      <selection pane="bottomRight"/>
      <colBreaks count="1" manualBreakCount="1">
        <brk id="13" max="1048575" man="1"/>
      </colBreaks>
      <pageMargins left="0.59055118110236227" right="0.59055118110236227" top="0.59055118110236227" bottom="0.59055118110236227" header="0.31496062992125984" footer="0.31496062992125984"/>
      <printOptions horizontalCentered="1"/>
      <pageSetup paperSize="9" scale="37" orientation="portrait" r:id="rId1"/>
    </customSheetView>
    <customSheetView guid="{6DC605C1-E00E-4EDA-962A-96717D7BB7B5}" showPageBreaks="1" printArea="1">
      <pane xSplit="1" ySplit="6" topLeftCell="B7" activePane="bottomRight" state="frozen"/>
      <selection pane="bottomRight"/>
      <colBreaks count="1" manualBreakCount="1">
        <brk id="13" max="1048575" man="1"/>
      </colBreaks>
      <pageMargins left="0.59055118110236227" right="0.59055118110236227" top="0.59055118110236227" bottom="0.59055118110236227" header="0.31496062992125984" footer="0.31496062992125984"/>
      <printOptions horizontalCentered="1"/>
      <pageSetup paperSize="9" scale="37" orientation="portrait" r:id="rId2"/>
    </customSheetView>
  </customSheetViews>
  <phoneticPr fontId="1"/>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37" orientation="portrait" r:id="rId3"/>
  <colBreaks count="1" manualBreakCount="1">
    <brk id="13" max="1048575" man="1"/>
  </col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zoomScaleNormal="100" workbookViewId="0">
      <pane xSplit="4" ySplit="8" topLeftCell="E9" activePane="bottomRight" state="frozen"/>
      <selection pane="topRight" activeCell="E1" sqref="E1"/>
      <selection pane="bottomLeft" activeCell="A9" sqref="A9"/>
      <selection pane="bottomRight" activeCell="B1" sqref="B1"/>
    </sheetView>
  </sheetViews>
  <sheetFormatPr defaultColWidth="8.58203125" defaultRowHeight="14" x14ac:dyDescent="0.3"/>
  <cols>
    <col min="1" max="1" width="2.58203125" style="2" customWidth="1"/>
    <col min="2" max="2" width="4.83203125" style="2" bestFit="1" customWidth="1"/>
    <col min="3" max="4" width="6.58203125" style="2" bestFit="1" customWidth="1"/>
    <col min="5" max="16" width="10.58203125" style="1" customWidth="1"/>
    <col min="17" max="16384" width="8.58203125" style="1"/>
  </cols>
  <sheetData>
    <row r="1" spans="1:16" ht="14.5" x14ac:dyDescent="0.3">
      <c r="A1" s="224" t="s">
        <v>281</v>
      </c>
      <c r="B1" s="225"/>
      <c r="C1" s="225"/>
    </row>
    <row r="3" spans="1:16" s="6" customFormat="1" ht="20.149999999999999" customHeight="1" x14ac:dyDescent="0.45">
      <c r="A3" s="4" t="s">
        <v>128</v>
      </c>
      <c r="B3" s="4"/>
      <c r="C3" s="4"/>
      <c r="D3" s="4"/>
    </row>
    <row r="4" spans="1:16" s="6" customFormat="1" ht="20.149999999999999" customHeight="1" x14ac:dyDescent="0.45">
      <c r="A4" s="4" t="s">
        <v>129</v>
      </c>
      <c r="B4" s="4"/>
      <c r="C4" s="4"/>
      <c r="D4" s="4"/>
    </row>
    <row r="5" spans="1:16" s="6" customFormat="1" ht="14.5" customHeight="1" x14ac:dyDescent="0.35">
      <c r="A5" s="5"/>
      <c r="B5" s="5"/>
      <c r="C5" s="5"/>
      <c r="D5" s="5"/>
    </row>
    <row r="6" spans="1:16" s="6" customFormat="1" ht="20.149999999999999" customHeight="1" x14ac:dyDescent="0.35">
      <c r="A6" s="9" t="s">
        <v>130</v>
      </c>
      <c r="B6" s="9"/>
      <c r="C6" s="9"/>
      <c r="D6" s="9"/>
      <c r="K6" s="10"/>
    </row>
    <row r="7" spans="1:16" s="87" customFormat="1" ht="20.149999999999999" customHeight="1" x14ac:dyDescent="0.55000000000000004">
      <c r="E7" s="422" t="s">
        <v>138</v>
      </c>
      <c r="F7" s="422"/>
      <c r="G7" s="422"/>
      <c r="H7" s="422" t="s">
        <v>139</v>
      </c>
      <c r="I7" s="422"/>
      <c r="J7" s="422"/>
      <c r="K7" s="422"/>
      <c r="L7" s="422"/>
      <c r="M7" s="422"/>
      <c r="N7" s="417" t="s">
        <v>140</v>
      </c>
      <c r="O7" s="422"/>
      <c r="P7" s="422"/>
    </row>
    <row r="8" spans="1:16" s="8" customFormat="1" ht="61.5" customHeight="1" x14ac:dyDescent="0.55000000000000004">
      <c r="E8" s="214" t="s">
        <v>131</v>
      </c>
      <c r="F8" s="214" t="s">
        <v>132</v>
      </c>
      <c r="G8" s="214" t="s">
        <v>59</v>
      </c>
      <c r="H8" s="214" t="s">
        <v>133</v>
      </c>
      <c r="I8" s="214" t="s">
        <v>134</v>
      </c>
      <c r="J8" s="214" t="s">
        <v>135</v>
      </c>
      <c r="K8" s="214" t="s">
        <v>136</v>
      </c>
      <c r="L8" s="214" t="s">
        <v>137</v>
      </c>
      <c r="M8" s="214" t="s">
        <v>59</v>
      </c>
      <c r="N8" s="258" t="s">
        <v>354</v>
      </c>
      <c r="O8" s="214" t="s">
        <v>88</v>
      </c>
      <c r="P8" s="214" t="s">
        <v>59</v>
      </c>
    </row>
    <row r="9" spans="1:16" s="7" customFormat="1" ht="20.149999999999999" customHeight="1" x14ac:dyDescent="0.55000000000000004">
      <c r="A9" s="109"/>
      <c r="B9" s="454" t="s">
        <v>359</v>
      </c>
      <c r="C9" s="454"/>
      <c r="D9" s="455"/>
      <c r="E9" s="101">
        <f>SUM(E10:E15)</f>
        <v>1</v>
      </c>
      <c r="F9" s="95">
        <f>SUM(F10:F15)</f>
        <v>13</v>
      </c>
      <c r="G9" s="96">
        <f>SUM(E9:F9)</f>
        <v>14</v>
      </c>
      <c r="H9" s="95">
        <f>SUM(H10:H15)</f>
        <v>4</v>
      </c>
      <c r="I9" s="95">
        <f t="shared" ref="I9:L9" si="0">SUM(I10:I15)</f>
        <v>1</v>
      </c>
      <c r="J9" s="95">
        <f t="shared" si="0"/>
        <v>0</v>
      </c>
      <c r="K9" s="95">
        <f t="shared" si="0"/>
        <v>0</v>
      </c>
      <c r="L9" s="95">
        <f t="shared" si="0"/>
        <v>0</v>
      </c>
      <c r="M9" s="96">
        <f>SUM(H9:L9)</f>
        <v>5</v>
      </c>
      <c r="N9" s="95">
        <f t="shared" ref="N9:O9" si="1">SUM(N10:N15)</f>
        <v>0</v>
      </c>
      <c r="O9" s="95">
        <f t="shared" si="1"/>
        <v>9</v>
      </c>
      <c r="P9" s="96">
        <f>SUM(N9:O9)</f>
        <v>9</v>
      </c>
    </row>
    <row r="10" spans="1:16" ht="20.149999999999999" customHeight="1" x14ac:dyDescent="0.3">
      <c r="A10" s="442"/>
      <c r="B10" s="444" t="s">
        <v>306</v>
      </c>
      <c r="C10" s="445" t="s">
        <v>307</v>
      </c>
      <c r="D10" s="377" t="s">
        <v>308</v>
      </c>
      <c r="E10" s="120">
        <v>0</v>
      </c>
      <c r="F10" s="91">
        <v>1</v>
      </c>
      <c r="G10" s="97">
        <f>SUM(E10:F10)</f>
        <v>1</v>
      </c>
      <c r="H10" s="120">
        <v>0</v>
      </c>
      <c r="I10" s="91">
        <v>0</v>
      </c>
      <c r="J10" s="91">
        <v>0</v>
      </c>
      <c r="K10" s="91">
        <v>0</v>
      </c>
      <c r="L10" s="91">
        <v>0</v>
      </c>
      <c r="M10" s="97">
        <f>SUM(H10:L10)</f>
        <v>0</v>
      </c>
      <c r="N10" s="91">
        <v>0</v>
      </c>
      <c r="O10" s="91">
        <v>1</v>
      </c>
      <c r="P10" s="97">
        <f>SUM(N10:O10)</f>
        <v>1</v>
      </c>
    </row>
    <row r="11" spans="1:16" ht="20.149999999999999" customHeight="1" x14ac:dyDescent="0.3">
      <c r="A11" s="442"/>
      <c r="B11" s="444"/>
      <c r="C11" s="445"/>
      <c r="D11" s="377" t="s">
        <v>309</v>
      </c>
      <c r="E11" s="120">
        <v>0</v>
      </c>
      <c r="F11" s="91">
        <v>0</v>
      </c>
      <c r="G11" s="97">
        <f t="shared" ref="G11:G15" si="2">SUM(E11:F11)</f>
        <v>0</v>
      </c>
      <c r="H11" s="120">
        <v>0</v>
      </c>
      <c r="I11" s="91">
        <v>0</v>
      </c>
      <c r="J11" s="91">
        <v>0</v>
      </c>
      <c r="K11" s="91">
        <v>0</v>
      </c>
      <c r="L11" s="91">
        <v>0</v>
      </c>
      <c r="M11" s="97">
        <f t="shared" ref="M11:M15" si="3">SUM(H11:L11)</f>
        <v>0</v>
      </c>
      <c r="N11" s="91">
        <v>0</v>
      </c>
      <c r="O11" s="91">
        <v>0</v>
      </c>
      <c r="P11" s="97">
        <f t="shared" ref="P11:P15" si="4">SUM(N11:O11)</f>
        <v>0</v>
      </c>
    </row>
    <row r="12" spans="1:16" ht="20.149999999999999" customHeight="1" x14ac:dyDescent="0.3">
      <c r="A12" s="442"/>
      <c r="B12" s="444"/>
      <c r="C12" s="445" t="s">
        <v>310</v>
      </c>
      <c r="D12" s="446"/>
      <c r="E12" s="120">
        <v>1</v>
      </c>
      <c r="F12" s="91">
        <v>2</v>
      </c>
      <c r="G12" s="97">
        <f t="shared" si="2"/>
        <v>3</v>
      </c>
      <c r="H12" s="120">
        <v>0</v>
      </c>
      <c r="I12" s="91">
        <v>1</v>
      </c>
      <c r="J12" s="91">
        <v>0</v>
      </c>
      <c r="K12" s="91">
        <v>0</v>
      </c>
      <c r="L12" s="91">
        <v>0</v>
      </c>
      <c r="M12" s="97">
        <f t="shared" si="3"/>
        <v>1</v>
      </c>
      <c r="N12" s="91">
        <v>0</v>
      </c>
      <c r="O12" s="91">
        <v>2</v>
      </c>
      <c r="P12" s="97">
        <f t="shared" si="4"/>
        <v>2</v>
      </c>
    </row>
    <row r="13" spans="1:16" ht="20.149999999999999" customHeight="1" x14ac:dyDescent="0.3">
      <c r="A13" s="442"/>
      <c r="B13" s="444"/>
      <c r="C13" s="445" t="s">
        <v>311</v>
      </c>
      <c r="D13" s="446"/>
      <c r="E13" s="120">
        <v>0</v>
      </c>
      <c r="F13" s="91">
        <v>2</v>
      </c>
      <c r="G13" s="97">
        <f t="shared" si="2"/>
        <v>2</v>
      </c>
      <c r="H13" s="120">
        <v>1</v>
      </c>
      <c r="I13" s="91">
        <v>0</v>
      </c>
      <c r="J13" s="91">
        <v>0</v>
      </c>
      <c r="K13" s="91">
        <v>0</v>
      </c>
      <c r="L13" s="91">
        <v>0</v>
      </c>
      <c r="M13" s="97">
        <f t="shared" si="3"/>
        <v>1</v>
      </c>
      <c r="N13" s="91">
        <v>0</v>
      </c>
      <c r="O13" s="91">
        <v>1</v>
      </c>
      <c r="P13" s="97">
        <f t="shared" si="4"/>
        <v>1</v>
      </c>
    </row>
    <row r="14" spans="1:16" ht="20.149999999999999" customHeight="1" x14ac:dyDescent="0.3">
      <c r="A14" s="442"/>
      <c r="B14" s="444" t="s">
        <v>312</v>
      </c>
      <c r="C14" s="445" t="s">
        <v>313</v>
      </c>
      <c r="D14" s="446"/>
      <c r="E14" s="120">
        <v>0</v>
      </c>
      <c r="F14" s="91">
        <v>7</v>
      </c>
      <c r="G14" s="97">
        <f t="shared" si="2"/>
        <v>7</v>
      </c>
      <c r="H14" s="120">
        <v>3</v>
      </c>
      <c r="I14" s="91">
        <v>0</v>
      </c>
      <c r="J14" s="91">
        <v>0</v>
      </c>
      <c r="K14" s="91">
        <v>0</v>
      </c>
      <c r="L14" s="91">
        <v>0</v>
      </c>
      <c r="M14" s="97">
        <f t="shared" si="3"/>
        <v>3</v>
      </c>
      <c r="N14" s="91">
        <v>0</v>
      </c>
      <c r="O14" s="91">
        <v>4</v>
      </c>
      <c r="P14" s="97">
        <f t="shared" si="4"/>
        <v>4</v>
      </c>
    </row>
    <row r="15" spans="1:16" ht="20.149999999999999" customHeight="1" x14ac:dyDescent="0.3">
      <c r="A15" s="443"/>
      <c r="B15" s="447"/>
      <c r="C15" s="448" t="s">
        <v>314</v>
      </c>
      <c r="D15" s="449"/>
      <c r="E15" s="122">
        <v>0</v>
      </c>
      <c r="F15" s="99">
        <v>1</v>
      </c>
      <c r="G15" s="100">
        <f t="shared" si="2"/>
        <v>1</v>
      </c>
      <c r="H15" s="122">
        <v>0</v>
      </c>
      <c r="I15" s="99">
        <v>0</v>
      </c>
      <c r="J15" s="99">
        <v>0</v>
      </c>
      <c r="K15" s="99">
        <v>0</v>
      </c>
      <c r="L15" s="99">
        <v>0</v>
      </c>
      <c r="M15" s="100">
        <f t="shared" si="3"/>
        <v>0</v>
      </c>
      <c r="N15" s="99">
        <v>0</v>
      </c>
      <c r="O15" s="99">
        <v>1</v>
      </c>
      <c r="P15" s="100">
        <f t="shared" si="4"/>
        <v>1</v>
      </c>
    </row>
    <row r="16" spans="1:16" s="7" customFormat="1" ht="20.149999999999999" customHeight="1" x14ac:dyDescent="0.55000000000000004">
      <c r="A16" s="109"/>
      <c r="B16" s="454" t="s">
        <v>343</v>
      </c>
      <c r="C16" s="454"/>
      <c r="D16" s="455"/>
      <c r="E16" s="101">
        <f>SUM(E17:E22)</f>
        <v>1</v>
      </c>
      <c r="F16" s="95">
        <f>SUM(F17:F22)</f>
        <v>10</v>
      </c>
      <c r="G16" s="96">
        <f>SUM(E16:F16)</f>
        <v>11</v>
      </c>
      <c r="H16" s="95">
        <f>SUM(H17:H22)</f>
        <v>1</v>
      </c>
      <c r="I16" s="95">
        <f t="shared" ref="I16:O16" si="5">SUM(I17:I22)</f>
        <v>4</v>
      </c>
      <c r="J16" s="95">
        <f t="shared" si="5"/>
        <v>0</v>
      </c>
      <c r="K16" s="95">
        <f t="shared" si="5"/>
        <v>0</v>
      </c>
      <c r="L16" s="95">
        <f t="shared" si="5"/>
        <v>5</v>
      </c>
      <c r="M16" s="96">
        <f>SUM(H16:L16)</f>
        <v>10</v>
      </c>
      <c r="N16" s="95">
        <f t="shared" si="5"/>
        <v>0</v>
      </c>
      <c r="O16" s="95">
        <f t="shared" si="5"/>
        <v>1</v>
      </c>
      <c r="P16" s="96">
        <f>SUM(N16:O16)</f>
        <v>1</v>
      </c>
    </row>
    <row r="17" spans="1:16" ht="20.149999999999999" customHeight="1" x14ac:dyDescent="0.3">
      <c r="A17" s="442"/>
      <c r="B17" s="444" t="s">
        <v>306</v>
      </c>
      <c r="C17" s="445" t="s">
        <v>307</v>
      </c>
      <c r="D17" s="279" t="s">
        <v>308</v>
      </c>
      <c r="E17" s="399">
        <v>1</v>
      </c>
      <c r="F17" s="400">
        <v>2</v>
      </c>
      <c r="G17" s="97">
        <f>SUM(E17:F17)</f>
        <v>3</v>
      </c>
      <c r="H17" s="120">
        <v>0</v>
      </c>
      <c r="I17" s="91">
        <v>2</v>
      </c>
      <c r="J17" s="91">
        <v>0</v>
      </c>
      <c r="K17" s="91">
        <v>0</v>
      </c>
      <c r="L17" s="91">
        <v>1</v>
      </c>
      <c r="M17" s="97">
        <f>SUM(H17:L17)</f>
        <v>3</v>
      </c>
      <c r="N17" s="91">
        <v>0</v>
      </c>
      <c r="O17" s="91">
        <v>0</v>
      </c>
      <c r="P17" s="97">
        <f>SUM(N17:O17)</f>
        <v>0</v>
      </c>
    </row>
    <row r="18" spans="1:16" ht="20.149999999999999" customHeight="1" x14ac:dyDescent="0.3">
      <c r="A18" s="442"/>
      <c r="B18" s="444"/>
      <c r="C18" s="445"/>
      <c r="D18" s="279" t="s">
        <v>309</v>
      </c>
      <c r="E18" s="399">
        <v>0</v>
      </c>
      <c r="F18" s="400">
        <v>0</v>
      </c>
      <c r="G18" s="97">
        <f t="shared" ref="G18:G22" si="6">SUM(E18:F18)</f>
        <v>0</v>
      </c>
      <c r="H18" s="120">
        <v>0</v>
      </c>
      <c r="I18" s="91">
        <v>0</v>
      </c>
      <c r="J18" s="91">
        <v>0</v>
      </c>
      <c r="K18" s="91">
        <v>0</v>
      </c>
      <c r="L18" s="91">
        <v>0</v>
      </c>
      <c r="M18" s="97">
        <f t="shared" ref="M18:M22" si="7">SUM(H18:L18)</f>
        <v>0</v>
      </c>
      <c r="N18" s="91">
        <v>0</v>
      </c>
      <c r="O18" s="91">
        <v>0</v>
      </c>
      <c r="P18" s="97">
        <f t="shared" ref="P18:P22" si="8">SUM(N18:O18)</f>
        <v>0</v>
      </c>
    </row>
    <row r="19" spans="1:16" ht="20.149999999999999" customHeight="1" x14ac:dyDescent="0.3">
      <c r="A19" s="442"/>
      <c r="B19" s="444"/>
      <c r="C19" s="445" t="s">
        <v>310</v>
      </c>
      <c r="D19" s="446"/>
      <c r="E19" s="399">
        <v>0</v>
      </c>
      <c r="F19" s="400">
        <v>3</v>
      </c>
      <c r="G19" s="97">
        <f t="shared" si="6"/>
        <v>3</v>
      </c>
      <c r="H19" s="120">
        <v>0</v>
      </c>
      <c r="I19" s="91">
        <v>1</v>
      </c>
      <c r="J19" s="91">
        <v>0</v>
      </c>
      <c r="K19" s="91">
        <v>0</v>
      </c>
      <c r="L19" s="91">
        <v>1</v>
      </c>
      <c r="M19" s="97">
        <f t="shared" si="7"/>
        <v>2</v>
      </c>
      <c r="N19" s="91">
        <v>0</v>
      </c>
      <c r="O19" s="91">
        <v>1</v>
      </c>
      <c r="P19" s="97">
        <f t="shared" si="8"/>
        <v>1</v>
      </c>
    </row>
    <row r="20" spans="1:16" ht="20.149999999999999" customHeight="1" x14ac:dyDescent="0.3">
      <c r="A20" s="442"/>
      <c r="B20" s="444"/>
      <c r="C20" s="445" t="s">
        <v>311</v>
      </c>
      <c r="D20" s="446"/>
      <c r="E20" s="399">
        <v>0</v>
      </c>
      <c r="F20" s="400">
        <v>0</v>
      </c>
      <c r="G20" s="97">
        <f t="shared" si="6"/>
        <v>0</v>
      </c>
      <c r="H20" s="120">
        <v>0</v>
      </c>
      <c r="I20" s="91">
        <v>0</v>
      </c>
      <c r="J20" s="91">
        <v>0</v>
      </c>
      <c r="K20" s="91">
        <v>0</v>
      </c>
      <c r="L20" s="91">
        <v>0</v>
      </c>
      <c r="M20" s="97">
        <f t="shared" si="7"/>
        <v>0</v>
      </c>
      <c r="N20" s="91">
        <v>0</v>
      </c>
      <c r="O20" s="91">
        <v>0</v>
      </c>
      <c r="P20" s="97">
        <f t="shared" si="8"/>
        <v>0</v>
      </c>
    </row>
    <row r="21" spans="1:16" ht="20.149999999999999" customHeight="1" x14ac:dyDescent="0.3">
      <c r="A21" s="442"/>
      <c r="B21" s="444" t="s">
        <v>312</v>
      </c>
      <c r="C21" s="445" t="s">
        <v>313</v>
      </c>
      <c r="D21" s="446"/>
      <c r="E21" s="399">
        <v>0</v>
      </c>
      <c r="F21" s="400">
        <v>5</v>
      </c>
      <c r="G21" s="97">
        <f t="shared" si="6"/>
        <v>5</v>
      </c>
      <c r="H21" s="120">
        <v>1</v>
      </c>
      <c r="I21" s="91">
        <v>1</v>
      </c>
      <c r="J21" s="91">
        <v>0</v>
      </c>
      <c r="K21" s="91">
        <v>0</v>
      </c>
      <c r="L21" s="91">
        <v>3</v>
      </c>
      <c r="M21" s="97">
        <f t="shared" si="7"/>
        <v>5</v>
      </c>
      <c r="N21" s="91">
        <v>0</v>
      </c>
      <c r="O21" s="91">
        <v>0</v>
      </c>
      <c r="P21" s="97">
        <f t="shared" si="8"/>
        <v>0</v>
      </c>
    </row>
    <row r="22" spans="1:16" ht="20.149999999999999" customHeight="1" x14ac:dyDescent="0.3">
      <c r="A22" s="443"/>
      <c r="B22" s="447"/>
      <c r="C22" s="448" t="s">
        <v>314</v>
      </c>
      <c r="D22" s="449"/>
      <c r="E22" s="399">
        <v>0</v>
      </c>
      <c r="F22" s="401">
        <v>0</v>
      </c>
      <c r="G22" s="100">
        <f t="shared" si="6"/>
        <v>0</v>
      </c>
      <c r="H22" s="122">
        <v>0</v>
      </c>
      <c r="I22" s="99">
        <v>0</v>
      </c>
      <c r="J22" s="99">
        <v>0</v>
      </c>
      <c r="K22" s="99">
        <v>0</v>
      </c>
      <c r="L22" s="99">
        <v>0</v>
      </c>
      <c r="M22" s="100">
        <f t="shared" si="7"/>
        <v>0</v>
      </c>
      <c r="N22" s="99">
        <v>0</v>
      </c>
      <c r="O22" s="99">
        <v>0</v>
      </c>
      <c r="P22" s="100">
        <f t="shared" si="8"/>
        <v>0</v>
      </c>
    </row>
    <row r="23" spans="1:16" s="7" customFormat="1" ht="20.149999999999999" customHeight="1" x14ac:dyDescent="0.55000000000000004">
      <c r="A23" s="109"/>
      <c r="B23" s="454" t="s">
        <v>303</v>
      </c>
      <c r="C23" s="454"/>
      <c r="D23" s="455"/>
      <c r="E23" s="101">
        <v>6</v>
      </c>
      <c r="F23" s="95">
        <v>6</v>
      </c>
      <c r="G23" s="96">
        <f>SUM(E23:F23)</f>
        <v>12</v>
      </c>
      <c r="H23" s="101">
        <v>4</v>
      </c>
      <c r="I23" s="95">
        <v>5</v>
      </c>
      <c r="J23" s="95">
        <v>1</v>
      </c>
      <c r="K23" s="95">
        <v>0</v>
      </c>
      <c r="L23" s="95">
        <v>1</v>
      </c>
      <c r="M23" s="96">
        <f>SUM(H23:L23)</f>
        <v>11</v>
      </c>
      <c r="N23" s="95">
        <v>0</v>
      </c>
      <c r="O23" s="95">
        <v>1</v>
      </c>
      <c r="P23" s="96">
        <f>SUM(N23:O23)</f>
        <v>1</v>
      </c>
    </row>
    <row r="24" spans="1:16" ht="20.149999999999999" customHeight="1" x14ac:dyDescent="0.3">
      <c r="A24" s="442"/>
      <c r="B24" s="444" t="s">
        <v>306</v>
      </c>
      <c r="C24" s="445" t="s">
        <v>307</v>
      </c>
      <c r="D24" s="262" t="s">
        <v>308</v>
      </c>
      <c r="E24" s="120">
        <v>2</v>
      </c>
      <c r="F24" s="91">
        <v>2</v>
      </c>
      <c r="G24" s="97">
        <f>SUM(E24:F24)</f>
        <v>4</v>
      </c>
      <c r="H24" s="120">
        <v>1</v>
      </c>
      <c r="I24" s="91">
        <v>1</v>
      </c>
      <c r="J24" s="91">
        <v>0</v>
      </c>
      <c r="K24" s="91">
        <v>0</v>
      </c>
      <c r="L24" s="91">
        <v>1</v>
      </c>
      <c r="M24" s="97">
        <f>SUM(H24:L24)</f>
        <v>3</v>
      </c>
      <c r="N24" s="91">
        <v>0</v>
      </c>
      <c r="O24" s="91">
        <v>1</v>
      </c>
      <c r="P24" s="97">
        <f>SUM(N24:O24)</f>
        <v>1</v>
      </c>
    </row>
    <row r="25" spans="1:16" ht="20.149999999999999" customHeight="1" x14ac:dyDescent="0.3">
      <c r="A25" s="442"/>
      <c r="B25" s="444"/>
      <c r="C25" s="445"/>
      <c r="D25" s="262" t="s">
        <v>309</v>
      </c>
      <c r="E25" s="120">
        <v>1</v>
      </c>
      <c r="F25" s="91">
        <v>0</v>
      </c>
      <c r="G25" s="97">
        <f t="shared" ref="G25:G29" si="9">SUM(E25:F25)</f>
        <v>1</v>
      </c>
      <c r="H25" s="120">
        <v>0</v>
      </c>
      <c r="I25" s="91">
        <v>0</v>
      </c>
      <c r="J25" s="91">
        <v>1</v>
      </c>
      <c r="K25" s="91">
        <v>0</v>
      </c>
      <c r="L25" s="91">
        <v>0</v>
      </c>
      <c r="M25" s="97">
        <f t="shared" ref="M25:M29" si="10">SUM(H25:L25)</f>
        <v>1</v>
      </c>
      <c r="N25" s="91">
        <v>0</v>
      </c>
      <c r="O25" s="91">
        <v>0</v>
      </c>
      <c r="P25" s="97">
        <f t="shared" ref="P25:P29" si="11">SUM(N25:O25)</f>
        <v>0</v>
      </c>
    </row>
    <row r="26" spans="1:16" ht="20.149999999999999" customHeight="1" x14ac:dyDescent="0.3">
      <c r="A26" s="442"/>
      <c r="B26" s="444"/>
      <c r="C26" s="445" t="s">
        <v>310</v>
      </c>
      <c r="D26" s="446"/>
      <c r="E26" s="120">
        <v>0</v>
      </c>
      <c r="F26" s="91">
        <v>0</v>
      </c>
      <c r="G26" s="97">
        <f t="shared" si="9"/>
        <v>0</v>
      </c>
      <c r="H26" s="120">
        <v>0</v>
      </c>
      <c r="I26" s="91">
        <v>0</v>
      </c>
      <c r="J26" s="91">
        <v>0</v>
      </c>
      <c r="K26" s="91">
        <v>0</v>
      </c>
      <c r="L26" s="91">
        <v>0</v>
      </c>
      <c r="M26" s="97">
        <f t="shared" si="10"/>
        <v>0</v>
      </c>
      <c r="N26" s="91">
        <v>0</v>
      </c>
      <c r="O26" s="91">
        <v>0</v>
      </c>
      <c r="P26" s="97">
        <f t="shared" si="11"/>
        <v>0</v>
      </c>
    </row>
    <row r="27" spans="1:16" ht="20.149999999999999" customHeight="1" x14ac:dyDescent="0.3">
      <c r="A27" s="442"/>
      <c r="B27" s="444"/>
      <c r="C27" s="445" t="s">
        <v>311</v>
      </c>
      <c r="D27" s="446"/>
      <c r="E27" s="120">
        <v>0</v>
      </c>
      <c r="F27" s="91">
        <v>0</v>
      </c>
      <c r="G27" s="97">
        <f t="shared" si="9"/>
        <v>0</v>
      </c>
      <c r="H27" s="120">
        <v>0</v>
      </c>
      <c r="I27" s="91">
        <v>0</v>
      </c>
      <c r="J27" s="91">
        <v>0</v>
      </c>
      <c r="K27" s="91">
        <v>0</v>
      </c>
      <c r="L27" s="91">
        <v>0</v>
      </c>
      <c r="M27" s="97">
        <f t="shared" si="10"/>
        <v>0</v>
      </c>
      <c r="N27" s="91">
        <v>0</v>
      </c>
      <c r="O27" s="91">
        <v>0</v>
      </c>
      <c r="P27" s="97">
        <f t="shared" si="11"/>
        <v>0</v>
      </c>
    </row>
    <row r="28" spans="1:16" ht="20.149999999999999" customHeight="1" x14ac:dyDescent="0.3">
      <c r="A28" s="442"/>
      <c r="B28" s="444" t="s">
        <v>312</v>
      </c>
      <c r="C28" s="445" t="s">
        <v>313</v>
      </c>
      <c r="D28" s="446"/>
      <c r="E28" s="120">
        <v>3</v>
      </c>
      <c r="F28" s="91">
        <v>4</v>
      </c>
      <c r="G28" s="97">
        <f t="shared" si="9"/>
        <v>7</v>
      </c>
      <c r="H28" s="120">
        <v>3</v>
      </c>
      <c r="I28" s="91">
        <v>4</v>
      </c>
      <c r="J28" s="91">
        <v>0</v>
      </c>
      <c r="K28" s="91">
        <v>0</v>
      </c>
      <c r="L28" s="91">
        <v>0</v>
      </c>
      <c r="M28" s="97">
        <f t="shared" si="10"/>
        <v>7</v>
      </c>
      <c r="N28" s="91">
        <v>0</v>
      </c>
      <c r="O28" s="91">
        <v>0</v>
      </c>
      <c r="P28" s="97">
        <f t="shared" si="11"/>
        <v>0</v>
      </c>
    </row>
    <row r="29" spans="1:16" ht="20.149999999999999" customHeight="1" x14ac:dyDescent="0.3">
      <c r="A29" s="443"/>
      <c r="B29" s="447"/>
      <c r="C29" s="448" t="s">
        <v>314</v>
      </c>
      <c r="D29" s="449"/>
      <c r="E29" s="122">
        <v>0</v>
      </c>
      <c r="F29" s="99">
        <v>0</v>
      </c>
      <c r="G29" s="100">
        <f t="shared" si="9"/>
        <v>0</v>
      </c>
      <c r="H29" s="122">
        <v>0</v>
      </c>
      <c r="I29" s="99">
        <v>0</v>
      </c>
      <c r="J29" s="99">
        <v>0</v>
      </c>
      <c r="K29" s="99">
        <v>0</v>
      </c>
      <c r="L29" s="99">
        <v>0</v>
      </c>
      <c r="M29" s="100">
        <f t="shared" si="10"/>
        <v>0</v>
      </c>
      <c r="N29" s="99">
        <v>0</v>
      </c>
      <c r="O29" s="99">
        <v>0</v>
      </c>
      <c r="P29" s="100">
        <f t="shared" si="11"/>
        <v>0</v>
      </c>
    </row>
    <row r="30" spans="1:16" s="7" customFormat="1" ht="20.149999999999999" customHeight="1" x14ac:dyDescent="0.55000000000000004">
      <c r="A30" s="109"/>
      <c r="B30" s="454" t="s">
        <v>97</v>
      </c>
      <c r="C30" s="454"/>
      <c r="D30" s="455"/>
      <c r="E30" s="101">
        <f>SUM(E31:E36)</f>
        <v>4</v>
      </c>
      <c r="F30" s="95">
        <f>SUM(F31:F36)</f>
        <v>15</v>
      </c>
      <c r="G30" s="96">
        <f>SUM(E30:F30)</f>
        <v>19</v>
      </c>
      <c r="H30" s="101">
        <f>SUM(H31:H36)</f>
        <v>1</v>
      </c>
      <c r="I30" s="95">
        <f>SUM(I31:I36)</f>
        <v>9</v>
      </c>
      <c r="J30" s="95">
        <f>SUM(J31:J36)</f>
        <v>0</v>
      </c>
      <c r="K30" s="95">
        <f>SUM(K31:K36)</f>
        <v>1</v>
      </c>
      <c r="L30" s="95">
        <f>SUM(L31:L36)</f>
        <v>2</v>
      </c>
      <c r="M30" s="96">
        <f>SUM(H30:L30)</f>
        <v>13</v>
      </c>
      <c r="N30" s="95">
        <f>SUM(N31:N36)</f>
        <v>0</v>
      </c>
      <c r="O30" s="95">
        <f>SUM(O31:O36)</f>
        <v>6</v>
      </c>
      <c r="P30" s="96">
        <f>SUM(N30:O30)</f>
        <v>6</v>
      </c>
    </row>
    <row r="31" spans="1:16" ht="20.149999999999999" customHeight="1" x14ac:dyDescent="0.3">
      <c r="A31" s="442"/>
      <c r="B31" s="444" t="s">
        <v>141</v>
      </c>
      <c r="C31" s="445" t="s">
        <v>10</v>
      </c>
      <c r="D31" s="110" t="s">
        <v>142</v>
      </c>
      <c r="E31" s="120">
        <v>0</v>
      </c>
      <c r="F31" s="91">
        <v>2</v>
      </c>
      <c r="G31" s="97">
        <f>SUM(E31:F31)</f>
        <v>2</v>
      </c>
      <c r="H31" s="120">
        <v>0</v>
      </c>
      <c r="I31" s="91">
        <v>0</v>
      </c>
      <c r="J31" s="91">
        <v>0</v>
      </c>
      <c r="K31" s="91">
        <v>0</v>
      </c>
      <c r="L31" s="91">
        <v>0</v>
      </c>
      <c r="M31" s="97">
        <f>SUM(H31:L31)</f>
        <v>0</v>
      </c>
      <c r="N31" s="91">
        <v>0</v>
      </c>
      <c r="O31" s="91">
        <v>2</v>
      </c>
      <c r="P31" s="97">
        <f>SUM(N31:O31)</f>
        <v>2</v>
      </c>
    </row>
    <row r="32" spans="1:16" ht="20.149999999999999" customHeight="1" x14ac:dyDescent="0.3">
      <c r="A32" s="442"/>
      <c r="B32" s="444"/>
      <c r="C32" s="445"/>
      <c r="D32" s="110" t="s">
        <v>143</v>
      </c>
      <c r="E32" s="120">
        <v>0</v>
      </c>
      <c r="F32" s="91">
        <v>1</v>
      </c>
      <c r="G32" s="97">
        <f t="shared" ref="G32:G63" si="12">SUM(E32:F32)</f>
        <v>1</v>
      </c>
      <c r="H32" s="120">
        <v>0</v>
      </c>
      <c r="I32" s="91">
        <v>0</v>
      </c>
      <c r="J32" s="91">
        <v>0</v>
      </c>
      <c r="K32" s="91">
        <v>0</v>
      </c>
      <c r="L32" s="91">
        <v>0</v>
      </c>
      <c r="M32" s="97">
        <f t="shared" ref="M32:M63" si="13">SUM(H32:L32)</f>
        <v>0</v>
      </c>
      <c r="N32" s="91">
        <v>0</v>
      </c>
      <c r="O32" s="91">
        <v>1</v>
      </c>
      <c r="P32" s="97">
        <f t="shared" ref="P32:P63" si="14">SUM(N32:O32)</f>
        <v>1</v>
      </c>
    </row>
    <row r="33" spans="1:16" ht="20.149999999999999" customHeight="1" x14ac:dyDescent="0.3">
      <c r="A33" s="442"/>
      <c r="B33" s="444"/>
      <c r="C33" s="445" t="s">
        <v>91</v>
      </c>
      <c r="D33" s="446"/>
      <c r="E33" s="120">
        <v>2</v>
      </c>
      <c r="F33" s="91">
        <v>4</v>
      </c>
      <c r="G33" s="97">
        <f t="shared" si="12"/>
        <v>6</v>
      </c>
      <c r="H33" s="120">
        <v>0</v>
      </c>
      <c r="I33" s="91">
        <v>3</v>
      </c>
      <c r="J33" s="91">
        <v>0</v>
      </c>
      <c r="K33" s="91">
        <v>1</v>
      </c>
      <c r="L33" s="91">
        <v>2</v>
      </c>
      <c r="M33" s="97">
        <f t="shared" si="13"/>
        <v>6</v>
      </c>
      <c r="N33" s="91">
        <v>0</v>
      </c>
      <c r="O33" s="91">
        <v>0</v>
      </c>
      <c r="P33" s="97">
        <f t="shared" si="14"/>
        <v>0</v>
      </c>
    </row>
    <row r="34" spans="1:16" ht="20.149999999999999" customHeight="1" x14ac:dyDescent="0.3">
      <c r="A34" s="442"/>
      <c r="B34" s="444"/>
      <c r="C34" s="445" t="s">
        <v>144</v>
      </c>
      <c r="D34" s="446"/>
      <c r="E34" s="120">
        <v>0</v>
      </c>
      <c r="F34" s="91">
        <v>0</v>
      </c>
      <c r="G34" s="97">
        <f t="shared" si="12"/>
        <v>0</v>
      </c>
      <c r="H34" s="120">
        <v>0</v>
      </c>
      <c r="I34" s="91">
        <v>0</v>
      </c>
      <c r="J34" s="91">
        <v>0</v>
      </c>
      <c r="K34" s="91">
        <v>0</v>
      </c>
      <c r="L34" s="91">
        <v>0</v>
      </c>
      <c r="M34" s="97">
        <f t="shared" si="13"/>
        <v>0</v>
      </c>
      <c r="N34" s="91">
        <v>0</v>
      </c>
      <c r="O34" s="91">
        <v>0</v>
      </c>
      <c r="P34" s="97">
        <f t="shared" si="14"/>
        <v>0</v>
      </c>
    </row>
    <row r="35" spans="1:16" ht="20.149999999999999" customHeight="1" x14ac:dyDescent="0.3">
      <c r="A35" s="442"/>
      <c r="B35" s="444" t="s">
        <v>145</v>
      </c>
      <c r="C35" s="445" t="s">
        <v>146</v>
      </c>
      <c r="D35" s="446"/>
      <c r="E35" s="120">
        <v>2</v>
      </c>
      <c r="F35" s="91">
        <v>8</v>
      </c>
      <c r="G35" s="97">
        <f t="shared" si="12"/>
        <v>10</v>
      </c>
      <c r="H35" s="120">
        <v>1</v>
      </c>
      <c r="I35" s="91">
        <v>6</v>
      </c>
      <c r="J35" s="91">
        <v>0</v>
      </c>
      <c r="K35" s="91">
        <v>0</v>
      </c>
      <c r="L35" s="91">
        <v>0</v>
      </c>
      <c r="M35" s="97">
        <f t="shared" si="13"/>
        <v>7</v>
      </c>
      <c r="N35" s="91">
        <v>0</v>
      </c>
      <c r="O35" s="91">
        <v>3</v>
      </c>
      <c r="P35" s="97">
        <f t="shared" si="14"/>
        <v>3</v>
      </c>
    </row>
    <row r="36" spans="1:16" ht="20.149999999999999" customHeight="1" x14ac:dyDescent="0.3">
      <c r="A36" s="443"/>
      <c r="B36" s="447"/>
      <c r="C36" s="448" t="s">
        <v>88</v>
      </c>
      <c r="D36" s="449"/>
      <c r="E36" s="122">
        <v>0</v>
      </c>
      <c r="F36" s="99">
        <v>0</v>
      </c>
      <c r="G36" s="100">
        <f t="shared" si="12"/>
        <v>0</v>
      </c>
      <c r="H36" s="122">
        <v>0</v>
      </c>
      <c r="I36" s="99">
        <v>0</v>
      </c>
      <c r="J36" s="99">
        <v>0</v>
      </c>
      <c r="K36" s="99">
        <v>0</v>
      </c>
      <c r="L36" s="99">
        <v>0</v>
      </c>
      <c r="M36" s="100">
        <f t="shared" si="13"/>
        <v>0</v>
      </c>
      <c r="N36" s="99">
        <v>0</v>
      </c>
      <c r="O36" s="99">
        <v>0</v>
      </c>
      <c r="P36" s="100">
        <f t="shared" si="14"/>
        <v>0</v>
      </c>
    </row>
    <row r="37" spans="1:16" ht="20.149999999999999" customHeight="1" x14ac:dyDescent="0.3">
      <c r="A37" s="109"/>
      <c r="B37" s="454" t="s">
        <v>148</v>
      </c>
      <c r="C37" s="454"/>
      <c r="D37" s="455"/>
      <c r="E37" s="101">
        <f>SUM(E38:E43)</f>
        <v>12</v>
      </c>
      <c r="F37" s="95">
        <f>SUM(F38:F43)</f>
        <v>15</v>
      </c>
      <c r="G37" s="259">
        <f t="shared" si="12"/>
        <v>27</v>
      </c>
      <c r="H37" s="101">
        <f>SUM(H38:H43)</f>
        <v>8</v>
      </c>
      <c r="I37" s="95">
        <f>SUM(I38:I43)</f>
        <v>14</v>
      </c>
      <c r="J37" s="95">
        <f>SUM(J38:J43)</f>
        <v>0</v>
      </c>
      <c r="K37" s="95">
        <f>SUM(K38:K43)</f>
        <v>0</v>
      </c>
      <c r="L37" s="95">
        <f>SUM(L38:L43)</f>
        <v>1</v>
      </c>
      <c r="M37" s="259">
        <f t="shared" si="13"/>
        <v>23</v>
      </c>
      <c r="N37" s="95">
        <f>SUM(N38:N43)</f>
        <v>0</v>
      </c>
      <c r="O37" s="95">
        <f>SUM(O38:O43)</f>
        <v>4</v>
      </c>
      <c r="P37" s="259">
        <f t="shared" si="14"/>
        <v>4</v>
      </c>
    </row>
    <row r="38" spans="1:16" ht="20.149999999999999" customHeight="1" x14ac:dyDescent="0.3">
      <c r="A38" s="442"/>
      <c r="B38" s="444" t="s">
        <v>141</v>
      </c>
      <c r="C38" s="445" t="s">
        <v>10</v>
      </c>
      <c r="D38" s="110" t="s">
        <v>142</v>
      </c>
      <c r="E38" s="103">
        <v>3</v>
      </c>
      <c r="F38" s="92">
        <v>1</v>
      </c>
      <c r="G38" s="97">
        <f t="shared" si="12"/>
        <v>4</v>
      </c>
      <c r="H38" s="103">
        <v>1</v>
      </c>
      <c r="I38" s="92">
        <v>2</v>
      </c>
      <c r="J38" s="92">
        <v>0</v>
      </c>
      <c r="K38" s="92">
        <v>0</v>
      </c>
      <c r="L38" s="92">
        <v>1</v>
      </c>
      <c r="M38" s="97">
        <f t="shared" si="13"/>
        <v>4</v>
      </c>
      <c r="N38" s="92">
        <v>0</v>
      </c>
      <c r="O38" s="92">
        <v>0</v>
      </c>
      <c r="P38" s="97">
        <f t="shared" si="14"/>
        <v>0</v>
      </c>
    </row>
    <row r="39" spans="1:16" ht="20.149999999999999" customHeight="1" x14ac:dyDescent="0.3">
      <c r="A39" s="442"/>
      <c r="B39" s="444"/>
      <c r="C39" s="445"/>
      <c r="D39" s="110" t="s">
        <v>143</v>
      </c>
      <c r="E39" s="103">
        <v>0</v>
      </c>
      <c r="F39" s="92">
        <v>0</v>
      </c>
      <c r="G39" s="97">
        <f t="shared" si="12"/>
        <v>0</v>
      </c>
      <c r="H39" s="103">
        <v>0</v>
      </c>
      <c r="I39" s="92">
        <v>0</v>
      </c>
      <c r="J39" s="92">
        <v>0</v>
      </c>
      <c r="K39" s="92">
        <v>0</v>
      </c>
      <c r="L39" s="92">
        <v>0</v>
      </c>
      <c r="M39" s="97">
        <f t="shared" si="13"/>
        <v>0</v>
      </c>
      <c r="N39" s="92">
        <v>0</v>
      </c>
      <c r="O39" s="92">
        <v>0</v>
      </c>
      <c r="P39" s="97">
        <f t="shared" si="14"/>
        <v>0</v>
      </c>
    </row>
    <row r="40" spans="1:16" ht="20.149999999999999" customHeight="1" x14ac:dyDescent="0.3">
      <c r="A40" s="442"/>
      <c r="B40" s="444"/>
      <c r="C40" s="445" t="s">
        <v>91</v>
      </c>
      <c r="D40" s="446"/>
      <c r="E40" s="104">
        <v>2</v>
      </c>
      <c r="F40" s="92">
        <v>3</v>
      </c>
      <c r="G40" s="97">
        <f t="shared" si="12"/>
        <v>5</v>
      </c>
      <c r="H40" s="103">
        <v>0</v>
      </c>
      <c r="I40" s="92">
        <v>3</v>
      </c>
      <c r="J40" s="92">
        <v>0</v>
      </c>
      <c r="K40" s="92">
        <v>0</v>
      </c>
      <c r="L40" s="92">
        <v>0</v>
      </c>
      <c r="M40" s="97">
        <f t="shared" si="13"/>
        <v>3</v>
      </c>
      <c r="N40" s="92">
        <v>0</v>
      </c>
      <c r="O40" s="92">
        <v>2</v>
      </c>
      <c r="P40" s="97">
        <f t="shared" si="14"/>
        <v>2</v>
      </c>
    </row>
    <row r="41" spans="1:16" ht="20.149999999999999" customHeight="1" x14ac:dyDescent="0.3">
      <c r="A41" s="442"/>
      <c r="B41" s="444"/>
      <c r="C41" s="445" t="s">
        <v>144</v>
      </c>
      <c r="D41" s="446"/>
      <c r="E41" s="103">
        <v>1</v>
      </c>
      <c r="F41" s="92">
        <v>0</v>
      </c>
      <c r="G41" s="97">
        <f t="shared" si="12"/>
        <v>1</v>
      </c>
      <c r="H41" s="103">
        <v>0</v>
      </c>
      <c r="I41" s="92">
        <v>1</v>
      </c>
      <c r="J41" s="92">
        <v>0</v>
      </c>
      <c r="K41" s="92">
        <v>0</v>
      </c>
      <c r="L41" s="92">
        <v>0</v>
      </c>
      <c r="M41" s="97">
        <f t="shared" si="13"/>
        <v>1</v>
      </c>
      <c r="N41" s="92">
        <v>0</v>
      </c>
      <c r="O41" s="92">
        <v>0</v>
      </c>
      <c r="P41" s="97">
        <f t="shared" si="14"/>
        <v>0</v>
      </c>
    </row>
    <row r="42" spans="1:16" ht="20.149999999999999" customHeight="1" x14ac:dyDescent="0.3">
      <c r="A42" s="442"/>
      <c r="B42" s="444" t="s">
        <v>145</v>
      </c>
      <c r="C42" s="445" t="s">
        <v>146</v>
      </c>
      <c r="D42" s="446"/>
      <c r="E42" s="104">
        <v>6</v>
      </c>
      <c r="F42" s="92">
        <v>11</v>
      </c>
      <c r="G42" s="97">
        <f t="shared" si="12"/>
        <v>17</v>
      </c>
      <c r="H42" s="103">
        <v>7</v>
      </c>
      <c r="I42" s="92">
        <v>8</v>
      </c>
      <c r="J42" s="92">
        <v>0</v>
      </c>
      <c r="K42" s="92">
        <v>0</v>
      </c>
      <c r="L42" s="92">
        <v>0</v>
      </c>
      <c r="M42" s="97">
        <f t="shared" si="13"/>
        <v>15</v>
      </c>
      <c r="N42" s="92">
        <v>0</v>
      </c>
      <c r="O42" s="92">
        <v>2</v>
      </c>
      <c r="P42" s="97">
        <f t="shared" si="14"/>
        <v>2</v>
      </c>
    </row>
    <row r="43" spans="1:16" ht="20.149999999999999" customHeight="1" x14ac:dyDescent="0.3">
      <c r="A43" s="443"/>
      <c r="B43" s="447"/>
      <c r="C43" s="448" t="s">
        <v>88</v>
      </c>
      <c r="D43" s="449"/>
      <c r="E43" s="106">
        <v>0</v>
      </c>
      <c r="F43" s="107">
        <v>0</v>
      </c>
      <c r="G43" s="100">
        <f t="shared" si="12"/>
        <v>0</v>
      </c>
      <c r="H43" s="106">
        <v>0</v>
      </c>
      <c r="I43" s="107">
        <v>0</v>
      </c>
      <c r="J43" s="107">
        <v>0</v>
      </c>
      <c r="K43" s="107">
        <v>0</v>
      </c>
      <c r="L43" s="107">
        <v>0</v>
      </c>
      <c r="M43" s="100">
        <f t="shared" si="13"/>
        <v>0</v>
      </c>
      <c r="N43" s="107">
        <v>0</v>
      </c>
      <c r="O43" s="107">
        <v>0</v>
      </c>
      <c r="P43" s="100">
        <f t="shared" si="14"/>
        <v>0</v>
      </c>
    </row>
    <row r="44" spans="1:16" ht="20.149999999999999" customHeight="1" x14ac:dyDescent="0.3">
      <c r="A44" s="109"/>
      <c r="B44" s="454" t="s">
        <v>149</v>
      </c>
      <c r="C44" s="454"/>
      <c r="D44" s="455"/>
      <c r="E44" s="101">
        <f>SUM(E45:E50)</f>
        <v>4</v>
      </c>
      <c r="F44" s="95">
        <f>SUM(F45:F50)</f>
        <v>29</v>
      </c>
      <c r="G44" s="259">
        <f t="shared" si="12"/>
        <v>33</v>
      </c>
      <c r="H44" s="101">
        <f>SUM(H45:H50)</f>
        <v>11</v>
      </c>
      <c r="I44" s="95">
        <f>SUM(I45:I50)</f>
        <v>8</v>
      </c>
      <c r="J44" s="95">
        <f>SUM(J45:J50)</f>
        <v>0</v>
      </c>
      <c r="K44" s="95">
        <f>SUM(K45:K50)</f>
        <v>0</v>
      </c>
      <c r="L44" s="95">
        <f>SUM(L45:L50)</f>
        <v>2</v>
      </c>
      <c r="M44" s="259">
        <f t="shared" si="13"/>
        <v>21</v>
      </c>
      <c r="N44" s="95">
        <f>SUM(N45:N50)</f>
        <v>0</v>
      </c>
      <c r="O44" s="95">
        <f>SUM(O45:O50)</f>
        <v>12</v>
      </c>
      <c r="P44" s="259">
        <f t="shared" si="14"/>
        <v>12</v>
      </c>
    </row>
    <row r="45" spans="1:16" ht="20.149999999999999" customHeight="1" x14ac:dyDescent="0.3">
      <c r="A45" s="442"/>
      <c r="B45" s="444" t="s">
        <v>141</v>
      </c>
      <c r="C45" s="445" t="s">
        <v>10</v>
      </c>
      <c r="D45" s="110" t="s">
        <v>142</v>
      </c>
      <c r="E45" s="103">
        <v>0</v>
      </c>
      <c r="F45" s="92">
        <v>4</v>
      </c>
      <c r="G45" s="97">
        <f t="shared" si="12"/>
        <v>4</v>
      </c>
      <c r="H45" s="103">
        <v>0</v>
      </c>
      <c r="I45" s="92">
        <v>1</v>
      </c>
      <c r="J45" s="92">
        <v>0</v>
      </c>
      <c r="K45" s="92">
        <v>0</v>
      </c>
      <c r="L45" s="92">
        <v>0</v>
      </c>
      <c r="M45" s="97">
        <f t="shared" si="13"/>
        <v>1</v>
      </c>
      <c r="N45" s="92">
        <v>0</v>
      </c>
      <c r="O45" s="92">
        <v>3</v>
      </c>
      <c r="P45" s="97">
        <f t="shared" si="14"/>
        <v>3</v>
      </c>
    </row>
    <row r="46" spans="1:16" ht="20.149999999999999" customHeight="1" x14ac:dyDescent="0.3">
      <c r="A46" s="442"/>
      <c r="B46" s="444"/>
      <c r="C46" s="445"/>
      <c r="D46" s="110" t="s">
        <v>143</v>
      </c>
      <c r="E46" s="103">
        <v>0</v>
      </c>
      <c r="F46" s="92">
        <v>0</v>
      </c>
      <c r="G46" s="97">
        <f t="shared" si="12"/>
        <v>0</v>
      </c>
      <c r="H46" s="103">
        <v>0</v>
      </c>
      <c r="I46" s="92">
        <v>0</v>
      </c>
      <c r="J46" s="92">
        <v>0</v>
      </c>
      <c r="K46" s="92">
        <v>0</v>
      </c>
      <c r="L46" s="92">
        <v>0</v>
      </c>
      <c r="M46" s="97">
        <f t="shared" si="13"/>
        <v>0</v>
      </c>
      <c r="N46" s="92">
        <v>0</v>
      </c>
      <c r="O46" s="92">
        <v>0</v>
      </c>
      <c r="P46" s="97">
        <f t="shared" si="14"/>
        <v>0</v>
      </c>
    </row>
    <row r="47" spans="1:16" ht="20.149999999999999" customHeight="1" x14ac:dyDescent="0.3">
      <c r="A47" s="442"/>
      <c r="B47" s="444"/>
      <c r="C47" s="445" t="s">
        <v>91</v>
      </c>
      <c r="D47" s="446"/>
      <c r="E47" s="103">
        <v>1</v>
      </c>
      <c r="F47" s="92">
        <v>3</v>
      </c>
      <c r="G47" s="97">
        <f t="shared" si="12"/>
        <v>4</v>
      </c>
      <c r="H47" s="103">
        <v>0</v>
      </c>
      <c r="I47" s="92">
        <v>1</v>
      </c>
      <c r="J47" s="92">
        <v>0</v>
      </c>
      <c r="K47" s="92">
        <v>0</v>
      </c>
      <c r="L47" s="92">
        <v>1</v>
      </c>
      <c r="M47" s="97">
        <f t="shared" si="13"/>
        <v>2</v>
      </c>
      <c r="N47" s="92">
        <v>0</v>
      </c>
      <c r="O47" s="92">
        <v>2</v>
      </c>
      <c r="P47" s="97">
        <f t="shared" si="14"/>
        <v>2</v>
      </c>
    </row>
    <row r="48" spans="1:16" ht="20.149999999999999" customHeight="1" x14ac:dyDescent="0.3">
      <c r="A48" s="442"/>
      <c r="B48" s="444"/>
      <c r="C48" s="445" t="s">
        <v>144</v>
      </c>
      <c r="D48" s="446"/>
      <c r="E48" s="103">
        <v>0</v>
      </c>
      <c r="F48" s="92">
        <v>1</v>
      </c>
      <c r="G48" s="97">
        <f t="shared" si="12"/>
        <v>1</v>
      </c>
      <c r="H48" s="103">
        <v>0</v>
      </c>
      <c r="I48" s="92">
        <v>0</v>
      </c>
      <c r="J48" s="92">
        <v>0</v>
      </c>
      <c r="K48" s="92">
        <v>0</v>
      </c>
      <c r="L48" s="92">
        <v>0</v>
      </c>
      <c r="M48" s="97">
        <f t="shared" si="13"/>
        <v>0</v>
      </c>
      <c r="N48" s="92">
        <v>0</v>
      </c>
      <c r="O48" s="92">
        <v>1</v>
      </c>
      <c r="P48" s="97">
        <f t="shared" si="14"/>
        <v>1</v>
      </c>
    </row>
    <row r="49" spans="1:16" ht="20.149999999999999" customHeight="1" x14ac:dyDescent="0.3">
      <c r="A49" s="442"/>
      <c r="B49" s="444" t="s">
        <v>145</v>
      </c>
      <c r="C49" s="445" t="s">
        <v>146</v>
      </c>
      <c r="D49" s="446"/>
      <c r="E49" s="104">
        <v>2</v>
      </c>
      <c r="F49" s="92">
        <v>21</v>
      </c>
      <c r="G49" s="97">
        <f t="shared" si="12"/>
        <v>23</v>
      </c>
      <c r="H49" s="103">
        <v>11</v>
      </c>
      <c r="I49" s="92">
        <v>6</v>
      </c>
      <c r="J49" s="92">
        <v>0</v>
      </c>
      <c r="K49" s="92">
        <v>0</v>
      </c>
      <c r="L49" s="92">
        <v>0</v>
      </c>
      <c r="M49" s="97">
        <f t="shared" si="13"/>
        <v>17</v>
      </c>
      <c r="N49" s="92">
        <v>0</v>
      </c>
      <c r="O49" s="92">
        <v>6</v>
      </c>
      <c r="P49" s="97">
        <f t="shared" si="14"/>
        <v>6</v>
      </c>
    </row>
    <row r="50" spans="1:16" ht="20.149999999999999" customHeight="1" x14ac:dyDescent="0.3">
      <c r="A50" s="443"/>
      <c r="B50" s="447"/>
      <c r="C50" s="448" t="s">
        <v>88</v>
      </c>
      <c r="D50" s="449"/>
      <c r="E50" s="106">
        <v>1</v>
      </c>
      <c r="F50" s="107">
        <v>0</v>
      </c>
      <c r="G50" s="100">
        <f t="shared" si="12"/>
        <v>1</v>
      </c>
      <c r="H50" s="106">
        <v>0</v>
      </c>
      <c r="I50" s="107">
        <v>0</v>
      </c>
      <c r="J50" s="107">
        <v>0</v>
      </c>
      <c r="K50" s="107">
        <v>0</v>
      </c>
      <c r="L50" s="107">
        <v>1</v>
      </c>
      <c r="M50" s="100">
        <f t="shared" si="13"/>
        <v>1</v>
      </c>
      <c r="N50" s="107">
        <v>0</v>
      </c>
      <c r="O50" s="107">
        <v>0</v>
      </c>
      <c r="P50" s="100">
        <f t="shared" si="14"/>
        <v>0</v>
      </c>
    </row>
    <row r="51" spans="1:16" ht="20.149999999999999" customHeight="1" x14ac:dyDescent="0.3">
      <c r="A51" s="109"/>
      <c r="B51" s="454" t="s">
        <v>0</v>
      </c>
      <c r="C51" s="454"/>
      <c r="D51" s="455"/>
      <c r="E51" s="101">
        <f>SUM(E52:E57)</f>
        <v>7</v>
      </c>
      <c r="F51" s="95">
        <f>SUM(F52:F57)</f>
        <v>24</v>
      </c>
      <c r="G51" s="259">
        <f t="shared" si="12"/>
        <v>31</v>
      </c>
      <c r="H51" s="101">
        <f>SUM(H52:H57)</f>
        <v>14</v>
      </c>
      <c r="I51" s="95">
        <f>SUM(I52:I57)</f>
        <v>10</v>
      </c>
      <c r="J51" s="95">
        <f>SUM(J52:J57)</f>
        <v>0</v>
      </c>
      <c r="K51" s="95">
        <f>SUM(K52:K57)</f>
        <v>0</v>
      </c>
      <c r="L51" s="95">
        <f>SUM(L52:L57)</f>
        <v>3</v>
      </c>
      <c r="M51" s="259">
        <f t="shared" si="13"/>
        <v>27</v>
      </c>
      <c r="N51" s="95">
        <f>SUM(N52:N57)</f>
        <v>0</v>
      </c>
      <c r="O51" s="95">
        <f>SUM(O52:O57)</f>
        <v>4</v>
      </c>
      <c r="P51" s="259">
        <f t="shared" si="14"/>
        <v>4</v>
      </c>
    </row>
    <row r="52" spans="1:16" ht="20.149999999999999" customHeight="1" x14ac:dyDescent="0.3">
      <c r="A52" s="442"/>
      <c r="B52" s="444" t="s">
        <v>141</v>
      </c>
      <c r="C52" s="445" t="s">
        <v>10</v>
      </c>
      <c r="D52" s="110" t="s">
        <v>142</v>
      </c>
      <c r="E52" s="103">
        <v>0</v>
      </c>
      <c r="F52" s="92">
        <v>2</v>
      </c>
      <c r="G52" s="97">
        <f t="shared" si="12"/>
        <v>2</v>
      </c>
      <c r="H52" s="103">
        <v>1</v>
      </c>
      <c r="I52" s="92">
        <v>0</v>
      </c>
      <c r="J52" s="92">
        <v>0</v>
      </c>
      <c r="K52" s="92">
        <v>0</v>
      </c>
      <c r="L52" s="92">
        <v>1</v>
      </c>
      <c r="M52" s="97">
        <f t="shared" si="13"/>
        <v>2</v>
      </c>
      <c r="N52" s="92">
        <v>0</v>
      </c>
      <c r="O52" s="92">
        <v>0</v>
      </c>
      <c r="P52" s="97">
        <f t="shared" si="14"/>
        <v>0</v>
      </c>
    </row>
    <row r="53" spans="1:16" ht="20.149999999999999" customHeight="1" x14ac:dyDescent="0.3">
      <c r="A53" s="442"/>
      <c r="B53" s="444"/>
      <c r="C53" s="445"/>
      <c r="D53" s="110" t="s">
        <v>143</v>
      </c>
      <c r="E53" s="103">
        <v>1</v>
      </c>
      <c r="F53" s="92">
        <v>0</v>
      </c>
      <c r="G53" s="97">
        <f t="shared" si="12"/>
        <v>1</v>
      </c>
      <c r="H53" s="103">
        <v>0</v>
      </c>
      <c r="I53" s="92">
        <v>0</v>
      </c>
      <c r="J53" s="92">
        <v>0</v>
      </c>
      <c r="K53" s="92">
        <v>0</v>
      </c>
      <c r="L53" s="92">
        <v>1</v>
      </c>
      <c r="M53" s="97">
        <f t="shared" si="13"/>
        <v>1</v>
      </c>
      <c r="N53" s="92">
        <v>0</v>
      </c>
      <c r="O53" s="92">
        <v>0</v>
      </c>
      <c r="P53" s="97">
        <f t="shared" si="14"/>
        <v>0</v>
      </c>
    </row>
    <row r="54" spans="1:16" ht="20.149999999999999" customHeight="1" x14ac:dyDescent="0.3">
      <c r="A54" s="442"/>
      <c r="B54" s="444"/>
      <c r="C54" s="445" t="s">
        <v>91</v>
      </c>
      <c r="D54" s="446"/>
      <c r="E54" s="103">
        <v>3</v>
      </c>
      <c r="F54" s="92">
        <v>2</v>
      </c>
      <c r="G54" s="97">
        <f t="shared" si="12"/>
        <v>5</v>
      </c>
      <c r="H54" s="103">
        <v>0</v>
      </c>
      <c r="I54" s="92">
        <v>4</v>
      </c>
      <c r="J54" s="92">
        <v>0</v>
      </c>
      <c r="K54" s="92">
        <v>0</v>
      </c>
      <c r="L54" s="92">
        <v>0</v>
      </c>
      <c r="M54" s="97">
        <f t="shared" si="13"/>
        <v>4</v>
      </c>
      <c r="N54" s="92">
        <v>0</v>
      </c>
      <c r="O54" s="92">
        <v>1</v>
      </c>
      <c r="P54" s="97">
        <f t="shared" si="14"/>
        <v>1</v>
      </c>
    </row>
    <row r="55" spans="1:16" ht="20.149999999999999" customHeight="1" x14ac:dyDescent="0.3">
      <c r="A55" s="442"/>
      <c r="B55" s="444"/>
      <c r="C55" s="445" t="s">
        <v>144</v>
      </c>
      <c r="D55" s="446"/>
      <c r="E55" s="103">
        <v>0</v>
      </c>
      <c r="F55" s="92">
        <v>0</v>
      </c>
      <c r="G55" s="97">
        <f t="shared" si="12"/>
        <v>0</v>
      </c>
      <c r="H55" s="103">
        <v>0</v>
      </c>
      <c r="I55" s="92">
        <v>0</v>
      </c>
      <c r="J55" s="92">
        <v>0</v>
      </c>
      <c r="K55" s="92">
        <v>0</v>
      </c>
      <c r="L55" s="92">
        <v>0</v>
      </c>
      <c r="M55" s="97">
        <f t="shared" si="13"/>
        <v>0</v>
      </c>
      <c r="N55" s="92">
        <v>0</v>
      </c>
      <c r="O55" s="92">
        <v>0</v>
      </c>
      <c r="P55" s="97">
        <f t="shared" si="14"/>
        <v>0</v>
      </c>
    </row>
    <row r="56" spans="1:16" ht="20.149999999999999" customHeight="1" x14ac:dyDescent="0.3">
      <c r="A56" s="442"/>
      <c r="B56" s="444" t="s">
        <v>145</v>
      </c>
      <c r="C56" s="445" t="s">
        <v>146</v>
      </c>
      <c r="D56" s="446"/>
      <c r="E56" s="104">
        <v>2</v>
      </c>
      <c r="F56" s="92">
        <v>19</v>
      </c>
      <c r="G56" s="97">
        <f t="shared" si="12"/>
        <v>21</v>
      </c>
      <c r="H56" s="103">
        <v>12</v>
      </c>
      <c r="I56" s="92">
        <v>6</v>
      </c>
      <c r="J56" s="92">
        <v>0</v>
      </c>
      <c r="K56" s="92">
        <v>0</v>
      </c>
      <c r="L56" s="92">
        <v>1</v>
      </c>
      <c r="M56" s="97">
        <f t="shared" si="13"/>
        <v>19</v>
      </c>
      <c r="N56" s="92">
        <v>0</v>
      </c>
      <c r="O56" s="92">
        <v>2</v>
      </c>
      <c r="P56" s="97">
        <f t="shared" si="14"/>
        <v>2</v>
      </c>
    </row>
    <row r="57" spans="1:16" ht="20.149999999999999" customHeight="1" x14ac:dyDescent="0.3">
      <c r="A57" s="443"/>
      <c r="B57" s="447"/>
      <c r="C57" s="448" t="s">
        <v>88</v>
      </c>
      <c r="D57" s="449"/>
      <c r="E57" s="106">
        <v>1</v>
      </c>
      <c r="F57" s="107">
        <v>1</v>
      </c>
      <c r="G57" s="100">
        <f t="shared" si="12"/>
        <v>2</v>
      </c>
      <c r="H57" s="106">
        <v>1</v>
      </c>
      <c r="I57" s="107">
        <v>0</v>
      </c>
      <c r="J57" s="107">
        <v>0</v>
      </c>
      <c r="K57" s="107">
        <v>0</v>
      </c>
      <c r="L57" s="107">
        <v>0</v>
      </c>
      <c r="M57" s="100">
        <f t="shared" si="13"/>
        <v>1</v>
      </c>
      <c r="N57" s="107">
        <v>0</v>
      </c>
      <c r="O57" s="107">
        <v>1</v>
      </c>
      <c r="P57" s="100">
        <f t="shared" si="14"/>
        <v>1</v>
      </c>
    </row>
    <row r="58" spans="1:16" ht="20.149999999999999" customHeight="1" x14ac:dyDescent="0.3">
      <c r="A58" s="115"/>
      <c r="B58" s="456" t="s">
        <v>1</v>
      </c>
      <c r="C58" s="456"/>
      <c r="D58" s="457"/>
      <c r="E58" s="102">
        <v>13</v>
      </c>
      <c r="F58" s="94">
        <v>36</v>
      </c>
      <c r="G58" s="259">
        <f t="shared" si="12"/>
        <v>49</v>
      </c>
      <c r="H58" s="102">
        <v>22</v>
      </c>
      <c r="I58" s="94">
        <v>17</v>
      </c>
      <c r="J58" s="94">
        <v>0</v>
      </c>
      <c r="K58" s="94">
        <v>0</v>
      </c>
      <c r="L58" s="94">
        <v>3</v>
      </c>
      <c r="M58" s="259">
        <f t="shared" si="13"/>
        <v>42</v>
      </c>
      <c r="N58" s="94">
        <v>1</v>
      </c>
      <c r="O58" s="94">
        <v>6</v>
      </c>
      <c r="P58" s="259">
        <f t="shared" si="14"/>
        <v>7</v>
      </c>
    </row>
    <row r="59" spans="1:16" ht="20.149999999999999" customHeight="1" x14ac:dyDescent="0.3">
      <c r="A59" s="111"/>
      <c r="B59" s="450" t="s">
        <v>150</v>
      </c>
      <c r="C59" s="450"/>
      <c r="D59" s="451"/>
      <c r="E59" s="103">
        <v>7</v>
      </c>
      <c r="F59" s="92">
        <v>43</v>
      </c>
      <c r="G59" s="97">
        <f t="shared" si="12"/>
        <v>50</v>
      </c>
      <c r="H59" s="103">
        <v>15</v>
      </c>
      <c r="I59" s="92">
        <v>20</v>
      </c>
      <c r="J59" s="92">
        <v>0</v>
      </c>
      <c r="K59" s="92">
        <v>0</v>
      </c>
      <c r="L59" s="92">
        <v>2</v>
      </c>
      <c r="M59" s="97">
        <f t="shared" si="13"/>
        <v>37</v>
      </c>
      <c r="N59" s="92">
        <v>1</v>
      </c>
      <c r="O59" s="92">
        <v>12</v>
      </c>
      <c r="P59" s="97">
        <f t="shared" si="14"/>
        <v>13</v>
      </c>
    </row>
    <row r="60" spans="1:16" ht="20.149999999999999" customHeight="1" x14ac:dyDescent="0.3">
      <c r="A60" s="111"/>
      <c r="B60" s="450" t="s">
        <v>151</v>
      </c>
      <c r="C60" s="450"/>
      <c r="D60" s="451"/>
      <c r="E60" s="103">
        <v>6</v>
      </c>
      <c r="F60" s="92">
        <v>43</v>
      </c>
      <c r="G60" s="97">
        <f t="shared" si="12"/>
        <v>49</v>
      </c>
      <c r="H60" s="103">
        <v>18</v>
      </c>
      <c r="I60" s="92">
        <v>22</v>
      </c>
      <c r="J60" s="92" t="s">
        <v>147</v>
      </c>
      <c r="K60" s="92" t="s">
        <v>147</v>
      </c>
      <c r="L60" s="92">
        <v>2</v>
      </c>
      <c r="M60" s="97">
        <f t="shared" si="13"/>
        <v>42</v>
      </c>
      <c r="N60" s="92">
        <v>1</v>
      </c>
      <c r="O60" s="92">
        <v>6</v>
      </c>
      <c r="P60" s="97">
        <f t="shared" si="14"/>
        <v>7</v>
      </c>
    </row>
    <row r="61" spans="1:16" ht="20.149999999999999" customHeight="1" x14ac:dyDescent="0.3">
      <c r="A61" s="111"/>
      <c r="B61" s="450" t="s">
        <v>152</v>
      </c>
      <c r="C61" s="450"/>
      <c r="D61" s="451"/>
      <c r="E61" s="103">
        <v>41</v>
      </c>
      <c r="F61" s="92">
        <v>50</v>
      </c>
      <c r="G61" s="97">
        <f t="shared" si="12"/>
        <v>91</v>
      </c>
      <c r="H61" s="103">
        <v>23</v>
      </c>
      <c r="I61" s="92">
        <v>58</v>
      </c>
      <c r="J61" s="92" t="s">
        <v>147</v>
      </c>
      <c r="K61" s="92">
        <v>1</v>
      </c>
      <c r="L61" s="92">
        <v>3</v>
      </c>
      <c r="M61" s="97">
        <f t="shared" si="13"/>
        <v>85</v>
      </c>
      <c r="N61" s="92">
        <v>1</v>
      </c>
      <c r="O61" s="92">
        <v>5</v>
      </c>
      <c r="P61" s="97">
        <f t="shared" si="14"/>
        <v>6</v>
      </c>
    </row>
    <row r="62" spans="1:16" ht="20.149999999999999" customHeight="1" x14ac:dyDescent="0.3">
      <c r="A62" s="111"/>
      <c r="B62" s="450" t="s">
        <v>153</v>
      </c>
      <c r="C62" s="450"/>
      <c r="D62" s="451"/>
      <c r="E62" s="103">
        <v>4</v>
      </c>
      <c r="F62" s="92">
        <v>104</v>
      </c>
      <c r="G62" s="97">
        <f t="shared" si="12"/>
        <v>108</v>
      </c>
      <c r="H62" s="103">
        <v>25</v>
      </c>
      <c r="I62" s="92">
        <v>39</v>
      </c>
      <c r="J62" s="92" t="s">
        <v>147</v>
      </c>
      <c r="K62" s="92" t="s">
        <v>147</v>
      </c>
      <c r="L62" s="92">
        <v>3</v>
      </c>
      <c r="M62" s="97">
        <f t="shared" si="13"/>
        <v>67</v>
      </c>
      <c r="N62" s="92">
        <v>2</v>
      </c>
      <c r="O62" s="92">
        <v>39</v>
      </c>
      <c r="P62" s="97">
        <f t="shared" si="14"/>
        <v>41</v>
      </c>
    </row>
    <row r="63" spans="1:16" ht="20.149999999999999" customHeight="1" x14ac:dyDescent="0.3">
      <c r="A63" s="112"/>
      <c r="B63" s="452" t="s">
        <v>154</v>
      </c>
      <c r="C63" s="452"/>
      <c r="D63" s="453"/>
      <c r="E63" s="106">
        <v>14</v>
      </c>
      <c r="F63" s="107">
        <v>51</v>
      </c>
      <c r="G63" s="100">
        <f t="shared" si="12"/>
        <v>65</v>
      </c>
      <c r="H63" s="106">
        <v>20</v>
      </c>
      <c r="I63" s="107">
        <v>35</v>
      </c>
      <c r="J63" s="107" t="s">
        <v>147</v>
      </c>
      <c r="K63" s="107">
        <v>1</v>
      </c>
      <c r="L63" s="107">
        <v>5</v>
      </c>
      <c r="M63" s="100">
        <f t="shared" si="13"/>
        <v>61</v>
      </c>
      <c r="N63" s="107">
        <v>2</v>
      </c>
      <c r="O63" s="107">
        <v>2</v>
      </c>
      <c r="P63" s="100">
        <f t="shared" si="14"/>
        <v>4</v>
      </c>
    </row>
    <row r="64" spans="1:16" ht="14.5" x14ac:dyDescent="0.3">
      <c r="D64" s="89"/>
    </row>
    <row r="65" spans="4:4" ht="14.5" x14ac:dyDescent="0.3">
      <c r="D65" s="89"/>
    </row>
    <row r="66" spans="4:4" ht="14.5" x14ac:dyDescent="0.3">
      <c r="D66" s="89"/>
    </row>
    <row r="67" spans="4:4" ht="14.5" x14ac:dyDescent="0.3">
      <c r="D67" s="89"/>
    </row>
    <row r="68" spans="4:4" ht="14.5" x14ac:dyDescent="0.3">
      <c r="D68" s="89"/>
    </row>
    <row r="69" spans="4:4" ht="14.5" x14ac:dyDescent="0.3">
      <c r="D69" s="89"/>
    </row>
    <row r="70" spans="4:4" ht="14.5" x14ac:dyDescent="0.3">
      <c r="D70" s="89"/>
    </row>
    <row r="71" spans="4:4" ht="14.5" x14ac:dyDescent="0.3">
      <c r="D71" s="89"/>
    </row>
    <row r="72" spans="4:4" ht="14.5" x14ac:dyDescent="0.3">
      <c r="D72" s="89"/>
    </row>
    <row r="73" spans="4:4" ht="14.5" x14ac:dyDescent="0.3">
      <c r="D73" s="89"/>
    </row>
    <row r="74" spans="4:4" ht="14.5" x14ac:dyDescent="0.3">
      <c r="D74" s="89"/>
    </row>
  </sheetData>
  <sortState ref="D38:P42">
    <sortCondition descending="1" ref="D37"/>
  </sortState>
  <customSheetViews>
    <customSheetView guid="{03FC7672-9506-4B03-8E44-EDF856D258C7}">
      <pane xSplit="4" ySplit="8" topLeftCell="E9" activePane="bottomRight" state="frozen"/>
      <selection pane="bottomRight" activeCell="D1" sqref="D1"/>
      <pageMargins left="0.59055118110236227" right="0.59055118110236227" top="0.59055118110236227" bottom="0.59055118110236227" header="0.31496062992125984" footer="0.31496062992125984"/>
      <printOptions horizontalCentered="1"/>
      <pageSetup paperSize="9" scale="43" orientation="portrait" r:id="rId1"/>
    </customSheetView>
    <customSheetView guid="{6DC605C1-E00E-4EDA-962A-96717D7BB7B5}">
      <pane xSplit="4" ySplit="8" topLeftCell="E9" activePane="bottomRight" state="frozen"/>
      <selection pane="bottomRight" activeCell="D1" sqref="D1"/>
      <pageMargins left="0.59055118110236227" right="0.59055118110236227" top="0.59055118110236227" bottom="0.59055118110236227" header="0.31496062992125984" footer="0.31496062992125984"/>
      <printOptions horizontalCentered="1"/>
      <pageSetup paperSize="9" scale="43" orientation="portrait" r:id="rId2"/>
    </customSheetView>
  </customSheetViews>
  <mergeCells count="72">
    <mergeCell ref="B30:D30"/>
    <mergeCell ref="E7:G7"/>
    <mergeCell ref="N7:P7"/>
    <mergeCell ref="B31:B34"/>
    <mergeCell ref="C31:C32"/>
    <mergeCell ref="C33:D33"/>
    <mergeCell ref="C34:D34"/>
    <mergeCell ref="H7:M7"/>
    <mergeCell ref="B23:D23"/>
    <mergeCell ref="B16:D16"/>
    <mergeCell ref="B9:D9"/>
    <mergeCell ref="B35:B36"/>
    <mergeCell ref="C35:D35"/>
    <mergeCell ref="C36:D36"/>
    <mergeCell ref="B38:B41"/>
    <mergeCell ref="C38:C39"/>
    <mergeCell ref="C40:D40"/>
    <mergeCell ref="C41:D41"/>
    <mergeCell ref="B42:B43"/>
    <mergeCell ref="C42:D42"/>
    <mergeCell ref="C43:D43"/>
    <mergeCell ref="B45:B48"/>
    <mergeCell ref="C45:C46"/>
    <mergeCell ref="C47:D47"/>
    <mergeCell ref="C48:D48"/>
    <mergeCell ref="B49:B50"/>
    <mergeCell ref="C49:D49"/>
    <mergeCell ref="C50:D50"/>
    <mergeCell ref="B52:B55"/>
    <mergeCell ref="C52:C53"/>
    <mergeCell ref="C54:D54"/>
    <mergeCell ref="C55:D55"/>
    <mergeCell ref="B61:D61"/>
    <mergeCell ref="B62:D62"/>
    <mergeCell ref="B63:D63"/>
    <mergeCell ref="A31:A36"/>
    <mergeCell ref="A38:A43"/>
    <mergeCell ref="A45:A50"/>
    <mergeCell ref="A52:A57"/>
    <mergeCell ref="B37:D37"/>
    <mergeCell ref="B44:D44"/>
    <mergeCell ref="B51:D51"/>
    <mergeCell ref="B56:B57"/>
    <mergeCell ref="C56:D56"/>
    <mergeCell ref="C57:D57"/>
    <mergeCell ref="B58:D58"/>
    <mergeCell ref="B59:D59"/>
    <mergeCell ref="B60:D60"/>
    <mergeCell ref="A24:A29"/>
    <mergeCell ref="B24:B27"/>
    <mergeCell ref="C24:C25"/>
    <mergeCell ref="C26:D26"/>
    <mergeCell ref="C27:D27"/>
    <mergeCell ref="B28:B29"/>
    <mergeCell ref="C28:D28"/>
    <mergeCell ref="C29:D29"/>
    <mergeCell ref="A17:A22"/>
    <mergeCell ref="B17:B20"/>
    <mergeCell ref="C17:C18"/>
    <mergeCell ref="C19:D19"/>
    <mergeCell ref="C20:D20"/>
    <mergeCell ref="B21:B22"/>
    <mergeCell ref="C21:D21"/>
    <mergeCell ref="C22:D22"/>
    <mergeCell ref="A10:A15"/>
    <mergeCell ref="B10:B13"/>
    <mergeCell ref="C10:C11"/>
    <mergeCell ref="C12:D12"/>
    <mergeCell ref="C13:D13"/>
    <mergeCell ref="B14:B15"/>
    <mergeCell ref="C14:D14"/>
    <mergeCell ref="C15:D15"/>
  </mergeCells>
  <phoneticPr fontId="2"/>
  <hyperlinks>
    <hyperlink ref="A1:C1" location="目次!A1" display="目次へ戻る"/>
  </hyperlinks>
  <printOptions horizontalCentered="1"/>
  <pageMargins left="0.59055118110236227" right="0.59055118110236227" top="0.59055118110236227" bottom="0.59055118110236227" header="0.31496062992125984" footer="0.31496062992125984"/>
  <pageSetup paperSize="9" scale="43"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zoomScaleNormal="100" workbookViewId="0">
      <pane xSplit="4" ySplit="8" topLeftCell="E9" activePane="bottomRight" state="frozen"/>
      <selection pane="topRight" activeCell="E1" sqref="E1"/>
      <selection pane="bottomLeft" activeCell="A9" sqref="A9"/>
      <selection pane="bottomRight" activeCell="B1" sqref="B1"/>
    </sheetView>
  </sheetViews>
  <sheetFormatPr defaultColWidth="8.58203125" defaultRowHeight="14" x14ac:dyDescent="0.3"/>
  <cols>
    <col min="1" max="1" width="2.58203125" style="2" customWidth="1"/>
    <col min="2" max="2" width="4.83203125" style="2" bestFit="1" customWidth="1"/>
    <col min="3" max="4" width="6.58203125" style="2" bestFit="1" customWidth="1"/>
    <col min="5" max="18" width="10.58203125" style="1" customWidth="1"/>
    <col min="19" max="16384" width="8.58203125" style="1"/>
  </cols>
  <sheetData>
    <row r="1" spans="1:18" ht="14.5" x14ac:dyDescent="0.3">
      <c r="A1" s="224" t="s">
        <v>281</v>
      </c>
      <c r="B1" s="225"/>
      <c r="C1" s="225"/>
    </row>
    <row r="3" spans="1:18" s="6" customFormat="1" ht="20.149999999999999" customHeight="1" x14ac:dyDescent="0.45">
      <c r="A3" s="4" t="s">
        <v>128</v>
      </c>
      <c r="B3" s="4"/>
      <c r="C3" s="4"/>
      <c r="D3" s="4"/>
    </row>
    <row r="4" spans="1:18" s="6" customFormat="1" ht="20.149999999999999" customHeight="1" x14ac:dyDescent="0.45">
      <c r="A4" s="4" t="s">
        <v>155</v>
      </c>
      <c r="B4" s="4"/>
      <c r="C4" s="4"/>
      <c r="D4" s="4"/>
    </row>
    <row r="5" spans="1:18" s="6" customFormat="1" ht="14.5" customHeight="1" x14ac:dyDescent="0.35">
      <c r="A5" s="5"/>
      <c r="B5" s="5"/>
      <c r="C5" s="5"/>
      <c r="D5" s="5"/>
    </row>
    <row r="6" spans="1:18" s="6" customFormat="1" ht="20.149999999999999" customHeight="1" x14ac:dyDescent="0.35">
      <c r="A6" s="9" t="s">
        <v>130</v>
      </c>
      <c r="B6" s="9"/>
      <c r="C6" s="9"/>
      <c r="D6" s="9"/>
      <c r="K6" s="10"/>
    </row>
    <row r="7" spans="1:18" s="87" customFormat="1" ht="25" customHeight="1" x14ac:dyDescent="0.55000000000000004">
      <c r="E7" s="470" t="s">
        <v>156</v>
      </c>
      <c r="F7" s="470" t="s">
        <v>157</v>
      </c>
      <c r="G7" s="470" t="s">
        <v>158</v>
      </c>
      <c r="H7" s="470" t="s">
        <v>159</v>
      </c>
      <c r="I7" s="471" t="s">
        <v>300</v>
      </c>
      <c r="J7" s="471"/>
      <c r="K7" s="471"/>
      <c r="L7" s="471"/>
      <c r="M7" s="471"/>
      <c r="N7" s="471"/>
      <c r="O7" s="470" t="s">
        <v>160</v>
      </c>
      <c r="P7" s="471" t="s">
        <v>161</v>
      </c>
      <c r="Q7" s="471"/>
      <c r="R7" s="471"/>
    </row>
    <row r="8" spans="1:18" s="8" customFormat="1" ht="25" customHeight="1" x14ac:dyDescent="0.55000000000000004">
      <c r="E8" s="470"/>
      <c r="F8" s="470"/>
      <c r="G8" s="470"/>
      <c r="H8" s="470"/>
      <c r="I8" s="214" t="s">
        <v>162</v>
      </c>
      <c r="J8" s="214" t="s">
        <v>133</v>
      </c>
      <c r="K8" s="214" t="s">
        <v>284</v>
      </c>
      <c r="L8" s="214" t="s">
        <v>163</v>
      </c>
      <c r="M8" s="214" t="s">
        <v>164</v>
      </c>
      <c r="N8" s="214" t="s">
        <v>165</v>
      </c>
      <c r="O8" s="470"/>
      <c r="P8" s="214" t="s">
        <v>166</v>
      </c>
      <c r="Q8" s="214" t="s">
        <v>167</v>
      </c>
      <c r="R8" s="214" t="s">
        <v>168</v>
      </c>
    </row>
    <row r="9" spans="1:18" s="7" customFormat="1" ht="20.149999999999999" customHeight="1" x14ac:dyDescent="0.55000000000000004">
      <c r="A9" s="109"/>
      <c r="B9" s="454" t="s">
        <v>358</v>
      </c>
      <c r="C9" s="454"/>
      <c r="D9" s="455"/>
      <c r="E9" s="297">
        <v>0</v>
      </c>
      <c r="F9" s="298">
        <v>0</v>
      </c>
      <c r="G9" s="298">
        <v>0</v>
      </c>
      <c r="H9" s="118">
        <v>0</v>
      </c>
      <c r="I9" s="118"/>
      <c r="J9" s="118"/>
      <c r="K9" s="118"/>
      <c r="L9" s="95"/>
      <c r="M9" s="118"/>
      <c r="N9" s="95"/>
      <c r="O9" s="95">
        <v>0</v>
      </c>
      <c r="P9" s="95"/>
      <c r="Q9" s="118"/>
      <c r="R9" s="119"/>
    </row>
    <row r="10" spans="1:18" ht="20.149999999999999" customHeight="1" x14ac:dyDescent="0.3">
      <c r="A10" s="458"/>
      <c r="B10" s="460" t="s">
        <v>141</v>
      </c>
      <c r="C10" s="463" t="s">
        <v>10</v>
      </c>
      <c r="D10" s="377" t="s">
        <v>142</v>
      </c>
      <c r="E10" s="120"/>
      <c r="F10" s="91"/>
      <c r="G10" s="91">
        <f>SUM(E10:F10)</f>
        <v>0</v>
      </c>
      <c r="H10" s="91"/>
      <c r="I10" s="91"/>
      <c r="J10" s="91"/>
      <c r="K10" s="91"/>
      <c r="L10" s="91"/>
      <c r="M10" s="91"/>
      <c r="N10" s="91"/>
      <c r="O10" s="90">
        <f t="shared" ref="O10:O16" si="0">G10-H10</f>
        <v>0</v>
      </c>
      <c r="P10" s="91"/>
      <c r="Q10" s="91"/>
      <c r="R10" s="121"/>
    </row>
    <row r="11" spans="1:18" ht="20.149999999999999" customHeight="1" x14ac:dyDescent="0.3">
      <c r="A11" s="458"/>
      <c r="B11" s="461"/>
      <c r="C11" s="464"/>
      <c r="D11" s="377" t="s">
        <v>143</v>
      </c>
      <c r="E11" s="120"/>
      <c r="F11" s="91"/>
      <c r="G11" s="91">
        <f t="shared" ref="G11:G16" si="1">SUM(E11:F11)</f>
        <v>0</v>
      </c>
      <c r="H11" s="91"/>
      <c r="I11" s="91"/>
      <c r="J11" s="91"/>
      <c r="K11" s="91"/>
      <c r="L11" s="91"/>
      <c r="M11" s="91"/>
      <c r="N11" s="91"/>
      <c r="O11" s="90">
        <f t="shared" si="0"/>
        <v>0</v>
      </c>
      <c r="P11" s="91"/>
      <c r="Q11" s="91"/>
      <c r="R11" s="121"/>
    </row>
    <row r="12" spans="1:18" ht="20.149999999999999" customHeight="1" x14ac:dyDescent="0.3">
      <c r="A12" s="458"/>
      <c r="B12" s="461"/>
      <c r="C12" s="465" t="s">
        <v>91</v>
      </c>
      <c r="D12" s="466"/>
      <c r="E12" s="120"/>
      <c r="F12" s="91"/>
      <c r="G12" s="91">
        <f t="shared" si="1"/>
        <v>0</v>
      </c>
      <c r="H12" s="91"/>
      <c r="I12" s="91"/>
      <c r="J12" s="91"/>
      <c r="K12" s="91"/>
      <c r="L12" s="91"/>
      <c r="M12" s="91"/>
      <c r="N12" s="91"/>
      <c r="O12" s="90">
        <f t="shared" si="0"/>
        <v>0</v>
      </c>
      <c r="P12" s="91"/>
      <c r="Q12" s="91"/>
      <c r="R12" s="121"/>
    </row>
    <row r="13" spans="1:18" ht="20.149999999999999" customHeight="1" x14ac:dyDescent="0.3">
      <c r="A13" s="458"/>
      <c r="B13" s="462"/>
      <c r="C13" s="465" t="s">
        <v>144</v>
      </c>
      <c r="D13" s="466"/>
      <c r="E13" s="120"/>
      <c r="F13" s="91"/>
      <c r="G13" s="91">
        <f t="shared" si="1"/>
        <v>0</v>
      </c>
      <c r="H13" s="91"/>
      <c r="I13" s="91"/>
      <c r="J13" s="91"/>
      <c r="K13" s="91"/>
      <c r="L13" s="91"/>
      <c r="M13" s="91"/>
      <c r="N13" s="91"/>
      <c r="O13" s="90">
        <f t="shared" si="0"/>
        <v>0</v>
      </c>
      <c r="P13" s="91"/>
      <c r="Q13" s="91"/>
      <c r="R13" s="121"/>
    </row>
    <row r="14" spans="1:18" ht="20.149999999999999" customHeight="1" x14ac:dyDescent="0.3">
      <c r="A14" s="458"/>
      <c r="B14" s="460" t="s">
        <v>145</v>
      </c>
      <c r="C14" s="465" t="s">
        <v>146</v>
      </c>
      <c r="D14" s="466"/>
      <c r="E14" s="120"/>
      <c r="F14" s="91"/>
      <c r="G14" s="91">
        <f t="shared" si="1"/>
        <v>0</v>
      </c>
      <c r="H14" s="91"/>
      <c r="I14" s="91"/>
      <c r="J14" s="91"/>
      <c r="K14" s="91"/>
      <c r="L14" s="91"/>
      <c r="M14" s="91"/>
      <c r="N14" s="91"/>
      <c r="O14" s="90">
        <f t="shared" si="0"/>
        <v>0</v>
      </c>
      <c r="P14" s="91"/>
      <c r="Q14" s="91"/>
      <c r="R14" s="121"/>
    </row>
    <row r="15" spans="1:18" ht="20.149999999999999" customHeight="1" x14ac:dyDescent="0.3">
      <c r="A15" s="458"/>
      <c r="B15" s="462"/>
      <c r="C15" s="465" t="s">
        <v>88</v>
      </c>
      <c r="D15" s="466"/>
      <c r="E15" s="120"/>
      <c r="F15" s="91"/>
      <c r="G15" s="91">
        <f t="shared" si="1"/>
        <v>0</v>
      </c>
      <c r="H15" s="91"/>
      <c r="I15" s="91"/>
      <c r="J15" s="91"/>
      <c r="K15" s="91"/>
      <c r="L15" s="91"/>
      <c r="M15" s="91"/>
      <c r="N15" s="91"/>
      <c r="O15" s="90">
        <f t="shared" si="0"/>
        <v>0</v>
      </c>
      <c r="P15" s="91"/>
      <c r="Q15" s="91"/>
      <c r="R15" s="121"/>
    </row>
    <row r="16" spans="1:18" ht="20.149999999999999" customHeight="1" x14ac:dyDescent="0.3">
      <c r="A16" s="459"/>
      <c r="B16" s="467" t="s">
        <v>169</v>
      </c>
      <c r="C16" s="468"/>
      <c r="D16" s="469"/>
      <c r="E16" s="122"/>
      <c r="F16" s="99"/>
      <c r="G16" s="99">
        <f t="shared" si="1"/>
        <v>0</v>
      </c>
      <c r="H16" s="99"/>
      <c r="I16" s="99"/>
      <c r="J16" s="99"/>
      <c r="K16" s="99"/>
      <c r="L16" s="99"/>
      <c r="M16" s="99"/>
      <c r="N16" s="99"/>
      <c r="O16" s="98">
        <f t="shared" si="0"/>
        <v>0</v>
      </c>
      <c r="P16" s="99"/>
      <c r="Q16" s="99"/>
      <c r="R16" s="123"/>
    </row>
    <row r="17" spans="1:18" s="7" customFormat="1" ht="20.149999999999999" customHeight="1" x14ac:dyDescent="0.55000000000000004">
      <c r="A17" s="109"/>
      <c r="B17" s="454" t="s">
        <v>344</v>
      </c>
      <c r="C17" s="454"/>
      <c r="D17" s="455"/>
      <c r="E17" s="297">
        <v>0</v>
      </c>
      <c r="F17" s="298">
        <v>0</v>
      </c>
      <c r="G17" s="298">
        <v>0</v>
      </c>
      <c r="H17" s="118">
        <v>0</v>
      </c>
      <c r="I17" s="118"/>
      <c r="J17" s="118"/>
      <c r="K17" s="118"/>
      <c r="L17" s="95"/>
      <c r="M17" s="118"/>
      <c r="N17" s="95"/>
      <c r="O17" s="95">
        <v>0</v>
      </c>
      <c r="P17" s="95"/>
      <c r="Q17" s="118"/>
      <c r="R17" s="119"/>
    </row>
    <row r="18" spans="1:18" ht="20.149999999999999" customHeight="1" x14ac:dyDescent="0.3">
      <c r="A18" s="458"/>
      <c r="B18" s="460" t="s">
        <v>141</v>
      </c>
      <c r="C18" s="463" t="s">
        <v>10</v>
      </c>
      <c r="D18" s="279" t="s">
        <v>142</v>
      </c>
      <c r="E18" s="120"/>
      <c r="F18" s="91"/>
      <c r="G18" s="91">
        <f>SUM(E18:F18)</f>
        <v>0</v>
      </c>
      <c r="H18" s="91"/>
      <c r="I18" s="91"/>
      <c r="J18" s="91"/>
      <c r="K18" s="91"/>
      <c r="L18" s="91"/>
      <c r="M18" s="91"/>
      <c r="N18" s="91"/>
      <c r="O18" s="90">
        <f t="shared" ref="O18:O24" si="2">G18-H18</f>
        <v>0</v>
      </c>
      <c r="P18" s="91"/>
      <c r="Q18" s="91"/>
      <c r="R18" s="121"/>
    </row>
    <row r="19" spans="1:18" ht="20.149999999999999" customHeight="1" x14ac:dyDescent="0.3">
      <c r="A19" s="458"/>
      <c r="B19" s="461"/>
      <c r="C19" s="464"/>
      <c r="D19" s="279" t="s">
        <v>143</v>
      </c>
      <c r="E19" s="120"/>
      <c r="F19" s="91"/>
      <c r="G19" s="91">
        <f t="shared" ref="G19:G24" si="3">SUM(E19:F19)</f>
        <v>0</v>
      </c>
      <c r="H19" s="91"/>
      <c r="I19" s="91"/>
      <c r="J19" s="91"/>
      <c r="K19" s="91"/>
      <c r="L19" s="91"/>
      <c r="M19" s="91"/>
      <c r="N19" s="91"/>
      <c r="O19" s="90">
        <f t="shared" si="2"/>
        <v>0</v>
      </c>
      <c r="P19" s="91"/>
      <c r="Q19" s="91"/>
      <c r="R19" s="121"/>
    </row>
    <row r="20" spans="1:18" ht="20.149999999999999" customHeight="1" x14ac:dyDescent="0.3">
      <c r="A20" s="458"/>
      <c r="B20" s="461"/>
      <c r="C20" s="465" t="s">
        <v>91</v>
      </c>
      <c r="D20" s="466"/>
      <c r="E20" s="120"/>
      <c r="F20" s="91">
        <v>1</v>
      </c>
      <c r="G20" s="91">
        <f t="shared" si="3"/>
        <v>1</v>
      </c>
      <c r="H20" s="91">
        <v>1</v>
      </c>
      <c r="I20" s="91"/>
      <c r="J20" s="91"/>
      <c r="K20" s="91"/>
      <c r="L20" s="91">
        <v>1</v>
      </c>
      <c r="M20" s="91"/>
      <c r="N20" s="91"/>
      <c r="O20" s="90">
        <f t="shared" si="2"/>
        <v>0</v>
      </c>
      <c r="P20" s="91"/>
      <c r="Q20" s="91"/>
      <c r="R20" s="121"/>
    </row>
    <row r="21" spans="1:18" ht="20.149999999999999" customHeight="1" x14ac:dyDescent="0.3">
      <c r="A21" s="458"/>
      <c r="B21" s="462"/>
      <c r="C21" s="465" t="s">
        <v>144</v>
      </c>
      <c r="D21" s="466"/>
      <c r="E21" s="120"/>
      <c r="F21" s="91"/>
      <c r="G21" s="91">
        <f t="shared" si="3"/>
        <v>0</v>
      </c>
      <c r="H21" s="91"/>
      <c r="I21" s="91"/>
      <c r="J21" s="91"/>
      <c r="K21" s="91"/>
      <c r="L21" s="91"/>
      <c r="M21" s="91"/>
      <c r="N21" s="91"/>
      <c r="O21" s="90">
        <f t="shared" si="2"/>
        <v>0</v>
      </c>
      <c r="P21" s="91"/>
      <c r="Q21" s="91"/>
      <c r="R21" s="121"/>
    </row>
    <row r="22" spans="1:18" ht="20.149999999999999" customHeight="1" x14ac:dyDescent="0.3">
      <c r="A22" s="458"/>
      <c r="B22" s="460" t="s">
        <v>145</v>
      </c>
      <c r="C22" s="465" t="s">
        <v>146</v>
      </c>
      <c r="D22" s="466"/>
      <c r="E22" s="120"/>
      <c r="F22" s="91"/>
      <c r="G22" s="91">
        <f t="shared" si="3"/>
        <v>0</v>
      </c>
      <c r="H22" s="91"/>
      <c r="I22" s="91"/>
      <c r="J22" s="91"/>
      <c r="K22" s="91"/>
      <c r="L22" s="91"/>
      <c r="M22" s="91"/>
      <c r="N22" s="91"/>
      <c r="O22" s="90">
        <f t="shared" si="2"/>
        <v>0</v>
      </c>
      <c r="P22" s="91"/>
      <c r="Q22" s="91"/>
      <c r="R22" s="121"/>
    </row>
    <row r="23" spans="1:18" ht="20.149999999999999" customHeight="1" x14ac:dyDescent="0.3">
      <c r="A23" s="458"/>
      <c r="B23" s="462"/>
      <c r="C23" s="465" t="s">
        <v>88</v>
      </c>
      <c r="D23" s="466"/>
      <c r="E23" s="120"/>
      <c r="F23" s="91"/>
      <c r="G23" s="91">
        <f t="shared" si="3"/>
        <v>0</v>
      </c>
      <c r="H23" s="91"/>
      <c r="I23" s="91"/>
      <c r="J23" s="91"/>
      <c r="K23" s="91"/>
      <c r="L23" s="91"/>
      <c r="M23" s="91"/>
      <c r="N23" s="91"/>
      <c r="O23" s="90">
        <f t="shared" si="2"/>
        <v>0</v>
      </c>
      <c r="P23" s="91"/>
      <c r="Q23" s="91"/>
      <c r="R23" s="121"/>
    </row>
    <row r="24" spans="1:18" ht="20.149999999999999" customHeight="1" x14ac:dyDescent="0.3">
      <c r="A24" s="459"/>
      <c r="B24" s="467" t="s">
        <v>169</v>
      </c>
      <c r="C24" s="468"/>
      <c r="D24" s="469"/>
      <c r="E24" s="122"/>
      <c r="F24" s="99"/>
      <c r="G24" s="99">
        <f t="shared" si="3"/>
        <v>0</v>
      </c>
      <c r="H24" s="99"/>
      <c r="I24" s="99"/>
      <c r="J24" s="99"/>
      <c r="K24" s="99"/>
      <c r="L24" s="99"/>
      <c r="M24" s="99"/>
      <c r="N24" s="99"/>
      <c r="O24" s="98">
        <f t="shared" si="2"/>
        <v>0</v>
      </c>
      <c r="P24" s="99"/>
      <c r="Q24" s="99"/>
      <c r="R24" s="123"/>
    </row>
    <row r="25" spans="1:18" s="7" customFormat="1" ht="20.149999999999999" customHeight="1" x14ac:dyDescent="0.55000000000000004">
      <c r="A25" s="109"/>
      <c r="B25" s="454" t="s">
        <v>179</v>
      </c>
      <c r="C25" s="454"/>
      <c r="D25" s="455"/>
      <c r="E25" s="297">
        <v>0</v>
      </c>
      <c r="F25" s="298">
        <v>0</v>
      </c>
      <c r="G25" s="298">
        <v>0</v>
      </c>
      <c r="H25" s="118">
        <v>0</v>
      </c>
      <c r="I25" s="118"/>
      <c r="J25" s="118"/>
      <c r="K25" s="118"/>
      <c r="L25" s="95"/>
      <c r="M25" s="118"/>
      <c r="N25" s="95"/>
      <c r="O25" s="95">
        <v>0</v>
      </c>
      <c r="P25" s="95"/>
      <c r="Q25" s="118"/>
      <c r="R25" s="119"/>
    </row>
    <row r="26" spans="1:18" ht="20.149999999999999" customHeight="1" x14ac:dyDescent="0.3">
      <c r="A26" s="458"/>
      <c r="B26" s="460" t="s">
        <v>141</v>
      </c>
      <c r="C26" s="463" t="s">
        <v>10</v>
      </c>
      <c r="D26" s="262" t="s">
        <v>142</v>
      </c>
      <c r="E26" s="120"/>
      <c r="F26" s="91"/>
      <c r="G26" s="91">
        <f>SUM(E26:F26)</f>
        <v>0</v>
      </c>
      <c r="H26" s="91"/>
      <c r="I26" s="91"/>
      <c r="J26" s="91"/>
      <c r="K26" s="91"/>
      <c r="L26" s="91"/>
      <c r="M26" s="91"/>
      <c r="N26" s="91"/>
      <c r="O26" s="90">
        <f t="shared" ref="O26:O32" si="4">G26-H26</f>
        <v>0</v>
      </c>
      <c r="P26" s="91"/>
      <c r="Q26" s="91"/>
      <c r="R26" s="121"/>
    </row>
    <row r="27" spans="1:18" ht="20.149999999999999" customHeight="1" x14ac:dyDescent="0.3">
      <c r="A27" s="458"/>
      <c r="B27" s="461"/>
      <c r="C27" s="464"/>
      <c r="D27" s="262" t="s">
        <v>143</v>
      </c>
      <c r="E27" s="120"/>
      <c r="F27" s="91"/>
      <c r="G27" s="91">
        <f t="shared" ref="G27:G32" si="5">SUM(E27:F27)</f>
        <v>0</v>
      </c>
      <c r="H27" s="91"/>
      <c r="I27" s="91"/>
      <c r="J27" s="91"/>
      <c r="K27" s="91"/>
      <c r="L27" s="91"/>
      <c r="M27" s="91"/>
      <c r="N27" s="91"/>
      <c r="O27" s="90">
        <f t="shared" si="4"/>
        <v>0</v>
      </c>
      <c r="P27" s="91"/>
      <c r="Q27" s="91"/>
      <c r="R27" s="121"/>
    </row>
    <row r="28" spans="1:18" ht="20.149999999999999" customHeight="1" x14ac:dyDescent="0.3">
      <c r="A28" s="458"/>
      <c r="B28" s="461"/>
      <c r="C28" s="465" t="s">
        <v>91</v>
      </c>
      <c r="D28" s="466"/>
      <c r="E28" s="120"/>
      <c r="F28" s="91"/>
      <c r="G28" s="91">
        <f t="shared" si="5"/>
        <v>0</v>
      </c>
      <c r="H28" s="91"/>
      <c r="I28" s="91"/>
      <c r="J28" s="91"/>
      <c r="K28" s="91"/>
      <c r="L28" s="91"/>
      <c r="M28" s="91"/>
      <c r="N28" s="91"/>
      <c r="O28" s="90">
        <f t="shared" si="4"/>
        <v>0</v>
      </c>
      <c r="P28" s="91"/>
      <c r="Q28" s="91"/>
      <c r="R28" s="121"/>
    </row>
    <row r="29" spans="1:18" ht="20.149999999999999" customHeight="1" x14ac:dyDescent="0.3">
      <c r="A29" s="458"/>
      <c r="B29" s="462"/>
      <c r="C29" s="465" t="s">
        <v>144</v>
      </c>
      <c r="D29" s="466"/>
      <c r="E29" s="120"/>
      <c r="F29" s="91"/>
      <c r="G29" s="91">
        <f t="shared" si="5"/>
        <v>0</v>
      </c>
      <c r="H29" s="91"/>
      <c r="I29" s="91"/>
      <c r="J29" s="91"/>
      <c r="K29" s="91"/>
      <c r="L29" s="91"/>
      <c r="M29" s="91"/>
      <c r="N29" s="91"/>
      <c r="O29" s="90">
        <f t="shared" si="4"/>
        <v>0</v>
      </c>
      <c r="P29" s="91"/>
      <c r="Q29" s="91"/>
      <c r="R29" s="121"/>
    </row>
    <row r="30" spans="1:18" ht="20.149999999999999" customHeight="1" x14ac:dyDescent="0.3">
      <c r="A30" s="458"/>
      <c r="B30" s="460" t="s">
        <v>145</v>
      </c>
      <c r="C30" s="465" t="s">
        <v>146</v>
      </c>
      <c r="D30" s="466"/>
      <c r="E30" s="120"/>
      <c r="F30" s="91"/>
      <c r="G30" s="91">
        <f t="shared" si="5"/>
        <v>0</v>
      </c>
      <c r="H30" s="91"/>
      <c r="I30" s="91"/>
      <c r="J30" s="91"/>
      <c r="K30" s="91"/>
      <c r="L30" s="91"/>
      <c r="M30" s="91"/>
      <c r="N30" s="91"/>
      <c r="O30" s="90">
        <f t="shared" si="4"/>
        <v>0</v>
      </c>
      <c r="P30" s="91"/>
      <c r="Q30" s="91"/>
      <c r="R30" s="121"/>
    </row>
    <row r="31" spans="1:18" ht="20.149999999999999" customHeight="1" x14ac:dyDescent="0.3">
      <c r="A31" s="458"/>
      <c r="B31" s="462"/>
      <c r="C31" s="465" t="s">
        <v>88</v>
      </c>
      <c r="D31" s="466"/>
      <c r="E31" s="120"/>
      <c r="F31" s="91"/>
      <c r="G31" s="91">
        <f t="shared" si="5"/>
        <v>0</v>
      </c>
      <c r="H31" s="91"/>
      <c r="I31" s="91"/>
      <c r="J31" s="91"/>
      <c r="K31" s="91"/>
      <c r="L31" s="91"/>
      <c r="M31" s="91"/>
      <c r="N31" s="91"/>
      <c r="O31" s="90">
        <f t="shared" si="4"/>
        <v>0</v>
      </c>
      <c r="P31" s="91"/>
      <c r="Q31" s="91"/>
      <c r="R31" s="121"/>
    </row>
    <row r="32" spans="1:18" ht="20.149999999999999" customHeight="1" x14ac:dyDescent="0.3">
      <c r="A32" s="459"/>
      <c r="B32" s="467" t="s">
        <v>169</v>
      </c>
      <c r="C32" s="468"/>
      <c r="D32" s="469"/>
      <c r="E32" s="122"/>
      <c r="F32" s="99"/>
      <c r="G32" s="99">
        <f t="shared" si="5"/>
        <v>0</v>
      </c>
      <c r="H32" s="99"/>
      <c r="I32" s="99"/>
      <c r="J32" s="99"/>
      <c r="K32" s="99"/>
      <c r="L32" s="99"/>
      <c r="M32" s="99"/>
      <c r="N32" s="99"/>
      <c r="O32" s="98">
        <f t="shared" si="4"/>
        <v>0</v>
      </c>
      <c r="P32" s="99"/>
      <c r="Q32" s="99"/>
      <c r="R32" s="123"/>
    </row>
    <row r="33" spans="1:18" ht="20.149999999999999" customHeight="1" x14ac:dyDescent="0.3">
      <c r="A33" s="109"/>
      <c r="B33" s="454" t="s">
        <v>97</v>
      </c>
      <c r="C33" s="454"/>
      <c r="D33" s="455"/>
      <c r="E33" s="117">
        <f>SUM(E34:E40)</f>
        <v>2</v>
      </c>
      <c r="F33" s="118">
        <f>SUM(F34:F40)</f>
        <v>1</v>
      </c>
      <c r="G33" s="118">
        <f>SUM(E33:F33)</f>
        <v>3</v>
      </c>
      <c r="H33" s="118">
        <v>3</v>
      </c>
      <c r="I33" s="118">
        <v>1</v>
      </c>
      <c r="J33" s="118">
        <v>0</v>
      </c>
      <c r="K33" s="118">
        <v>0</v>
      </c>
      <c r="L33" s="95">
        <v>2</v>
      </c>
      <c r="M33" s="118">
        <v>0</v>
      </c>
      <c r="N33" s="95">
        <v>0</v>
      </c>
      <c r="O33" s="95">
        <f>G33-H33</f>
        <v>0</v>
      </c>
      <c r="P33" s="95">
        <v>0</v>
      </c>
      <c r="Q33" s="118">
        <v>0</v>
      </c>
      <c r="R33" s="119">
        <v>0</v>
      </c>
    </row>
    <row r="34" spans="1:18" ht="20.149999999999999" customHeight="1" x14ac:dyDescent="0.3">
      <c r="A34" s="458"/>
      <c r="B34" s="460" t="s">
        <v>141</v>
      </c>
      <c r="C34" s="463" t="s">
        <v>10</v>
      </c>
      <c r="D34" s="262" t="s">
        <v>142</v>
      </c>
      <c r="E34" s="120">
        <v>0</v>
      </c>
      <c r="F34" s="91">
        <v>0</v>
      </c>
      <c r="G34" s="91">
        <f>SUM(E34:F34)</f>
        <v>0</v>
      </c>
      <c r="H34" s="91">
        <v>0</v>
      </c>
      <c r="I34" s="91">
        <v>0</v>
      </c>
      <c r="J34" s="91">
        <v>0</v>
      </c>
      <c r="K34" s="91">
        <v>0</v>
      </c>
      <c r="L34" s="91">
        <v>0</v>
      </c>
      <c r="M34" s="91">
        <v>0</v>
      </c>
      <c r="N34" s="91">
        <v>0</v>
      </c>
      <c r="O34" s="90">
        <f t="shared" ref="O34:O70" si="6">G34-H34</f>
        <v>0</v>
      </c>
      <c r="P34" s="91">
        <v>0</v>
      </c>
      <c r="Q34" s="91">
        <v>0</v>
      </c>
      <c r="R34" s="121">
        <v>0</v>
      </c>
    </row>
    <row r="35" spans="1:18" ht="20.149999999999999" customHeight="1" x14ac:dyDescent="0.3">
      <c r="A35" s="458"/>
      <c r="B35" s="461"/>
      <c r="C35" s="464"/>
      <c r="D35" s="262" t="s">
        <v>143</v>
      </c>
      <c r="E35" s="120">
        <v>0</v>
      </c>
      <c r="F35" s="91">
        <v>0</v>
      </c>
      <c r="G35" s="91">
        <f t="shared" ref="G35:G70" si="7">SUM(E35:F35)</f>
        <v>0</v>
      </c>
      <c r="H35" s="91">
        <v>0</v>
      </c>
      <c r="I35" s="91">
        <v>0</v>
      </c>
      <c r="J35" s="91">
        <v>0</v>
      </c>
      <c r="K35" s="91">
        <v>0</v>
      </c>
      <c r="L35" s="91">
        <v>0</v>
      </c>
      <c r="M35" s="91">
        <v>0</v>
      </c>
      <c r="N35" s="91">
        <v>0</v>
      </c>
      <c r="O35" s="90">
        <f t="shared" si="6"/>
        <v>0</v>
      </c>
      <c r="P35" s="91">
        <v>0</v>
      </c>
      <c r="Q35" s="91">
        <v>0</v>
      </c>
      <c r="R35" s="121">
        <v>0</v>
      </c>
    </row>
    <row r="36" spans="1:18" ht="20.149999999999999" customHeight="1" x14ac:dyDescent="0.3">
      <c r="A36" s="458"/>
      <c r="B36" s="461"/>
      <c r="C36" s="465" t="s">
        <v>91</v>
      </c>
      <c r="D36" s="466"/>
      <c r="E36" s="120">
        <v>1</v>
      </c>
      <c r="F36" s="91">
        <v>1</v>
      </c>
      <c r="G36" s="91">
        <f t="shared" si="7"/>
        <v>2</v>
      </c>
      <c r="H36" s="91">
        <v>2</v>
      </c>
      <c r="I36" s="91">
        <v>0</v>
      </c>
      <c r="J36" s="91">
        <v>0</v>
      </c>
      <c r="K36" s="91">
        <v>0</v>
      </c>
      <c r="L36" s="91">
        <v>2</v>
      </c>
      <c r="M36" s="91">
        <v>0</v>
      </c>
      <c r="N36" s="91">
        <v>0</v>
      </c>
      <c r="O36" s="90">
        <f t="shared" si="6"/>
        <v>0</v>
      </c>
      <c r="P36" s="91">
        <v>0</v>
      </c>
      <c r="Q36" s="91">
        <v>0</v>
      </c>
      <c r="R36" s="121">
        <v>0</v>
      </c>
    </row>
    <row r="37" spans="1:18" ht="20.149999999999999" customHeight="1" x14ac:dyDescent="0.3">
      <c r="A37" s="458"/>
      <c r="B37" s="462"/>
      <c r="C37" s="465" t="s">
        <v>144</v>
      </c>
      <c r="D37" s="466"/>
      <c r="E37" s="120">
        <v>0</v>
      </c>
      <c r="F37" s="91">
        <v>0</v>
      </c>
      <c r="G37" s="91">
        <f t="shared" si="7"/>
        <v>0</v>
      </c>
      <c r="H37" s="91">
        <v>0</v>
      </c>
      <c r="I37" s="91">
        <v>0</v>
      </c>
      <c r="J37" s="91">
        <v>0</v>
      </c>
      <c r="K37" s="91">
        <v>0</v>
      </c>
      <c r="L37" s="91">
        <v>0</v>
      </c>
      <c r="M37" s="91">
        <v>0</v>
      </c>
      <c r="N37" s="91">
        <v>0</v>
      </c>
      <c r="O37" s="90">
        <f t="shared" si="6"/>
        <v>0</v>
      </c>
      <c r="P37" s="91">
        <v>0</v>
      </c>
      <c r="Q37" s="91">
        <v>0</v>
      </c>
      <c r="R37" s="121">
        <v>0</v>
      </c>
    </row>
    <row r="38" spans="1:18" ht="20.149999999999999" customHeight="1" x14ac:dyDescent="0.3">
      <c r="A38" s="458"/>
      <c r="B38" s="460" t="s">
        <v>145</v>
      </c>
      <c r="C38" s="465" t="s">
        <v>146</v>
      </c>
      <c r="D38" s="466"/>
      <c r="E38" s="120">
        <v>0</v>
      </c>
      <c r="F38" s="91">
        <v>0</v>
      </c>
      <c r="G38" s="91">
        <f t="shared" si="7"/>
        <v>0</v>
      </c>
      <c r="H38" s="91">
        <v>0</v>
      </c>
      <c r="I38" s="91">
        <v>0</v>
      </c>
      <c r="J38" s="91">
        <v>0</v>
      </c>
      <c r="K38" s="91">
        <v>0</v>
      </c>
      <c r="L38" s="91">
        <v>0</v>
      </c>
      <c r="M38" s="91">
        <v>0</v>
      </c>
      <c r="N38" s="91">
        <v>0</v>
      </c>
      <c r="O38" s="90">
        <f t="shared" si="6"/>
        <v>0</v>
      </c>
      <c r="P38" s="91">
        <v>0</v>
      </c>
      <c r="Q38" s="91">
        <v>0</v>
      </c>
      <c r="R38" s="121">
        <v>0</v>
      </c>
    </row>
    <row r="39" spans="1:18" ht="20.149999999999999" customHeight="1" x14ac:dyDescent="0.3">
      <c r="A39" s="458"/>
      <c r="B39" s="462"/>
      <c r="C39" s="465" t="s">
        <v>88</v>
      </c>
      <c r="D39" s="466"/>
      <c r="E39" s="120">
        <v>0</v>
      </c>
      <c r="F39" s="91">
        <v>0</v>
      </c>
      <c r="G39" s="91">
        <f t="shared" si="7"/>
        <v>0</v>
      </c>
      <c r="H39" s="91">
        <v>0</v>
      </c>
      <c r="I39" s="91">
        <v>0</v>
      </c>
      <c r="J39" s="91">
        <v>0</v>
      </c>
      <c r="K39" s="91">
        <v>0</v>
      </c>
      <c r="L39" s="91">
        <v>0</v>
      </c>
      <c r="M39" s="91">
        <v>0</v>
      </c>
      <c r="N39" s="91">
        <v>0</v>
      </c>
      <c r="O39" s="90">
        <f t="shared" si="6"/>
        <v>0</v>
      </c>
      <c r="P39" s="91">
        <v>0</v>
      </c>
      <c r="Q39" s="91">
        <v>0</v>
      </c>
      <c r="R39" s="121">
        <v>0</v>
      </c>
    </row>
    <row r="40" spans="1:18" ht="20.149999999999999" customHeight="1" x14ac:dyDescent="0.3">
      <c r="A40" s="459"/>
      <c r="B40" s="467" t="s">
        <v>169</v>
      </c>
      <c r="C40" s="468"/>
      <c r="D40" s="469"/>
      <c r="E40" s="122">
        <v>1</v>
      </c>
      <c r="F40" s="99">
        <v>0</v>
      </c>
      <c r="G40" s="99">
        <f t="shared" si="7"/>
        <v>1</v>
      </c>
      <c r="H40" s="99">
        <v>1</v>
      </c>
      <c r="I40" s="99">
        <v>1</v>
      </c>
      <c r="J40" s="99">
        <v>0</v>
      </c>
      <c r="K40" s="99">
        <v>0</v>
      </c>
      <c r="L40" s="99">
        <v>0</v>
      </c>
      <c r="M40" s="99">
        <v>0</v>
      </c>
      <c r="N40" s="99">
        <v>0</v>
      </c>
      <c r="O40" s="98">
        <f t="shared" si="6"/>
        <v>0</v>
      </c>
      <c r="P40" s="99">
        <v>0</v>
      </c>
      <c r="Q40" s="99">
        <v>0</v>
      </c>
      <c r="R40" s="123">
        <v>0</v>
      </c>
    </row>
    <row r="41" spans="1:18" ht="20.149999999999999" customHeight="1" x14ac:dyDescent="0.3">
      <c r="A41" s="109"/>
      <c r="B41" s="454" t="s">
        <v>148</v>
      </c>
      <c r="C41" s="454"/>
      <c r="D41" s="455"/>
      <c r="E41" s="117">
        <f>SUM(E42:E48)</f>
        <v>4</v>
      </c>
      <c r="F41" s="118">
        <f>SUM(F42:F48)</f>
        <v>4</v>
      </c>
      <c r="G41" s="261">
        <f t="shared" si="7"/>
        <v>8</v>
      </c>
      <c r="H41" s="124">
        <v>6</v>
      </c>
      <c r="I41" s="124">
        <v>0</v>
      </c>
      <c r="J41" s="113">
        <v>0</v>
      </c>
      <c r="K41" s="124">
        <v>1</v>
      </c>
      <c r="L41" s="113">
        <v>5</v>
      </c>
      <c r="M41" s="124">
        <v>0</v>
      </c>
      <c r="N41" s="113">
        <v>0</v>
      </c>
      <c r="O41" s="260">
        <f t="shared" si="6"/>
        <v>2</v>
      </c>
      <c r="P41" s="113">
        <v>0</v>
      </c>
      <c r="Q41" s="124">
        <v>1</v>
      </c>
      <c r="R41" s="125">
        <v>1</v>
      </c>
    </row>
    <row r="42" spans="1:18" ht="20.149999999999999" customHeight="1" x14ac:dyDescent="0.3">
      <c r="A42" s="442"/>
      <c r="B42" s="444" t="s">
        <v>141</v>
      </c>
      <c r="C42" s="445" t="s">
        <v>10</v>
      </c>
      <c r="D42" s="110" t="s">
        <v>142</v>
      </c>
      <c r="E42" s="103">
        <v>0</v>
      </c>
      <c r="F42" s="92">
        <v>0</v>
      </c>
      <c r="G42" s="91">
        <f t="shared" si="7"/>
        <v>0</v>
      </c>
      <c r="H42" s="92">
        <v>0</v>
      </c>
      <c r="I42" s="92">
        <v>0</v>
      </c>
      <c r="J42" s="92">
        <v>0</v>
      </c>
      <c r="K42" s="92">
        <v>0</v>
      </c>
      <c r="L42" s="92">
        <v>0</v>
      </c>
      <c r="M42" s="92">
        <v>0</v>
      </c>
      <c r="N42" s="92">
        <v>0</v>
      </c>
      <c r="O42" s="90">
        <f t="shared" si="6"/>
        <v>0</v>
      </c>
      <c r="P42" s="92">
        <v>0</v>
      </c>
      <c r="Q42" s="92">
        <v>0</v>
      </c>
      <c r="R42" s="105">
        <v>0</v>
      </c>
    </row>
    <row r="43" spans="1:18" ht="20.149999999999999" customHeight="1" x14ac:dyDescent="0.3">
      <c r="A43" s="442"/>
      <c r="B43" s="444"/>
      <c r="C43" s="445"/>
      <c r="D43" s="110" t="s">
        <v>143</v>
      </c>
      <c r="E43" s="103">
        <v>0</v>
      </c>
      <c r="F43" s="92">
        <v>0</v>
      </c>
      <c r="G43" s="91">
        <f t="shared" si="7"/>
        <v>0</v>
      </c>
      <c r="H43" s="92">
        <v>0</v>
      </c>
      <c r="I43" s="92">
        <v>0</v>
      </c>
      <c r="J43" s="92">
        <v>0</v>
      </c>
      <c r="K43" s="92">
        <v>0</v>
      </c>
      <c r="L43" s="92">
        <v>0</v>
      </c>
      <c r="M43" s="92">
        <v>0</v>
      </c>
      <c r="N43" s="92">
        <v>0</v>
      </c>
      <c r="O43" s="90">
        <f t="shared" si="6"/>
        <v>0</v>
      </c>
      <c r="P43" s="92">
        <v>0</v>
      </c>
      <c r="Q43" s="92">
        <v>0</v>
      </c>
      <c r="R43" s="105">
        <v>0</v>
      </c>
    </row>
    <row r="44" spans="1:18" ht="20.149999999999999" customHeight="1" x14ac:dyDescent="0.3">
      <c r="A44" s="442"/>
      <c r="B44" s="444"/>
      <c r="C44" s="445" t="s">
        <v>91</v>
      </c>
      <c r="D44" s="446"/>
      <c r="E44" s="103">
        <v>3</v>
      </c>
      <c r="F44" s="92">
        <v>2</v>
      </c>
      <c r="G44" s="91">
        <f t="shared" si="7"/>
        <v>5</v>
      </c>
      <c r="H44" s="92">
        <v>4</v>
      </c>
      <c r="I44" s="92">
        <v>0</v>
      </c>
      <c r="J44" s="92">
        <v>0</v>
      </c>
      <c r="K44" s="92">
        <v>1</v>
      </c>
      <c r="L44" s="92">
        <v>3</v>
      </c>
      <c r="M44" s="92">
        <v>0</v>
      </c>
      <c r="N44" s="92">
        <v>0</v>
      </c>
      <c r="O44" s="90">
        <f t="shared" si="6"/>
        <v>1</v>
      </c>
      <c r="P44" s="92">
        <v>0</v>
      </c>
      <c r="Q44" s="92">
        <v>1</v>
      </c>
      <c r="R44" s="105">
        <v>0</v>
      </c>
    </row>
    <row r="45" spans="1:18" ht="20.149999999999999" customHeight="1" x14ac:dyDescent="0.3">
      <c r="A45" s="442"/>
      <c r="B45" s="444"/>
      <c r="C45" s="445" t="s">
        <v>144</v>
      </c>
      <c r="D45" s="446"/>
      <c r="E45" s="103">
        <v>0</v>
      </c>
      <c r="F45" s="92">
        <v>0</v>
      </c>
      <c r="G45" s="91">
        <f t="shared" si="7"/>
        <v>0</v>
      </c>
      <c r="H45" s="92">
        <v>0</v>
      </c>
      <c r="I45" s="92">
        <v>0</v>
      </c>
      <c r="J45" s="92">
        <v>0</v>
      </c>
      <c r="K45" s="92">
        <v>0</v>
      </c>
      <c r="L45" s="92">
        <v>0</v>
      </c>
      <c r="M45" s="92">
        <v>0</v>
      </c>
      <c r="N45" s="92">
        <v>0</v>
      </c>
      <c r="O45" s="90">
        <f t="shared" si="6"/>
        <v>0</v>
      </c>
      <c r="P45" s="92">
        <v>0</v>
      </c>
      <c r="Q45" s="92">
        <v>0</v>
      </c>
      <c r="R45" s="105">
        <v>0</v>
      </c>
    </row>
    <row r="46" spans="1:18" ht="20.149999999999999" customHeight="1" x14ac:dyDescent="0.3">
      <c r="A46" s="442"/>
      <c r="B46" s="444" t="s">
        <v>145</v>
      </c>
      <c r="C46" s="445" t="s">
        <v>146</v>
      </c>
      <c r="D46" s="446"/>
      <c r="E46" s="103">
        <v>0</v>
      </c>
      <c r="F46" s="92">
        <v>0</v>
      </c>
      <c r="G46" s="91">
        <f t="shared" si="7"/>
        <v>0</v>
      </c>
      <c r="H46" s="92">
        <v>0</v>
      </c>
      <c r="I46" s="92">
        <v>0</v>
      </c>
      <c r="J46" s="92">
        <v>0</v>
      </c>
      <c r="K46" s="92">
        <v>0</v>
      </c>
      <c r="L46" s="92">
        <v>0</v>
      </c>
      <c r="M46" s="92">
        <v>0</v>
      </c>
      <c r="N46" s="92">
        <v>0</v>
      </c>
      <c r="O46" s="90">
        <f t="shared" si="6"/>
        <v>0</v>
      </c>
      <c r="P46" s="92">
        <v>0</v>
      </c>
      <c r="Q46" s="92">
        <v>0</v>
      </c>
      <c r="R46" s="105">
        <v>0</v>
      </c>
    </row>
    <row r="47" spans="1:18" ht="20.149999999999999" customHeight="1" x14ac:dyDescent="0.3">
      <c r="A47" s="442"/>
      <c r="B47" s="444"/>
      <c r="C47" s="445" t="s">
        <v>88</v>
      </c>
      <c r="D47" s="446"/>
      <c r="E47" s="103">
        <v>0</v>
      </c>
      <c r="F47" s="92">
        <v>0</v>
      </c>
      <c r="G47" s="91">
        <f t="shared" si="7"/>
        <v>0</v>
      </c>
      <c r="H47" s="92">
        <v>0</v>
      </c>
      <c r="I47" s="92">
        <v>0</v>
      </c>
      <c r="J47" s="92">
        <v>0</v>
      </c>
      <c r="K47" s="92">
        <v>0</v>
      </c>
      <c r="L47" s="92">
        <v>0</v>
      </c>
      <c r="M47" s="92">
        <v>0</v>
      </c>
      <c r="N47" s="92">
        <v>0</v>
      </c>
      <c r="O47" s="90">
        <f t="shared" si="6"/>
        <v>0</v>
      </c>
      <c r="P47" s="92">
        <v>0</v>
      </c>
      <c r="Q47" s="92">
        <v>0</v>
      </c>
      <c r="R47" s="105">
        <v>0</v>
      </c>
    </row>
    <row r="48" spans="1:18" ht="20.149999999999999" customHeight="1" x14ac:dyDescent="0.3">
      <c r="A48" s="443"/>
      <c r="B48" s="467" t="s">
        <v>169</v>
      </c>
      <c r="C48" s="468"/>
      <c r="D48" s="469"/>
      <c r="E48" s="106">
        <v>1</v>
      </c>
      <c r="F48" s="107">
        <v>2</v>
      </c>
      <c r="G48" s="99">
        <f t="shared" si="7"/>
        <v>3</v>
      </c>
      <c r="H48" s="107">
        <v>2</v>
      </c>
      <c r="I48" s="107">
        <v>0</v>
      </c>
      <c r="J48" s="107">
        <v>0</v>
      </c>
      <c r="K48" s="107">
        <v>0</v>
      </c>
      <c r="L48" s="107">
        <v>2</v>
      </c>
      <c r="M48" s="107">
        <v>0</v>
      </c>
      <c r="N48" s="107">
        <v>0</v>
      </c>
      <c r="O48" s="98">
        <f t="shared" si="6"/>
        <v>1</v>
      </c>
      <c r="P48" s="107">
        <v>0</v>
      </c>
      <c r="Q48" s="107">
        <v>0</v>
      </c>
      <c r="R48" s="108">
        <v>1</v>
      </c>
    </row>
    <row r="49" spans="1:18" ht="20.149999999999999" customHeight="1" x14ac:dyDescent="0.3">
      <c r="A49" s="109"/>
      <c r="B49" s="454" t="s">
        <v>149</v>
      </c>
      <c r="C49" s="454"/>
      <c r="D49" s="455"/>
      <c r="E49" s="117">
        <f>SUM(E50:E56)</f>
        <v>2</v>
      </c>
      <c r="F49" s="118">
        <f>SUM(F50:F56)</f>
        <v>4</v>
      </c>
      <c r="G49" s="261">
        <f t="shared" si="7"/>
        <v>6</v>
      </c>
      <c r="H49" s="124">
        <v>2</v>
      </c>
      <c r="I49" s="124">
        <v>0</v>
      </c>
      <c r="J49" s="113">
        <v>0</v>
      </c>
      <c r="K49" s="113">
        <v>0</v>
      </c>
      <c r="L49" s="113">
        <v>1</v>
      </c>
      <c r="M49" s="113">
        <v>0</v>
      </c>
      <c r="N49" s="113">
        <v>1</v>
      </c>
      <c r="O49" s="260">
        <f t="shared" si="6"/>
        <v>4</v>
      </c>
      <c r="P49" s="113">
        <v>3</v>
      </c>
      <c r="Q49" s="113">
        <v>0</v>
      </c>
      <c r="R49" s="114">
        <v>0</v>
      </c>
    </row>
    <row r="50" spans="1:18" ht="20.149999999999999" customHeight="1" x14ac:dyDescent="0.3">
      <c r="A50" s="442"/>
      <c r="B50" s="444" t="s">
        <v>141</v>
      </c>
      <c r="C50" s="445" t="s">
        <v>10</v>
      </c>
      <c r="D50" s="110" t="s">
        <v>142</v>
      </c>
      <c r="E50" s="103">
        <v>0</v>
      </c>
      <c r="F50" s="92">
        <v>0</v>
      </c>
      <c r="G50" s="91">
        <f t="shared" si="7"/>
        <v>0</v>
      </c>
      <c r="H50" s="92">
        <v>0</v>
      </c>
      <c r="I50" s="92">
        <v>0</v>
      </c>
      <c r="J50" s="92">
        <v>0</v>
      </c>
      <c r="K50" s="92">
        <v>0</v>
      </c>
      <c r="L50" s="92">
        <v>0</v>
      </c>
      <c r="M50" s="92">
        <v>0</v>
      </c>
      <c r="N50" s="92">
        <v>0</v>
      </c>
      <c r="O50" s="90">
        <f t="shared" si="6"/>
        <v>0</v>
      </c>
      <c r="P50" s="92">
        <v>0</v>
      </c>
      <c r="Q50" s="92">
        <v>0</v>
      </c>
      <c r="R50" s="105">
        <v>0</v>
      </c>
    </row>
    <row r="51" spans="1:18" ht="20.149999999999999" customHeight="1" x14ac:dyDescent="0.3">
      <c r="A51" s="442"/>
      <c r="B51" s="444"/>
      <c r="C51" s="445"/>
      <c r="D51" s="110" t="s">
        <v>143</v>
      </c>
      <c r="E51" s="103">
        <v>0</v>
      </c>
      <c r="F51" s="92">
        <v>0</v>
      </c>
      <c r="G51" s="91">
        <f t="shared" si="7"/>
        <v>0</v>
      </c>
      <c r="H51" s="92">
        <v>0</v>
      </c>
      <c r="I51" s="92">
        <v>0</v>
      </c>
      <c r="J51" s="92">
        <v>0</v>
      </c>
      <c r="K51" s="92">
        <v>0</v>
      </c>
      <c r="L51" s="92">
        <v>0</v>
      </c>
      <c r="M51" s="92">
        <v>0</v>
      </c>
      <c r="N51" s="92">
        <v>0</v>
      </c>
      <c r="O51" s="90">
        <f t="shared" si="6"/>
        <v>0</v>
      </c>
      <c r="P51" s="92">
        <v>0</v>
      </c>
      <c r="Q51" s="92">
        <v>0</v>
      </c>
      <c r="R51" s="105">
        <v>0</v>
      </c>
    </row>
    <row r="52" spans="1:18" ht="20.149999999999999" customHeight="1" x14ac:dyDescent="0.3">
      <c r="A52" s="442"/>
      <c r="B52" s="444"/>
      <c r="C52" s="445" t="s">
        <v>91</v>
      </c>
      <c r="D52" s="446"/>
      <c r="E52" s="103">
        <v>0</v>
      </c>
      <c r="F52" s="92">
        <v>3</v>
      </c>
      <c r="G52" s="91">
        <f t="shared" si="7"/>
        <v>3</v>
      </c>
      <c r="H52" s="92">
        <v>0</v>
      </c>
      <c r="I52" s="92">
        <v>0</v>
      </c>
      <c r="J52" s="92">
        <v>0</v>
      </c>
      <c r="K52" s="92">
        <v>0</v>
      </c>
      <c r="L52" s="92">
        <v>0</v>
      </c>
      <c r="M52" s="92">
        <v>0</v>
      </c>
      <c r="N52" s="92">
        <v>0</v>
      </c>
      <c r="O52" s="90">
        <f t="shared" si="6"/>
        <v>3</v>
      </c>
      <c r="P52" s="92">
        <v>3</v>
      </c>
      <c r="Q52" s="92">
        <v>0</v>
      </c>
      <c r="R52" s="105">
        <v>0</v>
      </c>
    </row>
    <row r="53" spans="1:18" ht="20.149999999999999" customHeight="1" x14ac:dyDescent="0.3">
      <c r="A53" s="442"/>
      <c r="B53" s="444"/>
      <c r="C53" s="445" t="s">
        <v>144</v>
      </c>
      <c r="D53" s="446"/>
      <c r="E53" s="103">
        <v>0</v>
      </c>
      <c r="F53" s="92">
        <v>0</v>
      </c>
      <c r="G53" s="91">
        <f t="shared" si="7"/>
        <v>0</v>
      </c>
      <c r="H53" s="92">
        <v>0</v>
      </c>
      <c r="I53" s="92">
        <v>0</v>
      </c>
      <c r="J53" s="92">
        <v>0</v>
      </c>
      <c r="K53" s="92">
        <v>0</v>
      </c>
      <c r="L53" s="92">
        <v>0</v>
      </c>
      <c r="M53" s="92">
        <v>0</v>
      </c>
      <c r="N53" s="92">
        <v>0</v>
      </c>
      <c r="O53" s="90">
        <f t="shared" si="6"/>
        <v>0</v>
      </c>
      <c r="P53" s="92">
        <v>0</v>
      </c>
      <c r="Q53" s="92">
        <v>0</v>
      </c>
      <c r="R53" s="105">
        <v>0</v>
      </c>
    </row>
    <row r="54" spans="1:18" ht="20.149999999999999" customHeight="1" x14ac:dyDescent="0.3">
      <c r="A54" s="442"/>
      <c r="B54" s="444" t="s">
        <v>145</v>
      </c>
      <c r="C54" s="445" t="s">
        <v>146</v>
      </c>
      <c r="D54" s="446"/>
      <c r="E54" s="103">
        <v>0</v>
      </c>
      <c r="F54" s="92">
        <v>0</v>
      </c>
      <c r="G54" s="91">
        <f t="shared" si="7"/>
        <v>0</v>
      </c>
      <c r="H54" s="92">
        <v>0</v>
      </c>
      <c r="I54" s="92">
        <v>0</v>
      </c>
      <c r="J54" s="92">
        <v>0</v>
      </c>
      <c r="K54" s="92">
        <v>0</v>
      </c>
      <c r="L54" s="92">
        <v>0</v>
      </c>
      <c r="M54" s="92">
        <v>0</v>
      </c>
      <c r="N54" s="92">
        <v>0</v>
      </c>
      <c r="O54" s="90">
        <f t="shared" si="6"/>
        <v>0</v>
      </c>
      <c r="P54" s="92">
        <v>0</v>
      </c>
      <c r="Q54" s="92">
        <v>0</v>
      </c>
      <c r="R54" s="105">
        <v>0</v>
      </c>
    </row>
    <row r="55" spans="1:18" ht="20.149999999999999" customHeight="1" x14ac:dyDescent="0.3">
      <c r="A55" s="442"/>
      <c r="B55" s="444"/>
      <c r="C55" s="445" t="s">
        <v>88</v>
      </c>
      <c r="D55" s="446"/>
      <c r="E55" s="103">
        <v>0</v>
      </c>
      <c r="F55" s="92">
        <v>0</v>
      </c>
      <c r="G55" s="91">
        <f t="shared" si="7"/>
        <v>0</v>
      </c>
      <c r="H55" s="92">
        <v>0</v>
      </c>
      <c r="I55" s="92">
        <v>0</v>
      </c>
      <c r="J55" s="92">
        <v>0</v>
      </c>
      <c r="K55" s="92">
        <v>0</v>
      </c>
      <c r="L55" s="92">
        <v>0</v>
      </c>
      <c r="M55" s="92">
        <v>0</v>
      </c>
      <c r="N55" s="92">
        <v>0</v>
      </c>
      <c r="O55" s="90">
        <f t="shared" si="6"/>
        <v>0</v>
      </c>
      <c r="P55" s="92">
        <v>0</v>
      </c>
      <c r="Q55" s="92">
        <v>0</v>
      </c>
      <c r="R55" s="105">
        <v>0</v>
      </c>
    </row>
    <row r="56" spans="1:18" ht="20.149999999999999" customHeight="1" x14ac:dyDescent="0.3">
      <c r="A56" s="443"/>
      <c r="B56" s="467" t="s">
        <v>169</v>
      </c>
      <c r="C56" s="468"/>
      <c r="D56" s="469"/>
      <c r="E56" s="106">
        <v>2</v>
      </c>
      <c r="F56" s="107">
        <v>1</v>
      </c>
      <c r="G56" s="99">
        <f t="shared" si="7"/>
        <v>3</v>
      </c>
      <c r="H56" s="107">
        <v>2</v>
      </c>
      <c r="I56" s="107">
        <v>0</v>
      </c>
      <c r="J56" s="107">
        <v>0</v>
      </c>
      <c r="K56" s="107">
        <v>0</v>
      </c>
      <c r="L56" s="107">
        <v>1</v>
      </c>
      <c r="M56" s="107">
        <v>0</v>
      </c>
      <c r="N56" s="107">
        <v>1</v>
      </c>
      <c r="O56" s="98">
        <f t="shared" si="6"/>
        <v>1</v>
      </c>
      <c r="P56" s="107">
        <v>0</v>
      </c>
      <c r="Q56" s="107">
        <v>1</v>
      </c>
      <c r="R56" s="108">
        <v>0</v>
      </c>
    </row>
    <row r="57" spans="1:18" ht="20.149999999999999" customHeight="1" x14ac:dyDescent="0.3">
      <c r="A57" s="109"/>
      <c r="B57" s="454" t="s">
        <v>0</v>
      </c>
      <c r="C57" s="454"/>
      <c r="D57" s="455"/>
      <c r="E57" s="117">
        <f>SUM(E58:E64)</f>
        <v>3</v>
      </c>
      <c r="F57" s="118">
        <f>SUM(F58:F64)</f>
        <v>4</v>
      </c>
      <c r="G57" s="261">
        <f t="shared" si="7"/>
        <v>7</v>
      </c>
      <c r="H57" s="124">
        <v>5</v>
      </c>
      <c r="I57" s="124">
        <v>0</v>
      </c>
      <c r="J57" s="113">
        <v>1</v>
      </c>
      <c r="K57" s="113">
        <v>0</v>
      </c>
      <c r="L57" s="113">
        <v>2</v>
      </c>
      <c r="M57" s="113">
        <v>0</v>
      </c>
      <c r="N57" s="113">
        <v>2</v>
      </c>
      <c r="O57" s="260">
        <f t="shared" si="6"/>
        <v>2</v>
      </c>
      <c r="P57" s="113">
        <v>2</v>
      </c>
      <c r="Q57" s="113">
        <v>0</v>
      </c>
      <c r="R57" s="114">
        <v>0</v>
      </c>
    </row>
    <row r="58" spans="1:18" ht="20.149999999999999" customHeight="1" x14ac:dyDescent="0.3">
      <c r="A58" s="442"/>
      <c r="B58" s="444" t="s">
        <v>141</v>
      </c>
      <c r="C58" s="445" t="s">
        <v>10</v>
      </c>
      <c r="D58" s="110" t="s">
        <v>142</v>
      </c>
      <c r="E58" s="103">
        <v>0</v>
      </c>
      <c r="F58" s="92">
        <v>0</v>
      </c>
      <c r="G58" s="91">
        <f t="shared" si="7"/>
        <v>0</v>
      </c>
      <c r="H58" s="92">
        <v>0</v>
      </c>
      <c r="I58" s="92">
        <v>0</v>
      </c>
      <c r="J58" s="92">
        <v>0</v>
      </c>
      <c r="K58" s="92">
        <v>0</v>
      </c>
      <c r="L58" s="92">
        <v>0</v>
      </c>
      <c r="M58" s="92">
        <v>0</v>
      </c>
      <c r="N58" s="92">
        <v>0</v>
      </c>
      <c r="O58" s="90">
        <f t="shared" si="6"/>
        <v>0</v>
      </c>
      <c r="P58" s="92">
        <v>0</v>
      </c>
      <c r="Q58" s="92">
        <v>0</v>
      </c>
      <c r="R58" s="105">
        <v>0</v>
      </c>
    </row>
    <row r="59" spans="1:18" ht="20.149999999999999" customHeight="1" x14ac:dyDescent="0.3">
      <c r="A59" s="442"/>
      <c r="B59" s="444"/>
      <c r="C59" s="445"/>
      <c r="D59" s="110" t="s">
        <v>143</v>
      </c>
      <c r="E59" s="103">
        <v>0</v>
      </c>
      <c r="F59" s="92">
        <v>0</v>
      </c>
      <c r="G59" s="91">
        <f t="shared" si="7"/>
        <v>0</v>
      </c>
      <c r="H59" s="92">
        <v>0</v>
      </c>
      <c r="I59" s="92">
        <v>0</v>
      </c>
      <c r="J59" s="92">
        <v>0</v>
      </c>
      <c r="K59" s="92">
        <v>0</v>
      </c>
      <c r="L59" s="92">
        <v>0</v>
      </c>
      <c r="M59" s="92">
        <v>0</v>
      </c>
      <c r="N59" s="92">
        <v>0</v>
      </c>
      <c r="O59" s="90">
        <f t="shared" si="6"/>
        <v>0</v>
      </c>
      <c r="P59" s="92">
        <v>0</v>
      </c>
      <c r="Q59" s="92">
        <v>0</v>
      </c>
      <c r="R59" s="105">
        <v>0</v>
      </c>
    </row>
    <row r="60" spans="1:18" ht="20.149999999999999" customHeight="1" x14ac:dyDescent="0.3">
      <c r="A60" s="442"/>
      <c r="B60" s="444"/>
      <c r="C60" s="445" t="s">
        <v>91</v>
      </c>
      <c r="D60" s="446"/>
      <c r="E60" s="103">
        <v>2</v>
      </c>
      <c r="F60" s="92">
        <v>3</v>
      </c>
      <c r="G60" s="91">
        <f t="shared" si="7"/>
        <v>5</v>
      </c>
      <c r="H60" s="92">
        <v>5</v>
      </c>
      <c r="I60" s="92">
        <v>0</v>
      </c>
      <c r="J60" s="92">
        <v>1</v>
      </c>
      <c r="K60" s="92">
        <v>0</v>
      </c>
      <c r="L60" s="92">
        <v>2</v>
      </c>
      <c r="M60" s="92">
        <v>0</v>
      </c>
      <c r="N60" s="92">
        <v>2</v>
      </c>
      <c r="O60" s="90">
        <f t="shared" si="6"/>
        <v>0</v>
      </c>
      <c r="P60" s="92">
        <v>0</v>
      </c>
      <c r="Q60" s="92">
        <v>0</v>
      </c>
      <c r="R60" s="105">
        <v>0</v>
      </c>
    </row>
    <row r="61" spans="1:18" ht="20.149999999999999" customHeight="1" x14ac:dyDescent="0.3">
      <c r="A61" s="442"/>
      <c r="B61" s="444"/>
      <c r="C61" s="445" t="s">
        <v>144</v>
      </c>
      <c r="D61" s="446"/>
      <c r="E61" s="103">
        <v>0</v>
      </c>
      <c r="F61" s="92">
        <v>0</v>
      </c>
      <c r="G61" s="91">
        <f t="shared" si="7"/>
        <v>0</v>
      </c>
      <c r="H61" s="92">
        <v>0</v>
      </c>
      <c r="I61" s="92">
        <v>0</v>
      </c>
      <c r="J61" s="92">
        <v>0</v>
      </c>
      <c r="K61" s="92">
        <v>0</v>
      </c>
      <c r="L61" s="92">
        <v>0</v>
      </c>
      <c r="M61" s="92">
        <v>0</v>
      </c>
      <c r="N61" s="92">
        <v>0</v>
      </c>
      <c r="O61" s="90">
        <f t="shared" si="6"/>
        <v>0</v>
      </c>
      <c r="P61" s="92">
        <v>0</v>
      </c>
      <c r="Q61" s="92">
        <v>0</v>
      </c>
      <c r="R61" s="105">
        <v>0</v>
      </c>
    </row>
    <row r="62" spans="1:18" ht="20.149999999999999" customHeight="1" x14ac:dyDescent="0.3">
      <c r="A62" s="442"/>
      <c r="B62" s="444" t="s">
        <v>145</v>
      </c>
      <c r="C62" s="445" t="s">
        <v>146</v>
      </c>
      <c r="D62" s="446"/>
      <c r="E62" s="103">
        <v>0</v>
      </c>
      <c r="F62" s="92">
        <v>0</v>
      </c>
      <c r="G62" s="91">
        <f t="shared" si="7"/>
        <v>0</v>
      </c>
      <c r="H62" s="92">
        <v>0</v>
      </c>
      <c r="I62" s="92">
        <v>0</v>
      </c>
      <c r="J62" s="92">
        <v>0</v>
      </c>
      <c r="K62" s="92">
        <v>0</v>
      </c>
      <c r="L62" s="92">
        <v>0</v>
      </c>
      <c r="M62" s="92">
        <v>0</v>
      </c>
      <c r="N62" s="92">
        <v>0</v>
      </c>
      <c r="O62" s="90">
        <f t="shared" si="6"/>
        <v>0</v>
      </c>
      <c r="P62" s="92">
        <v>0</v>
      </c>
      <c r="Q62" s="92">
        <v>0</v>
      </c>
      <c r="R62" s="105">
        <v>0</v>
      </c>
    </row>
    <row r="63" spans="1:18" ht="14.5" x14ac:dyDescent="0.3">
      <c r="A63" s="442"/>
      <c r="B63" s="444"/>
      <c r="C63" s="445" t="s">
        <v>88</v>
      </c>
      <c r="D63" s="446"/>
      <c r="E63" s="103">
        <v>0</v>
      </c>
      <c r="F63" s="92">
        <v>0</v>
      </c>
      <c r="G63" s="91">
        <f t="shared" si="7"/>
        <v>0</v>
      </c>
      <c r="H63" s="92">
        <v>0</v>
      </c>
      <c r="I63" s="92">
        <v>0</v>
      </c>
      <c r="J63" s="92">
        <v>0</v>
      </c>
      <c r="K63" s="92">
        <v>0</v>
      </c>
      <c r="L63" s="92">
        <v>0</v>
      </c>
      <c r="M63" s="92">
        <v>0</v>
      </c>
      <c r="N63" s="92">
        <v>0</v>
      </c>
      <c r="O63" s="90">
        <f t="shared" si="6"/>
        <v>0</v>
      </c>
      <c r="P63" s="92">
        <v>0</v>
      </c>
      <c r="Q63" s="92">
        <v>0</v>
      </c>
      <c r="R63" s="105">
        <v>0</v>
      </c>
    </row>
    <row r="64" spans="1:18" ht="14.5" x14ac:dyDescent="0.3">
      <c r="A64" s="443"/>
      <c r="B64" s="467" t="s">
        <v>169</v>
      </c>
      <c r="C64" s="468"/>
      <c r="D64" s="469"/>
      <c r="E64" s="106">
        <v>1</v>
      </c>
      <c r="F64" s="107">
        <v>1</v>
      </c>
      <c r="G64" s="99">
        <f t="shared" si="7"/>
        <v>2</v>
      </c>
      <c r="H64" s="107">
        <v>0</v>
      </c>
      <c r="I64" s="107">
        <v>0</v>
      </c>
      <c r="J64" s="107">
        <v>0</v>
      </c>
      <c r="K64" s="107">
        <v>0</v>
      </c>
      <c r="L64" s="107">
        <v>0</v>
      </c>
      <c r="M64" s="107">
        <v>0</v>
      </c>
      <c r="N64" s="107">
        <v>0</v>
      </c>
      <c r="O64" s="98">
        <f t="shared" si="6"/>
        <v>2</v>
      </c>
      <c r="P64" s="107">
        <v>2</v>
      </c>
      <c r="Q64" s="107">
        <v>0</v>
      </c>
      <c r="R64" s="108">
        <v>0</v>
      </c>
    </row>
    <row r="65" spans="1:18" ht="14.5" x14ac:dyDescent="0.3">
      <c r="A65" s="115"/>
      <c r="B65" s="456" t="s">
        <v>1</v>
      </c>
      <c r="C65" s="456"/>
      <c r="D65" s="457"/>
      <c r="E65" s="126">
        <v>3</v>
      </c>
      <c r="F65" s="127">
        <v>4</v>
      </c>
      <c r="G65" s="261">
        <f t="shared" si="7"/>
        <v>7</v>
      </c>
      <c r="H65" s="127">
        <v>4</v>
      </c>
      <c r="I65" s="127" t="s">
        <v>147</v>
      </c>
      <c r="J65" s="127" t="s">
        <v>147</v>
      </c>
      <c r="K65" s="127" t="s">
        <v>147</v>
      </c>
      <c r="L65" s="127">
        <v>4</v>
      </c>
      <c r="M65" s="127" t="s">
        <v>147</v>
      </c>
      <c r="N65" s="127" t="s">
        <v>147</v>
      </c>
      <c r="O65" s="260">
        <f t="shared" si="6"/>
        <v>3</v>
      </c>
      <c r="P65" s="127">
        <v>2</v>
      </c>
      <c r="Q65" s="127">
        <v>1</v>
      </c>
      <c r="R65" s="128" t="s">
        <v>147</v>
      </c>
    </row>
    <row r="66" spans="1:18" ht="14.5" x14ac:dyDescent="0.3">
      <c r="A66" s="111"/>
      <c r="B66" s="450" t="s">
        <v>150</v>
      </c>
      <c r="C66" s="450"/>
      <c r="D66" s="451"/>
      <c r="E66" s="103">
        <v>5</v>
      </c>
      <c r="F66" s="92">
        <v>4</v>
      </c>
      <c r="G66" s="91">
        <f t="shared" si="7"/>
        <v>9</v>
      </c>
      <c r="H66" s="92">
        <v>6</v>
      </c>
      <c r="I66" s="92" t="s">
        <v>147</v>
      </c>
      <c r="J66" s="92" t="s">
        <v>147</v>
      </c>
      <c r="K66" s="92" t="s">
        <v>147</v>
      </c>
      <c r="L66" s="92">
        <v>5</v>
      </c>
      <c r="M66" s="92" t="s">
        <v>147</v>
      </c>
      <c r="N66" s="92">
        <v>1</v>
      </c>
      <c r="O66" s="90">
        <f t="shared" si="6"/>
        <v>3</v>
      </c>
      <c r="P66" s="92" t="s">
        <v>147</v>
      </c>
      <c r="Q66" s="92">
        <v>3</v>
      </c>
      <c r="R66" s="105" t="s">
        <v>147</v>
      </c>
    </row>
    <row r="67" spans="1:18" ht="14.5" x14ac:dyDescent="0.3">
      <c r="A67" s="111"/>
      <c r="B67" s="450" t="s">
        <v>151</v>
      </c>
      <c r="C67" s="450"/>
      <c r="D67" s="451"/>
      <c r="E67" s="103">
        <v>6</v>
      </c>
      <c r="F67" s="92">
        <v>4</v>
      </c>
      <c r="G67" s="91">
        <f t="shared" si="7"/>
        <v>10</v>
      </c>
      <c r="H67" s="92">
        <v>5</v>
      </c>
      <c r="I67" s="92">
        <v>1</v>
      </c>
      <c r="J67" s="92" t="s">
        <v>147</v>
      </c>
      <c r="K67" s="92" t="s">
        <v>147</v>
      </c>
      <c r="L67" s="92">
        <v>4</v>
      </c>
      <c r="M67" s="92" t="s">
        <v>147</v>
      </c>
      <c r="N67" s="92" t="s">
        <v>147</v>
      </c>
      <c r="O67" s="90">
        <f t="shared" si="6"/>
        <v>5</v>
      </c>
      <c r="P67" s="92">
        <v>2</v>
      </c>
      <c r="Q67" s="92">
        <v>1</v>
      </c>
      <c r="R67" s="105">
        <v>2</v>
      </c>
    </row>
    <row r="68" spans="1:18" ht="14.5" x14ac:dyDescent="0.3">
      <c r="A68" s="111"/>
      <c r="B68" s="450" t="s">
        <v>152</v>
      </c>
      <c r="C68" s="450"/>
      <c r="D68" s="451"/>
      <c r="E68" s="103">
        <v>3</v>
      </c>
      <c r="F68" s="92">
        <v>5</v>
      </c>
      <c r="G68" s="91">
        <f t="shared" si="7"/>
        <v>8</v>
      </c>
      <c r="H68" s="92">
        <v>2</v>
      </c>
      <c r="I68" s="92" t="s">
        <v>147</v>
      </c>
      <c r="J68" s="92" t="s">
        <v>147</v>
      </c>
      <c r="K68" s="92" t="s">
        <v>147</v>
      </c>
      <c r="L68" s="92">
        <v>2</v>
      </c>
      <c r="M68" s="92" t="s">
        <v>147</v>
      </c>
      <c r="N68" s="92" t="s">
        <v>147</v>
      </c>
      <c r="O68" s="90">
        <f t="shared" si="6"/>
        <v>6</v>
      </c>
      <c r="P68" s="92">
        <v>5</v>
      </c>
      <c r="Q68" s="92">
        <v>1</v>
      </c>
      <c r="R68" s="105" t="s">
        <v>147</v>
      </c>
    </row>
    <row r="69" spans="1:18" ht="14.5" x14ac:dyDescent="0.3">
      <c r="A69" s="111"/>
      <c r="B69" s="450" t="s">
        <v>153</v>
      </c>
      <c r="C69" s="450"/>
      <c r="D69" s="451"/>
      <c r="E69" s="103">
        <v>4</v>
      </c>
      <c r="F69" s="92">
        <v>5</v>
      </c>
      <c r="G69" s="91">
        <f t="shared" si="7"/>
        <v>9</v>
      </c>
      <c r="H69" s="92">
        <v>6</v>
      </c>
      <c r="I69" s="92" t="s">
        <v>147</v>
      </c>
      <c r="J69" s="92">
        <v>1</v>
      </c>
      <c r="K69" s="92" t="s">
        <v>147</v>
      </c>
      <c r="L69" s="92">
        <v>5</v>
      </c>
      <c r="M69" s="92" t="s">
        <v>147</v>
      </c>
      <c r="N69" s="92" t="s">
        <v>147</v>
      </c>
      <c r="O69" s="90">
        <f t="shared" si="6"/>
        <v>3</v>
      </c>
      <c r="P69" s="92">
        <v>2</v>
      </c>
      <c r="Q69" s="92" t="s">
        <v>147</v>
      </c>
      <c r="R69" s="105">
        <v>1</v>
      </c>
    </row>
    <row r="70" spans="1:18" ht="14.5" x14ac:dyDescent="0.3">
      <c r="A70" s="112"/>
      <c r="B70" s="452" t="s">
        <v>154</v>
      </c>
      <c r="C70" s="452"/>
      <c r="D70" s="453"/>
      <c r="E70" s="106">
        <v>3</v>
      </c>
      <c r="F70" s="107">
        <v>6</v>
      </c>
      <c r="G70" s="99">
        <f t="shared" si="7"/>
        <v>9</v>
      </c>
      <c r="H70" s="107">
        <v>5</v>
      </c>
      <c r="I70" s="107">
        <v>1</v>
      </c>
      <c r="J70" s="107" t="s">
        <v>147</v>
      </c>
      <c r="K70" s="107" t="s">
        <v>147</v>
      </c>
      <c r="L70" s="107">
        <v>4</v>
      </c>
      <c r="M70" s="107" t="s">
        <v>147</v>
      </c>
      <c r="N70" s="107" t="s">
        <v>147</v>
      </c>
      <c r="O70" s="98">
        <f t="shared" si="6"/>
        <v>4</v>
      </c>
      <c r="P70" s="107">
        <v>1</v>
      </c>
      <c r="Q70" s="107">
        <v>3</v>
      </c>
      <c r="R70" s="108" t="s">
        <v>147</v>
      </c>
    </row>
    <row r="71" spans="1:18" ht="14.5" x14ac:dyDescent="0.3">
      <c r="D71" s="89"/>
    </row>
    <row r="72" spans="1:18" ht="14.5" x14ac:dyDescent="0.3">
      <c r="D72" s="89"/>
    </row>
    <row r="73" spans="1:18" ht="14.5" x14ac:dyDescent="0.3">
      <c r="D73" s="89"/>
    </row>
    <row r="74" spans="1:18" ht="14.5" x14ac:dyDescent="0.3">
      <c r="D74" s="89"/>
    </row>
  </sheetData>
  <sortState ref="D46:AE51">
    <sortCondition descending="1" ref="D46"/>
  </sortState>
  <customSheetViews>
    <customSheetView guid="{03FC7672-9506-4B03-8E44-EDF856D258C7}">
      <pane xSplit="4" ySplit="8" topLeftCell="E9" activePane="bottomRight" state="frozen"/>
      <selection pane="bottomRight" activeCell="E10" sqref="E10"/>
      <pageMargins left="0.59055118110236227" right="0.59055118110236227" top="0.59055118110236227" bottom="0.59055118110236227" header="0.31496062992125984" footer="0.31496062992125984"/>
      <printOptions horizontalCentered="1"/>
      <pageSetup paperSize="9" scale="45" orientation="portrait" r:id="rId1"/>
    </customSheetView>
    <customSheetView guid="{6DC605C1-E00E-4EDA-962A-96717D7BB7B5}">
      <pane xSplit="4" ySplit="8" topLeftCell="E9" activePane="bottomRight" state="frozen"/>
      <selection pane="bottomRight" activeCell="E10" sqref="E10"/>
      <pageMargins left="0.59055118110236227" right="0.59055118110236227" top="0.59055118110236227" bottom="0.59055118110236227" header="0.31496062992125984" footer="0.31496062992125984"/>
      <printOptions horizontalCentered="1"/>
      <pageSetup paperSize="9" scale="45" orientation="portrait" r:id="rId2"/>
    </customSheetView>
  </customSheetViews>
  <mergeCells count="83">
    <mergeCell ref="B70:D70"/>
    <mergeCell ref="C60:D60"/>
    <mergeCell ref="C61:D61"/>
    <mergeCell ref="B57:D57"/>
    <mergeCell ref="C47:D47"/>
    <mergeCell ref="B48:D48"/>
    <mergeCell ref="C52:D52"/>
    <mergeCell ref="C53:D53"/>
    <mergeCell ref="C54:D54"/>
    <mergeCell ref="B65:D65"/>
    <mergeCell ref="B66:D66"/>
    <mergeCell ref="B67:D67"/>
    <mergeCell ref="B68:D68"/>
    <mergeCell ref="B69:D69"/>
    <mergeCell ref="B49:D49"/>
    <mergeCell ref="B41:D41"/>
    <mergeCell ref="E7:E8"/>
    <mergeCell ref="H7:H8"/>
    <mergeCell ref="G7:G8"/>
    <mergeCell ref="F7:F8"/>
    <mergeCell ref="C38:D38"/>
    <mergeCell ref="C39:D39"/>
    <mergeCell ref="B33:D33"/>
    <mergeCell ref="B34:B37"/>
    <mergeCell ref="C34:C35"/>
    <mergeCell ref="C36:D36"/>
    <mergeCell ref="C37:D37"/>
    <mergeCell ref="B38:B39"/>
    <mergeCell ref="B9:D9"/>
    <mergeCell ref="O7:O8"/>
    <mergeCell ref="P7:R7"/>
    <mergeCell ref="I7:N7"/>
    <mergeCell ref="B40:D40"/>
    <mergeCell ref="A34:A40"/>
    <mergeCell ref="B25:D25"/>
    <mergeCell ref="A26:A32"/>
    <mergeCell ref="B26:B29"/>
    <mergeCell ref="C26:C27"/>
    <mergeCell ref="C28:D28"/>
    <mergeCell ref="C29:D29"/>
    <mergeCell ref="B30:B31"/>
    <mergeCell ref="C30:D30"/>
    <mergeCell ref="C31:D31"/>
    <mergeCell ref="B32:D32"/>
    <mergeCell ref="B17:D17"/>
    <mergeCell ref="A42:A48"/>
    <mergeCell ref="B42:B45"/>
    <mergeCell ref="C42:C43"/>
    <mergeCell ref="C44:D44"/>
    <mergeCell ref="C45:D45"/>
    <mergeCell ref="B46:B47"/>
    <mergeCell ref="C46:D46"/>
    <mergeCell ref="A50:A56"/>
    <mergeCell ref="B50:B53"/>
    <mergeCell ref="C50:C51"/>
    <mergeCell ref="B54:B55"/>
    <mergeCell ref="C55:D55"/>
    <mergeCell ref="B56:D56"/>
    <mergeCell ref="A58:A64"/>
    <mergeCell ref="B58:B61"/>
    <mergeCell ref="C58:C59"/>
    <mergeCell ref="B62:B63"/>
    <mergeCell ref="C62:D62"/>
    <mergeCell ref="C63:D63"/>
    <mergeCell ref="B64:D64"/>
    <mergeCell ref="A18:A24"/>
    <mergeCell ref="B18:B21"/>
    <mergeCell ref="C18:C19"/>
    <mergeCell ref="C20:D20"/>
    <mergeCell ref="C21:D21"/>
    <mergeCell ref="B22:B23"/>
    <mergeCell ref="C22:D22"/>
    <mergeCell ref="C23:D23"/>
    <mergeCell ref="B24:D24"/>
    <mergeCell ref="A10:A16"/>
    <mergeCell ref="B10:B13"/>
    <mergeCell ref="C10:C11"/>
    <mergeCell ref="C12:D12"/>
    <mergeCell ref="C13:D13"/>
    <mergeCell ref="B14:B15"/>
    <mergeCell ref="C14:D14"/>
    <mergeCell ref="C15:D15"/>
    <mergeCell ref="B16:D16"/>
  </mergeCells>
  <phoneticPr fontId="1"/>
  <hyperlinks>
    <hyperlink ref="A1:C1" location="目次!A1" display="目次へ戻る"/>
  </hyperlinks>
  <printOptions horizontalCentered="1"/>
  <pageMargins left="0.59055118110236227" right="0.59055118110236227" top="0.59055118110236227" bottom="0.59055118110236227" header="0.31496062992125984" footer="0.31496062992125984"/>
  <pageSetup paperSize="9" scale="45"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zoomScaleNormal="100" workbookViewId="0"/>
  </sheetViews>
  <sheetFormatPr defaultColWidth="8.58203125" defaultRowHeight="14" x14ac:dyDescent="0.3"/>
  <cols>
    <col min="1" max="1" width="11.58203125" style="2" customWidth="1"/>
    <col min="2" max="2" width="8.58203125" style="2" customWidth="1"/>
    <col min="3" max="12" width="10.08203125" style="1" customWidth="1"/>
    <col min="13" max="16" width="11.58203125" style="1" customWidth="1"/>
    <col min="17" max="16384" width="8.58203125" style="1"/>
  </cols>
  <sheetData>
    <row r="1" spans="1:25" ht="14.5" x14ac:dyDescent="0.3">
      <c r="A1" s="224" t="s">
        <v>281</v>
      </c>
    </row>
    <row r="3" spans="1:25" s="6" customFormat="1" ht="20.149999999999999" customHeight="1" x14ac:dyDescent="0.45">
      <c r="A3" s="4" t="s">
        <v>128</v>
      </c>
      <c r="B3" s="4"/>
    </row>
    <row r="4" spans="1:25" s="6" customFormat="1" ht="20.149999999999999" customHeight="1" x14ac:dyDescent="0.45">
      <c r="A4" s="4" t="s">
        <v>170</v>
      </c>
      <c r="B4" s="4"/>
    </row>
    <row r="5" spans="1:25" s="6" customFormat="1" ht="14.5" customHeight="1" x14ac:dyDescent="0.35">
      <c r="A5" s="5"/>
      <c r="B5" s="5"/>
    </row>
    <row r="6" spans="1:25" s="88" customFormat="1" ht="17.5" x14ac:dyDescent="0.55000000000000004">
      <c r="A6" s="10" t="s">
        <v>361</v>
      </c>
      <c r="B6" s="87"/>
    </row>
    <row r="7" spans="1:25" s="6" customFormat="1" ht="14.5" customHeight="1" x14ac:dyDescent="0.35">
      <c r="A7" s="5"/>
      <c r="B7" s="5"/>
    </row>
    <row r="8" spans="1:25" s="88" customFormat="1" ht="20.149999999999999" customHeight="1" x14ac:dyDescent="0.55000000000000004">
      <c r="A8" s="10" t="s">
        <v>171</v>
      </c>
      <c r="B8" s="87"/>
    </row>
    <row r="9" spans="1:25" s="87" customFormat="1" ht="20.149999999999999" customHeight="1" x14ac:dyDescent="0.55000000000000004">
      <c r="C9" s="482" t="s">
        <v>172</v>
      </c>
      <c r="D9" s="482"/>
      <c r="E9" s="471" t="s">
        <v>173</v>
      </c>
      <c r="F9" s="471"/>
      <c r="G9" s="471"/>
      <c r="H9" s="471"/>
      <c r="I9" s="471"/>
      <c r="J9" s="471"/>
    </row>
    <row r="10" spans="1:25" s="8" customFormat="1" ht="20.149999999999999" customHeight="1" x14ac:dyDescent="0.55000000000000004">
      <c r="C10" s="476" t="s">
        <v>174</v>
      </c>
      <c r="D10" s="476" t="s">
        <v>5</v>
      </c>
      <c r="E10" s="476" t="s">
        <v>175</v>
      </c>
      <c r="F10" s="476" t="s">
        <v>137</v>
      </c>
      <c r="G10" s="476" t="s">
        <v>176</v>
      </c>
      <c r="H10" s="476"/>
      <c r="I10" s="476"/>
      <c r="J10" s="476"/>
      <c r="K10" s="87"/>
      <c r="L10" s="87"/>
      <c r="M10" s="87"/>
      <c r="N10" s="87"/>
      <c r="O10" s="87"/>
      <c r="P10" s="87"/>
      <c r="Q10" s="87"/>
      <c r="R10" s="87"/>
      <c r="S10" s="87"/>
      <c r="T10" s="87"/>
      <c r="U10" s="87"/>
      <c r="V10" s="87"/>
      <c r="W10" s="87"/>
      <c r="X10" s="87"/>
      <c r="Y10" s="87"/>
    </row>
    <row r="11" spans="1:25" s="8" customFormat="1" ht="20.149999999999999" customHeight="1" x14ac:dyDescent="0.55000000000000004">
      <c r="C11" s="476"/>
      <c r="D11" s="476"/>
      <c r="E11" s="476"/>
      <c r="F11" s="476"/>
      <c r="G11" s="215" t="s">
        <v>133</v>
      </c>
      <c r="H11" s="215" t="s">
        <v>134</v>
      </c>
      <c r="I11" s="215" t="s">
        <v>177</v>
      </c>
      <c r="J11" s="215" t="s">
        <v>178</v>
      </c>
      <c r="K11" s="87"/>
    </row>
    <row r="12" spans="1:25" s="8" customFormat="1" ht="20.149999999999999" customHeight="1" x14ac:dyDescent="0.55000000000000004">
      <c r="A12" s="142" t="s">
        <v>360</v>
      </c>
      <c r="B12" s="472" t="s">
        <v>315</v>
      </c>
      <c r="C12" s="135">
        <v>1443</v>
      </c>
      <c r="D12" s="135">
        <v>23655</v>
      </c>
      <c r="E12" s="226">
        <v>35</v>
      </c>
      <c r="F12" s="136">
        <v>9</v>
      </c>
      <c r="G12" s="136">
        <v>0</v>
      </c>
      <c r="H12" s="136">
        <v>6</v>
      </c>
      <c r="I12" s="136">
        <v>1</v>
      </c>
      <c r="J12" s="137">
        <v>19</v>
      </c>
      <c r="K12" s="87"/>
    </row>
    <row r="13" spans="1:25" s="8" customFormat="1" ht="20.149999999999999" customHeight="1" x14ac:dyDescent="0.55000000000000004">
      <c r="A13" s="37"/>
      <c r="B13" s="473"/>
      <c r="C13" s="131">
        <v>-38</v>
      </c>
      <c r="D13" s="131">
        <v>-69</v>
      </c>
      <c r="E13" s="227"/>
      <c r="F13" s="132"/>
      <c r="G13" s="132"/>
      <c r="H13" s="132"/>
      <c r="I13" s="132"/>
      <c r="J13" s="138"/>
      <c r="K13" s="87"/>
    </row>
    <row r="14" spans="1:25" s="8" customFormat="1" ht="20.149999999999999" customHeight="1" x14ac:dyDescent="0.55000000000000004">
      <c r="A14" s="37"/>
      <c r="B14" s="474" t="s">
        <v>316</v>
      </c>
      <c r="C14" s="131">
        <v>1397</v>
      </c>
      <c r="D14" s="131">
        <v>7351</v>
      </c>
      <c r="E14" s="227">
        <v>4</v>
      </c>
      <c r="F14" s="132">
        <v>2</v>
      </c>
      <c r="G14" s="132">
        <v>0</v>
      </c>
      <c r="H14" s="132">
        <v>0</v>
      </c>
      <c r="I14" s="132">
        <v>0</v>
      </c>
      <c r="J14" s="138">
        <v>2</v>
      </c>
      <c r="K14" s="87"/>
    </row>
    <row r="15" spans="1:25" s="8" customFormat="1" ht="20.149999999999999" customHeight="1" x14ac:dyDescent="0.55000000000000004">
      <c r="A15" s="37"/>
      <c r="B15" s="474"/>
      <c r="C15" s="131">
        <v>-36</v>
      </c>
      <c r="D15" s="131">
        <v>-54</v>
      </c>
      <c r="E15" s="227"/>
      <c r="F15" s="132"/>
      <c r="G15" s="132"/>
      <c r="H15" s="132"/>
      <c r="I15" s="132"/>
      <c r="J15" s="138"/>
      <c r="K15" s="87"/>
    </row>
    <row r="16" spans="1:25" s="8" customFormat="1" ht="20.149999999999999" customHeight="1" x14ac:dyDescent="0.55000000000000004">
      <c r="A16" s="37"/>
      <c r="B16" s="474" t="s">
        <v>317</v>
      </c>
      <c r="C16" s="131">
        <v>114</v>
      </c>
      <c r="D16" s="131">
        <v>227</v>
      </c>
      <c r="E16" s="227">
        <v>0</v>
      </c>
      <c r="F16" s="132">
        <v>0</v>
      </c>
      <c r="G16" s="132">
        <v>0</v>
      </c>
      <c r="H16" s="132">
        <v>0</v>
      </c>
      <c r="I16" s="132">
        <v>0</v>
      </c>
      <c r="J16" s="138">
        <v>0</v>
      </c>
      <c r="K16" s="87"/>
    </row>
    <row r="17" spans="1:11" s="8" customFormat="1" ht="20.149999999999999" customHeight="1" x14ac:dyDescent="0.55000000000000004">
      <c r="A17" s="37"/>
      <c r="B17" s="474"/>
      <c r="C17" s="131"/>
      <c r="D17" s="131"/>
      <c r="E17" s="227"/>
      <c r="F17" s="132"/>
      <c r="G17" s="132"/>
      <c r="H17" s="132"/>
      <c r="I17" s="132"/>
      <c r="J17" s="138"/>
      <c r="K17" s="87"/>
    </row>
    <row r="18" spans="1:11" s="8" customFormat="1" ht="20.149999999999999" customHeight="1" x14ac:dyDescent="0.55000000000000004">
      <c r="A18" s="37"/>
      <c r="B18" s="474" t="s">
        <v>305</v>
      </c>
      <c r="C18" s="131">
        <f t="shared" ref="C18:I18" si="0">C12+C14+C16</f>
        <v>2954</v>
      </c>
      <c r="D18" s="351">
        <f t="shared" si="0"/>
        <v>31233</v>
      </c>
      <c r="E18" s="131">
        <f t="shared" si="0"/>
        <v>39</v>
      </c>
      <c r="F18" s="131">
        <f t="shared" si="0"/>
        <v>11</v>
      </c>
      <c r="G18" s="131">
        <f t="shared" si="0"/>
        <v>0</v>
      </c>
      <c r="H18" s="131">
        <f t="shared" si="0"/>
        <v>6</v>
      </c>
      <c r="I18" s="131">
        <f t="shared" si="0"/>
        <v>1</v>
      </c>
      <c r="J18" s="351">
        <f>J12+J14+J16</f>
        <v>21</v>
      </c>
      <c r="K18" s="87"/>
    </row>
    <row r="19" spans="1:11" s="8" customFormat="1" ht="20.149999999999999" customHeight="1" x14ac:dyDescent="0.55000000000000004">
      <c r="A19" s="37"/>
      <c r="B19" s="475"/>
      <c r="C19" s="143">
        <f t="shared" ref="C19:I19" si="1">C13+C15+C17</f>
        <v>-74</v>
      </c>
      <c r="D19" s="352">
        <f t="shared" si="1"/>
        <v>-123</v>
      </c>
      <c r="E19" s="143">
        <f t="shared" si="1"/>
        <v>0</v>
      </c>
      <c r="F19" s="143">
        <f t="shared" si="1"/>
        <v>0</v>
      </c>
      <c r="G19" s="143">
        <f t="shared" si="1"/>
        <v>0</v>
      </c>
      <c r="H19" s="143">
        <f t="shared" si="1"/>
        <v>0</v>
      </c>
      <c r="I19" s="143">
        <f t="shared" si="1"/>
        <v>0</v>
      </c>
      <c r="J19" s="352">
        <f>J13+J15+J17</f>
        <v>0</v>
      </c>
      <c r="K19" s="87"/>
    </row>
    <row r="20" spans="1:11" s="8" customFormat="1" ht="20.149999999999999" customHeight="1" x14ac:dyDescent="0.55000000000000004">
      <c r="A20" s="142" t="s">
        <v>345</v>
      </c>
      <c r="B20" s="472" t="s">
        <v>315</v>
      </c>
      <c r="C20" s="135">
        <v>1190</v>
      </c>
      <c r="D20" s="135">
        <v>16483</v>
      </c>
      <c r="E20" s="226">
        <v>7</v>
      </c>
      <c r="F20" s="136">
        <v>2</v>
      </c>
      <c r="G20" s="136">
        <v>2</v>
      </c>
      <c r="H20" s="136">
        <v>3</v>
      </c>
      <c r="I20" s="136">
        <v>0</v>
      </c>
      <c r="J20" s="137">
        <v>0</v>
      </c>
      <c r="K20" s="87"/>
    </row>
    <row r="21" spans="1:11" s="8" customFormat="1" ht="20.149999999999999" customHeight="1" x14ac:dyDescent="0.55000000000000004">
      <c r="A21" s="37"/>
      <c r="B21" s="473"/>
      <c r="C21" s="131">
        <v>-31</v>
      </c>
      <c r="D21" s="131">
        <v>-63</v>
      </c>
      <c r="E21" s="227"/>
      <c r="F21" s="132"/>
      <c r="G21" s="132"/>
      <c r="H21" s="132"/>
      <c r="I21" s="132"/>
      <c r="J21" s="138"/>
      <c r="K21" s="87"/>
    </row>
    <row r="22" spans="1:11" s="8" customFormat="1" ht="20.149999999999999" customHeight="1" x14ac:dyDescent="0.55000000000000004">
      <c r="A22" s="37"/>
      <c r="B22" s="474" t="s">
        <v>316</v>
      </c>
      <c r="C22" s="131">
        <v>1146</v>
      </c>
      <c r="D22" s="131">
        <v>5635</v>
      </c>
      <c r="E22" s="227">
        <v>3</v>
      </c>
      <c r="F22" s="132">
        <v>0</v>
      </c>
      <c r="G22" s="132">
        <v>2</v>
      </c>
      <c r="H22" s="132">
        <v>0</v>
      </c>
      <c r="I22" s="132">
        <v>1</v>
      </c>
      <c r="J22" s="138">
        <v>0</v>
      </c>
      <c r="K22" s="87"/>
    </row>
    <row r="23" spans="1:11" s="8" customFormat="1" ht="20.149999999999999" customHeight="1" x14ac:dyDescent="0.55000000000000004">
      <c r="A23" s="37"/>
      <c r="B23" s="474"/>
      <c r="C23" s="131">
        <v>-28</v>
      </c>
      <c r="D23" s="131">
        <v>-35</v>
      </c>
      <c r="E23" s="227"/>
      <c r="F23" s="132"/>
      <c r="G23" s="132"/>
      <c r="H23" s="132"/>
      <c r="I23" s="132"/>
      <c r="J23" s="138"/>
      <c r="K23" s="87"/>
    </row>
    <row r="24" spans="1:11" s="8" customFormat="1" ht="20.149999999999999" customHeight="1" x14ac:dyDescent="0.55000000000000004">
      <c r="A24" s="37"/>
      <c r="B24" s="474" t="s">
        <v>317</v>
      </c>
      <c r="C24" s="131">
        <v>89</v>
      </c>
      <c r="D24" s="131">
        <v>153</v>
      </c>
      <c r="E24" s="227">
        <v>0</v>
      </c>
      <c r="F24" s="132">
        <v>0</v>
      </c>
      <c r="G24" s="132">
        <v>0</v>
      </c>
      <c r="H24" s="132">
        <v>0</v>
      </c>
      <c r="I24" s="132">
        <v>0</v>
      </c>
      <c r="J24" s="138">
        <v>0</v>
      </c>
      <c r="K24" s="87"/>
    </row>
    <row r="25" spans="1:11" s="8" customFormat="1" ht="20.149999999999999" customHeight="1" x14ac:dyDescent="0.55000000000000004">
      <c r="A25" s="37"/>
      <c r="B25" s="474"/>
      <c r="C25" s="131"/>
      <c r="D25" s="131"/>
      <c r="E25" s="227"/>
      <c r="F25" s="132"/>
      <c r="G25" s="132"/>
      <c r="H25" s="132"/>
      <c r="I25" s="132"/>
      <c r="J25" s="138"/>
      <c r="K25" s="87"/>
    </row>
    <row r="26" spans="1:11" s="8" customFormat="1" ht="20.149999999999999" customHeight="1" x14ac:dyDescent="0.55000000000000004">
      <c r="A26" s="37"/>
      <c r="B26" s="474" t="s">
        <v>305</v>
      </c>
      <c r="C26" s="131">
        <f t="shared" ref="C26:D27" si="2">C20+C22+C24</f>
        <v>2425</v>
      </c>
      <c r="D26" s="351">
        <f t="shared" si="2"/>
        <v>22271</v>
      </c>
      <c r="E26" s="131">
        <f t="shared" ref="E26:I27" si="3">E20+E22+E24</f>
        <v>10</v>
      </c>
      <c r="F26" s="131">
        <f t="shared" si="3"/>
        <v>2</v>
      </c>
      <c r="G26" s="131">
        <f t="shared" si="3"/>
        <v>4</v>
      </c>
      <c r="H26" s="131">
        <f t="shared" si="3"/>
        <v>3</v>
      </c>
      <c r="I26" s="131">
        <f t="shared" si="3"/>
        <v>1</v>
      </c>
      <c r="J26" s="351">
        <f>J20+J22+J24</f>
        <v>0</v>
      </c>
      <c r="K26" s="87"/>
    </row>
    <row r="27" spans="1:11" s="8" customFormat="1" ht="20.149999999999999" customHeight="1" x14ac:dyDescent="0.55000000000000004">
      <c r="A27" s="37"/>
      <c r="B27" s="475"/>
      <c r="C27" s="143">
        <f t="shared" si="2"/>
        <v>-59</v>
      </c>
      <c r="D27" s="352">
        <f t="shared" si="2"/>
        <v>-98</v>
      </c>
      <c r="E27" s="143">
        <f t="shared" si="3"/>
        <v>0</v>
      </c>
      <c r="F27" s="143">
        <f t="shared" si="3"/>
        <v>0</v>
      </c>
      <c r="G27" s="143">
        <f t="shared" si="3"/>
        <v>0</v>
      </c>
      <c r="H27" s="143">
        <f t="shared" si="3"/>
        <v>0</v>
      </c>
      <c r="I27" s="143">
        <f t="shared" si="3"/>
        <v>0</v>
      </c>
      <c r="J27" s="352">
        <f>J21+J23+J25</f>
        <v>0</v>
      </c>
      <c r="K27" s="87"/>
    </row>
    <row r="28" spans="1:11" s="8" customFormat="1" ht="20.149999999999999" customHeight="1" x14ac:dyDescent="0.55000000000000004">
      <c r="A28" s="142" t="s">
        <v>318</v>
      </c>
      <c r="B28" s="472" t="s">
        <v>315</v>
      </c>
      <c r="C28" s="135">
        <v>839</v>
      </c>
      <c r="D28" s="135">
        <v>9763</v>
      </c>
      <c r="E28" s="226">
        <v>5</v>
      </c>
      <c r="F28" s="136">
        <v>2</v>
      </c>
      <c r="G28" s="136">
        <v>1</v>
      </c>
      <c r="H28" s="136">
        <v>2</v>
      </c>
      <c r="I28" s="136">
        <v>0</v>
      </c>
      <c r="J28" s="137">
        <v>0</v>
      </c>
      <c r="K28" s="87"/>
    </row>
    <row r="29" spans="1:11" s="8" customFormat="1" ht="20.149999999999999" customHeight="1" x14ac:dyDescent="0.55000000000000004">
      <c r="A29" s="37"/>
      <c r="B29" s="473"/>
      <c r="C29" s="131">
        <v>-73</v>
      </c>
      <c r="D29" s="131">
        <v>-115</v>
      </c>
      <c r="E29" s="227"/>
      <c r="F29" s="132"/>
      <c r="G29" s="132"/>
      <c r="H29" s="132"/>
      <c r="I29" s="132"/>
      <c r="J29" s="138"/>
      <c r="K29" s="87"/>
    </row>
    <row r="30" spans="1:11" s="8" customFormat="1" ht="20.149999999999999" customHeight="1" x14ac:dyDescent="0.55000000000000004">
      <c r="A30" s="37"/>
      <c r="B30" s="474" t="s">
        <v>316</v>
      </c>
      <c r="C30" s="131">
        <v>810</v>
      </c>
      <c r="D30" s="131">
        <v>2454</v>
      </c>
      <c r="E30" s="227">
        <v>1</v>
      </c>
      <c r="F30" s="132">
        <v>0</v>
      </c>
      <c r="G30" s="132">
        <v>1</v>
      </c>
      <c r="H30" s="132">
        <v>0</v>
      </c>
      <c r="I30" s="132">
        <v>0</v>
      </c>
      <c r="J30" s="138">
        <v>0</v>
      </c>
      <c r="K30" s="87"/>
    </row>
    <row r="31" spans="1:11" s="8" customFormat="1" ht="20.149999999999999" customHeight="1" x14ac:dyDescent="0.55000000000000004">
      <c r="A31" s="37"/>
      <c r="B31" s="474"/>
      <c r="C31" s="131">
        <v>-57</v>
      </c>
      <c r="D31" s="131">
        <v>-70</v>
      </c>
      <c r="E31" s="227"/>
      <c r="F31" s="132"/>
      <c r="G31" s="132"/>
      <c r="H31" s="132"/>
      <c r="I31" s="132"/>
      <c r="J31" s="138"/>
      <c r="K31" s="87"/>
    </row>
    <row r="32" spans="1:11" s="8" customFormat="1" ht="20.149999999999999" customHeight="1" x14ac:dyDescent="0.55000000000000004">
      <c r="A32" s="37"/>
      <c r="B32" s="474" t="s">
        <v>317</v>
      </c>
      <c r="C32" s="131">
        <v>144</v>
      </c>
      <c r="D32" s="131">
        <v>173</v>
      </c>
      <c r="E32" s="227">
        <v>0</v>
      </c>
      <c r="F32" s="132">
        <v>0</v>
      </c>
      <c r="G32" s="132">
        <v>0</v>
      </c>
      <c r="H32" s="132">
        <v>0</v>
      </c>
      <c r="I32" s="132">
        <v>0</v>
      </c>
      <c r="J32" s="138">
        <v>0</v>
      </c>
      <c r="K32" s="87"/>
    </row>
    <row r="33" spans="1:11" s="8" customFormat="1" ht="20.149999999999999" customHeight="1" x14ac:dyDescent="0.55000000000000004">
      <c r="A33" s="37"/>
      <c r="B33" s="474"/>
      <c r="C33" s="131"/>
      <c r="D33" s="131"/>
      <c r="E33" s="227"/>
      <c r="F33" s="132"/>
      <c r="G33" s="132"/>
      <c r="H33" s="132"/>
      <c r="I33" s="132"/>
      <c r="J33" s="138"/>
      <c r="K33" s="87"/>
    </row>
    <row r="34" spans="1:11" s="8" customFormat="1" ht="20.149999999999999" customHeight="1" x14ac:dyDescent="0.55000000000000004">
      <c r="A34" s="37"/>
      <c r="B34" s="474" t="s">
        <v>305</v>
      </c>
      <c r="C34" s="131">
        <f>C28+C30+C32</f>
        <v>1793</v>
      </c>
      <c r="D34" s="131">
        <f>D28+D30+D32</f>
        <v>12390</v>
      </c>
      <c r="E34" s="227">
        <v>6</v>
      </c>
      <c r="F34" s="132">
        <v>2</v>
      </c>
      <c r="G34" s="132">
        <v>2</v>
      </c>
      <c r="H34" s="132">
        <v>2</v>
      </c>
      <c r="I34" s="132">
        <v>0</v>
      </c>
      <c r="J34" s="138">
        <v>0</v>
      </c>
      <c r="K34" s="87"/>
    </row>
    <row r="35" spans="1:11" s="8" customFormat="1" ht="20.149999999999999" customHeight="1" x14ac:dyDescent="0.55000000000000004">
      <c r="A35" s="37"/>
      <c r="B35" s="475"/>
      <c r="C35" s="143">
        <f>C29+C31+C33</f>
        <v>-130</v>
      </c>
      <c r="D35" s="143">
        <f>D29+D31+D33</f>
        <v>-185</v>
      </c>
      <c r="E35" s="228"/>
      <c r="F35" s="144"/>
      <c r="G35" s="144"/>
      <c r="H35" s="144"/>
      <c r="I35" s="144"/>
      <c r="J35" s="145"/>
      <c r="K35" s="87"/>
    </row>
    <row r="36" spans="1:11" s="7" customFormat="1" ht="20.149999999999999" customHeight="1" x14ac:dyDescent="0.55000000000000004">
      <c r="A36" s="142" t="s">
        <v>179</v>
      </c>
      <c r="B36" s="472" t="s">
        <v>180</v>
      </c>
      <c r="C36" s="135">
        <v>854</v>
      </c>
      <c r="D36" s="135">
        <v>6363</v>
      </c>
      <c r="E36" s="226">
        <v>27</v>
      </c>
      <c r="F36" s="136">
        <v>8</v>
      </c>
      <c r="G36" s="136">
        <v>0</v>
      </c>
      <c r="H36" s="136">
        <v>8</v>
      </c>
      <c r="I36" s="136">
        <v>11</v>
      </c>
      <c r="J36" s="137">
        <v>0</v>
      </c>
      <c r="K36" s="87"/>
    </row>
    <row r="37" spans="1:11" ht="20.149999999999999" customHeight="1" x14ac:dyDescent="0.3">
      <c r="A37" s="37"/>
      <c r="B37" s="473"/>
      <c r="C37" s="131">
        <v>-76</v>
      </c>
      <c r="D37" s="131">
        <v>-132</v>
      </c>
      <c r="E37" s="227"/>
      <c r="F37" s="132"/>
      <c r="G37" s="132"/>
      <c r="H37" s="132"/>
      <c r="I37" s="132"/>
      <c r="J37" s="138"/>
      <c r="K37" s="87"/>
    </row>
    <row r="38" spans="1:11" ht="20.149999999999999" customHeight="1" x14ac:dyDescent="0.3">
      <c r="A38" s="37"/>
      <c r="B38" s="474" t="s">
        <v>181</v>
      </c>
      <c r="C38" s="131">
        <v>803</v>
      </c>
      <c r="D38" s="131">
        <v>3174</v>
      </c>
      <c r="E38" s="227">
        <v>3</v>
      </c>
      <c r="F38" s="132">
        <v>0</v>
      </c>
      <c r="G38" s="132">
        <v>0</v>
      </c>
      <c r="H38" s="132">
        <v>1</v>
      </c>
      <c r="I38" s="132">
        <v>2</v>
      </c>
      <c r="J38" s="138">
        <v>0</v>
      </c>
      <c r="K38" s="87"/>
    </row>
    <row r="39" spans="1:11" ht="20.149999999999999" customHeight="1" x14ac:dyDescent="0.3">
      <c r="A39" s="37"/>
      <c r="B39" s="474"/>
      <c r="C39" s="131">
        <v>-53</v>
      </c>
      <c r="D39" s="131">
        <v>-92</v>
      </c>
      <c r="E39" s="227"/>
      <c r="F39" s="132"/>
      <c r="G39" s="132"/>
      <c r="H39" s="132"/>
      <c r="I39" s="132"/>
      <c r="J39" s="138"/>
      <c r="K39" s="87"/>
    </row>
    <row r="40" spans="1:11" ht="20.149999999999999" customHeight="1" x14ac:dyDescent="0.3">
      <c r="A40" s="37"/>
      <c r="B40" s="474" t="s">
        <v>90</v>
      </c>
      <c r="C40" s="131">
        <v>37</v>
      </c>
      <c r="D40" s="131">
        <v>46</v>
      </c>
      <c r="E40" s="227">
        <v>0</v>
      </c>
      <c r="F40" s="132">
        <v>0</v>
      </c>
      <c r="G40" s="132">
        <v>0</v>
      </c>
      <c r="H40" s="132">
        <v>0</v>
      </c>
      <c r="I40" s="132">
        <v>0</v>
      </c>
      <c r="J40" s="138">
        <v>0</v>
      </c>
      <c r="K40" s="87"/>
    </row>
    <row r="41" spans="1:11" ht="20.149999999999999" customHeight="1" x14ac:dyDescent="0.3">
      <c r="A41" s="37"/>
      <c r="B41" s="474"/>
      <c r="C41" s="131"/>
      <c r="D41" s="131"/>
      <c r="E41" s="227"/>
      <c r="F41" s="132"/>
      <c r="G41" s="132"/>
      <c r="H41" s="132"/>
      <c r="I41" s="132"/>
      <c r="J41" s="138"/>
      <c r="K41" s="87"/>
    </row>
    <row r="42" spans="1:11" ht="20.149999999999999" customHeight="1" x14ac:dyDescent="0.3">
      <c r="A42" s="37"/>
      <c r="B42" s="474" t="s">
        <v>4</v>
      </c>
      <c r="C42" s="131">
        <f>C36+C38+C40</f>
        <v>1694</v>
      </c>
      <c r="D42" s="131">
        <f>D36+D38+D40</f>
        <v>9583</v>
      </c>
      <c r="E42" s="227">
        <v>30</v>
      </c>
      <c r="F42" s="132">
        <v>8</v>
      </c>
      <c r="G42" s="132">
        <v>0</v>
      </c>
      <c r="H42" s="132">
        <v>9</v>
      </c>
      <c r="I42" s="132">
        <v>13</v>
      </c>
      <c r="J42" s="138">
        <v>0</v>
      </c>
      <c r="K42" s="87"/>
    </row>
    <row r="43" spans="1:11" ht="20.149999999999999" customHeight="1" x14ac:dyDescent="0.3">
      <c r="A43" s="37"/>
      <c r="B43" s="475"/>
      <c r="C43" s="143">
        <f>C37+C39+C41</f>
        <v>-129</v>
      </c>
      <c r="D43" s="143">
        <f>D37+D39+D41</f>
        <v>-224</v>
      </c>
      <c r="E43" s="228"/>
      <c r="F43" s="144"/>
      <c r="G43" s="144"/>
      <c r="H43" s="144"/>
      <c r="I43" s="144"/>
      <c r="J43" s="145"/>
      <c r="K43" s="87"/>
    </row>
    <row r="44" spans="1:11" ht="20.149999999999999" customHeight="1" x14ac:dyDescent="0.3">
      <c r="A44" s="142" t="s">
        <v>97</v>
      </c>
      <c r="B44" s="472" t="s">
        <v>180</v>
      </c>
      <c r="C44" s="135">
        <v>919</v>
      </c>
      <c r="D44" s="135">
        <v>17404</v>
      </c>
      <c r="E44" s="226">
        <v>10</v>
      </c>
      <c r="F44" s="136">
        <v>0</v>
      </c>
      <c r="G44" s="136">
        <v>0</v>
      </c>
      <c r="H44" s="136">
        <v>9</v>
      </c>
      <c r="I44" s="136">
        <v>1</v>
      </c>
      <c r="J44" s="137">
        <v>0</v>
      </c>
      <c r="K44" s="87"/>
    </row>
    <row r="45" spans="1:11" ht="20.149999999999999" customHeight="1" x14ac:dyDescent="0.3">
      <c r="A45" s="37"/>
      <c r="B45" s="473"/>
      <c r="C45" s="131">
        <v>-52</v>
      </c>
      <c r="D45" s="131">
        <v>-108</v>
      </c>
      <c r="E45" s="227"/>
      <c r="F45" s="132"/>
      <c r="G45" s="132"/>
      <c r="H45" s="132"/>
      <c r="I45" s="132"/>
      <c r="J45" s="138"/>
      <c r="K45" s="87"/>
    </row>
    <row r="46" spans="1:11" ht="20.149999999999999" customHeight="1" x14ac:dyDescent="0.3">
      <c r="A46" s="37"/>
      <c r="B46" s="474" t="s">
        <v>181</v>
      </c>
      <c r="C46" s="131">
        <v>859</v>
      </c>
      <c r="D46" s="131">
        <v>3690</v>
      </c>
      <c r="E46" s="227">
        <v>0</v>
      </c>
      <c r="F46" s="132">
        <v>0</v>
      </c>
      <c r="G46" s="132">
        <v>0</v>
      </c>
      <c r="H46" s="132">
        <v>0</v>
      </c>
      <c r="I46" s="132">
        <v>0</v>
      </c>
      <c r="J46" s="138">
        <v>0</v>
      </c>
      <c r="K46" s="87"/>
    </row>
    <row r="47" spans="1:11" ht="20.149999999999999" customHeight="1" x14ac:dyDescent="0.3">
      <c r="A47" s="37"/>
      <c r="B47" s="474"/>
      <c r="C47" s="131">
        <v>-37</v>
      </c>
      <c r="D47" s="131">
        <v>-54</v>
      </c>
      <c r="E47" s="227"/>
      <c r="F47" s="132"/>
      <c r="G47" s="132"/>
      <c r="H47" s="132"/>
      <c r="I47" s="132"/>
      <c r="J47" s="138"/>
      <c r="K47" s="87"/>
    </row>
    <row r="48" spans="1:11" ht="20.149999999999999" customHeight="1" x14ac:dyDescent="0.3">
      <c r="A48" s="37"/>
      <c r="B48" s="474" t="s">
        <v>90</v>
      </c>
      <c r="C48" s="131">
        <v>85</v>
      </c>
      <c r="D48" s="131">
        <v>161</v>
      </c>
      <c r="E48" s="227">
        <v>0</v>
      </c>
      <c r="F48" s="132">
        <v>0</v>
      </c>
      <c r="G48" s="132">
        <v>0</v>
      </c>
      <c r="H48" s="132">
        <v>0</v>
      </c>
      <c r="I48" s="132">
        <v>0</v>
      </c>
      <c r="J48" s="138">
        <v>0</v>
      </c>
      <c r="K48" s="87"/>
    </row>
    <row r="49" spans="1:11" ht="20.149999999999999" customHeight="1" x14ac:dyDescent="0.3">
      <c r="A49" s="37"/>
      <c r="B49" s="474"/>
      <c r="C49" s="131"/>
      <c r="D49" s="131"/>
      <c r="E49" s="227"/>
      <c r="F49" s="132"/>
      <c r="G49" s="132"/>
      <c r="H49" s="132"/>
      <c r="I49" s="132"/>
      <c r="J49" s="138"/>
      <c r="K49" s="87"/>
    </row>
    <row r="50" spans="1:11" ht="20.149999999999999" customHeight="1" x14ac:dyDescent="0.3">
      <c r="A50" s="37"/>
      <c r="B50" s="474" t="s">
        <v>4</v>
      </c>
      <c r="C50" s="131">
        <f>C44+C46+C48</f>
        <v>1863</v>
      </c>
      <c r="D50" s="131">
        <f>D44+D46+D48</f>
        <v>21255</v>
      </c>
      <c r="E50" s="227">
        <v>10</v>
      </c>
      <c r="F50" s="132">
        <v>0</v>
      </c>
      <c r="G50" s="132">
        <v>0</v>
      </c>
      <c r="H50" s="132">
        <v>9</v>
      </c>
      <c r="I50" s="132">
        <v>1</v>
      </c>
      <c r="J50" s="138">
        <v>0</v>
      </c>
      <c r="K50" s="87"/>
    </row>
    <row r="51" spans="1:11" ht="20.149999999999999" customHeight="1" x14ac:dyDescent="0.3">
      <c r="A51" s="37"/>
      <c r="B51" s="475"/>
      <c r="C51" s="143">
        <f>C45+C47+C49</f>
        <v>-89</v>
      </c>
      <c r="D51" s="143">
        <f>D45+D47+D49</f>
        <v>-162</v>
      </c>
      <c r="E51" s="228"/>
      <c r="F51" s="144"/>
      <c r="G51" s="144"/>
      <c r="H51" s="144"/>
      <c r="I51" s="144"/>
      <c r="J51" s="145"/>
      <c r="K51" s="87"/>
    </row>
    <row r="52" spans="1:11" ht="20.149999999999999" customHeight="1" x14ac:dyDescent="0.3">
      <c r="A52" s="142" t="s">
        <v>148</v>
      </c>
      <c r="B52" s="472" t="s">
        <v>180</v>
      </c>
      <c r="C52" s="147">
        <v>1136</v>
      </c>
      <c r="D52" s="147">
        <v>16945</v>
      </c>
      <c r="E52" s="229">
        <v>4</v>
      </c>
      <c r="F52" s="148">
        <v>0</v>
      </c>
      <c r="G52" s="148">
        <v>2</v>
      </c>
      <c r="H52" s="148">
        <v>2</v>
      </c>
      <c r="I52" s="148">
        <v>0</v>
      </c>
      <c r="J52" s="149">
        <v>0</v>
      </c>
      <c r="K52" s="87"/>
    </row>
    <row r="53" spans="1:11" ht="20.149999999999999" customHeight="1" x14ac:dyDescent="0.3">
      <c r="A53" s="37"/>
      <c r="B53" s="473"/>
      <c r="C53" s="133">
        <v>-102</v>
      </c>
      <c r="D53" s="133">
        <v>-189</v>
      </c>
      <c r="E53" s="230"/>
      <c r="F53" s="134"/>
      <c r="G53" s="134"/>
      <c r="H53" s="134"/>
      <c r="I53" s="134"/>
      <c r="J53" s="139"/>
      <c r="K53" s="87"/>
    </row>
    <row r="54" spans="1:11" ht="20.149999999999999" customHeight="1" x14ac:dyDescent="0.3">
      <c r="A54" s="37"/>
      <c r="B54" s="474" t="s">
        <v>181</v>
      </c>
      <c r="C54" s="133">
        <v>1029</v>
      </c>
      <c r="D54" s="133">
        <v>6189</v>
      </c>
      <c r="E54" s="230">
        <v>4</v>
      </c>
      <c r="F54" s="134">
        <v>2</v>
      </c>
      <c r="G54" s="134">
        <v>2</v>
      </c>
      <c r="H54" s="134">
        <v>0</v>
      </c>
      <c r="I54" s="134">
        <v>0</v>
      </c>
      <c r="J54" s="139">
        <v>0</v>
      </c>
      <c r="K54" s="87"/>
    </row>
    <row r="55" spans="1:11" ht="20.149999999999999" customHeight="1" x14ac:dyDescent="0.3">
      <c r="A55" s="37"/>
      <c r="B55" s="474"/>
      <c r="C55" s="133">
        <v>-74</v>
      </c>
      <c r="D55" s="133">
        <v>-95</v>
      </c>
      <c r="E55" s="230"/>
      <c r="F55" s="134"/>
      <c r="G55" s="134"/>
      <c r="H55" s="134"/>
      <c r="I55" s="134"/>
      <c r="J55" s="139"/>
      <c r="K55" s="87"/>
    </row>
    <row r="56" spans="1:11" ht="20.149999999999999" customHeight="1" x14ac:dyDescent="0.3">
      <c r="A56" s="37"/>
      <c r="B56" s="474" t="s">
        <v>90</v>
      </c>
      <c r="C56" s="133">
        <v>96</v>
      </c>
      <c r="D56" s="133">
        <v>169</v>
      </c>
      <c r="E56" s="230">
        <v>0</v>
      </c>
      <c r="F56" s="134">
        <v>0</v>
      </c>
      <c r="G56" s="134">
        <v>0</v>
      </c>
      <c r="H56" s="134">
        <v>0</v>
      </c>
      <c r="I56" s="134">
        <v>0</v>
      </c>
      <c r="J56" s="139">
        <v>0</v>
      </c>
      <c r="K56" s="87"/>
    </row>
    <row r="57" spans="1:11" ht="20.149999999999999" customHeight="1" x14ac:dyDescent="0.3">
      <c r="A57" s="37"/>
      <c r="B57" s="474"/>
      <c r="C57" s="133"/>
      <c r="D57" s="133"/>
      <c r="E57" s="230"/>
      <c r="F57" s="134"/>
      <c r="G57" s="134"/>
      <c r="H57" s="134"/>
      <c r="I57" s="134"/>
      <c r="J57" s="139"/>
      <c r="K57" s="87"/>
    </row>
    <row r="58" spans="1:11" ht="20.149999999999999" customHeight="1" x14ac:dyDescent="0.3">
      <c r="A58" s="37"/>
      <c r="B58" s="474" t="s">
        <v>4</v>
      </c>
      <c r="C58" s="131">
        <f>C52+C54+C56</f>
        <v>2261</v>
      </c>
      <c r="D58" s="131">
        <f>D52+D54+D56</f>
        <v>23303</v>
      </c>
      <c r="E58" s="230">
        <v>8</v>
      </c>
      <c r="F58" s="134">
        <v>2</v>
      </c>
      <c r="G58" s="134">
        <v>4</v>
      </c>
      <c r="H58" s="134">
        <v>2</v>
      </c>
      <c r="I58" s="134">
        <v>0</v>
      </c>
      <c r="J58" s="139">
        <v>0</v>
      </c>
      <c r="K58" s="87"/>
    </row>
    <row r="59" spans="1:11" ht="20.149999999999999" customHeight="1" x14ac:dyDescent="0.3">
      <c r="A59" s="37"/>
      <c r="B59" s="475"/>
      <c r="C59" s="143">
        <f>C53+C55+C57</f>
        <v>-176</v>
      </c>
      <c r="D59" s="143">
        <f>D53+D55+D57</f>
        <v>-284</v>
      </c>
      <c r="E59" s="231"/>
      <c r="F59" s="140"/>
      <c r="G59" s="140"/>
      <c r="H59" s="140"/>
      <c r="I59" s="140"/>
      <c r="J59" s="141"/>
      <c r="K59" s="87"/>
    </row>
    <row r="60" spans="1:11" ht="20.149999999999999" customHeight="1" x14ac:dyDescent="0.3">
      <c r="A60" s="142" t="s">
        <v>149</v>
      </c>
      <c r="B60" s="472" t="s">
        <v>180</v>
      </c>
      <c r="C60" s="147">
        <v>1158</v>
      </c>
      <c r="D60" s="147">
        <v>16830</v>
      </c>
      <c r="E60" s="229">
        <v>280</v>
      </c>
      <c r="F60" s="148">
        <v>16</v>
      </c>
      <c r="G60" s="148">
        <v>19</v>
      </c>
      <c r="H60" s="148">
        <v>129</v>
      </c>
      <c r="I60" s="148">
        <v>116</v>
      </c>
      <c r="J60" s="149">
        <v>0</v>
      </c>
      <c r="K60" s="87"/>
    </row>
    <row r="61" spans="1:11" ht="20.149999999999999" customHeight="1" x14ac:dyDescent="0.3">
      <c r="A61" s="37"/>
      <c r="B61" s="473"/>
      <c r="C61" s="133">
        <v>-120</v>
      </c>
      <c r="D61" s="133">
        <v>-200</v>
      </c>
      <c r="E61" s="230"/>
      <c r="F61" s="134"/>
      <c r="G61" s="134"/>
      <c r="H61" s="134"/>
      <c r="I61" s="134"/>
      <c r="J61" s="139"/>
      <c r="K61" s="87"/>
    </row>
    <row r="62" spans="1:11" ht="20.149999999999999" customHeight="1" x14ac:dyDescent="0.3">
      <c r="A62" s="37"/>
      <c r="B62" s="474" t="s">
        <v>181</v>
      </c>
      <c r="C62" s="133">
        <v>1050</v>
      </c>
      <c r="D62" s="133">
        <v>5244</v>
      </c>
      <c r="E62" s="230">
        <v>25</v>
      </c>
      <c r="F62" s="134">
        <v>3</v>
      </c>
      <c r="G62" s="134">
        <v>6</v>
      </c>
      <c r="H62" s="134">
        <v>13</v>
      </c>
      <c r="I62" s="134">
        <v>3</v>
      </c>
      <c r="J62" s="139">
        <v>0</v>
      </c>
      <c r="K62" s="87"/>
    </row>
    <row r="63" spans="1:11" ht="20.149999999999999" customHeight="1" x14ac:dyDescent="0.3">
      <c r="A63" s="37"/>
      <c r="B63" s="474"/>
      <c r="C63" s="133">
        <v>-83</v>
      </c>
      <c r="D63" s="133">
        <v>-131</v>
      </c>
      <c r="E63" s="230"/>
      <c r="F63" s="134"/>
      <c r="G63" s="134"/>
      <c r="H63" s="134"/>
      <c r="I63" s="134"/>
      <c r="J63" s="139"/>
      <c r="K63" s="87"/>
    </row>
    <row r="64" spans="1:11" ht="20.149999999999999" customHeight="1" x14ac:dyDescent="0.3">
      <c r="A64" s="37"/>
      <c r="B64" s="474" t="s">
        <v>90</v>
      </c>
      <c r="C64" s="133">
        <v>47</v>
      </c>
      <c r="D64" s="133">
        <v>97</v>
      </c>
      <c r="E64" s="230" t="s">
        <v>147</v>
      </c>
      <c r="F64" s="134" t="s">
        <v>147</v>
      </c>
      <c r="G64" s="134" t="s">
        <v>147</v>
      </c>
      <c r="H64" s="134" t="s">
        <v>147</v>
      </c>
      <c r="I64" s="134" t="s">
        <v>147</v>
      </c>
      <c r="J64" s="139" t="s">
        <v>147</v>
      </c>
      <c r="K64" s="87"/>
    </row>
    <row r="65" spans="1:11" ht="20.149999999999999" customHeight="1" x14ac:dyDescent="0.3">
      <c r="A65" s="37"/>
      <c r="B65" s="474"/>
      <c r="C65" s="133"/>
      <c r="D65" s="133"/>
      <c r="E65" s="230"/>
      <c r="F65" s="134"/>
      <c r="G65" s="134"/>
      <c r="H65" s="134"/>
      <c r="I65" s="134"/>
      <c r="J65" s="139"/>
      <c r="K65" s="87"/>
    </row>
    <row r="66" spans="1:11" ht="20.149999999999999" customHeight="1" x14ac:dyDescent="0.3">
      <c r="A66" s="37"/>
      <c r="B66" s="474" t="s">
        <v>4</v>
      </c>
      <c r="C66" s="131">
        <f>C60+C62+C64</f>
        <v>2255</v>
      </c>
      <c r="D66" s="131">
        <f>D60+D62+D64</f>
        <v>22171</v>
      </c>
      <c r="E66" s="230">
        <v>305</v>
      </c>
      <c r="F66" s="134">
        <v>19</v>
      </c>
      <c r="G66" s="134">
        <v>25</v>
      </c>
      <c r="H66" s="134">
        <v>142</v>
      </c>
      <c r="I66" s="134">
        <v>119</v>
      </c>
      <c r="J66" s="139">
        <v>0</v>
      </c>
      <c r="K66" s="87"/>
    </row>
    <row r="67" spans="1:11" ht="20.149999999999999" customHeight="1" x14ac:dyDescent="0.3">
      <c r="A67" s="37"/>
      <c r="B67" s="475"/>
      <c r="C67" s="143">
        <f>C61+C63+C65</f>
        <v>-203</v>
      </c>
      <c r="D67" s="143">
        <f>D61+D63+D65</f>
        <v>-331</v>
      </c>
      <c r="E67" s="231"/>
      <c r="F67" s="140"/>
      <c r="G67" s="140"/>
      <c r="H67" s="140"/>
      <c r="I67" s="140"/>
      <c r="J67" s="141"/>
      <c r="K67" s="87"/>
    </row>
    <row r="68" spans="1:11" ht="20.149999999999999" customHeight="1" x14ac:dyDescent="0.3">
      <c r="A68" s="142" t="s">
        <v>0</v>
      </c>
      <c r="B68" s="472" t="s">
        <v>180</v>
      </c>
      <c r="C68" s="147">
        <v>1103</v>
      </c>
      <c r="D68" s="147">
        <v>15196</v>
      </c>
      <c r="E68" s="229">
        <v>11</v>
      </c>
      <c r="F68" s="148">
        <v>1</v>
      </c>
      <c r="G68" s="148">
        <v>4</v>
      </c>
      <c r="H68" s="148">
        <v>5</v>
      </c>
      <c r="I68" s="148">
        <v>1</v>
      </c>
      <c r="J68" s="149">
        <v>0</v>
      </c>
      <c r="K68" s="87"/>
    </row>
    <row r="69" spans="1:11" ht="20.149999999999999" customHeight="1" x14ac:dyDescent="0.3">
      <c r="A69" s="37"/>
      <c r="B69" s="473"/>
      <c r="C69" s="133">
        <v>-105</v>
      </c>
      <c r="D69" s="133">
        <v>-453</v>
      </c>
      <c r="E69" s="230"/>
      <c r="F69" s="134"/>
      <c r="G69" s="134"/>
      <c r="H69" s="134"/>
      <c r="I69" s="134"/>
      <c r="J69" s="139"/>
      <c r="K69" s="87"/>
    </row>
    <row r="70" spans="1:11" ht="20.149999999999999" customHeight="1" x14ac:dyDescent="0.3">
      <c r="A70" s="37"/>
      <c r="B70" s="474" t="s">
        <v>181</v>
      </c>
      <c r="C70" s="133">
        <v>992</v>
      </c>
      <c r="D70" s="133">
        <v>5142</v>
      </c>
      <c r="E70" s="230">
        <v>3</v>
      </c>
      <c r="F70" s="134">
        <v>1</v>
      </c>
      <c r="G70" s="134">
        <v>1</v>
      </c>
      <c r="H70" s="134">
        <v>1</v>
      </c>
      <c r="I70" s="134" t="s">
        <v>147</v>
      </c>
      <c r="J70" s="139">
        <v>0</v>
      </c>
      <c r="K70" s="87"/>
    </row>
    <row r="71" spans="1:11" ht="20.149999999999999" customHeight="1" x14ac:dyDescent="0.3">
      <c r="A71" s="37"/>
      <c r="B71" s="474"/>
      <c r="C71" s="133">
        <v>-90</v>
      </c>
      <c r="D71" s="133">
        <v>-333</v>
      </c>
      <c r="E71" s="230"/>
      <c r="F71" s="134"/>
      <c r="G71" s="134"/>
      <c r="H71" s="134"/>
      <c r="I71" s="134"/>
      <c r="J71" s="139"/>
      <c r="K71" s="87"/>
    </row>
    <row r="72" spans="1:11" ht="20.149999999999999" customHeight="1" x14ac:dyDescent="0.3">
      <c r="A72" s="37"/>
      <c r="B72" s="474" t="s">
        <v>90</v>
      </c>
      <c r="C72" s="133">
        <v>97</v>
      </c>
      <c r="D72" s="133">
        <v>162</v>
      </c>
      <c r="E72" s="230" t="s">
        <v>147</v>
      </c>
      <c r="F72" s="134" t="s">
        <v>147</v>
      </c>
      <c r="G72" s="134" t="s">
        <v>147</v>
      </c>
      <c r="H72" s="134" t="s">
        <v>147</v>
      </c>
      <c r="I72" s="134" t="s">
        <v>147</v>
      </c>
      <c r="J72" s="139" t="s">
        <v>147</v>
      </c>
      <c r="K72" s="87"/>
    </row>
    <row r="73" spans="1:11" ht="20.149999999999999" customHeight="1" x14ac:dyDescent="0.3">
      <c r="A73" s="37"/>
      <c r="B73" s="474"/>
      <c r="C73" s="133"/>
      <c r="D73" s="133"/>
      <c r="E73" s="230"/>
      <c r="F73" s="134"/>
      <c r="G73" s="134"/>
      <c r="H73" s="134"/>
      <c r="I73" s="134"/>
      <c r="J73" s="139"/>
      <c r="K73" s="87"/>
    </row>
    <row r="74" spans="1:11" ht="20.149999999999999" customHeight="1" x14ac:dyDescent="0.3">
      <c r="A74" s="37"/>
      <c r="B74" s="474" t="s">
        <v>4</v>
      </c>
      <c r="C74" s="131">
        <f>C68+C70+C72</f>
        <v>2192</v>
      </c>
      <c r="D74" s="131">
        <f>D68+D70+D72</f>
        <v>20500</v>
      </c>
      <c r="E74" s="230">
        <v>14</v>
      </c>
      <c r="F74" s="134">
        <v>2</v>
      </c>
      <c r="G74" s="134">
        <v>5</v>
      </c>
      <c r="H74" s="134">
        <v>6</v>
      </c>
      <c r="I74" s="134" t="s">
        <v>147</v>
      </c>
      <c r="J74" s="139" t="s">
        <v>147</v>
      </c>
      <c r="K74" s="87"/>
    </row>
    <row r="75" spans="1:11" ht="20.149999999999999" customHeight="1" x14ac:dyDescent="0.3">
      <c r="B75" s="475"/>
      <c r="C75" s="143">
        <f>C69+C71+C73</f>
        <v>-195</v>
      </c>
      <c r="D75" s="143">
        <f>D69+D71+D73</f>
        <v>-786</v>
      </c>
      <c r="E75" s="231"/>
      <c r="F75" s="140"/>
      <c r="G75" s="140"/>
      <c r="H75" s="140"/>
      <c r="I75" s="140"/>
      <c r="J75" s="141"/>
      <c r="K75" s="87"/>
    </row>
    <row r="76" spans="1:11" ht="20.149999999999999" customHeight="1" x14ac:dyDescent="0.3">
      <c r="A76" s="142" t="s">
        <v>1</v>
      </c>
      <c r="B76" s="477" t="s">
        <v>180</v>
      </c>
      <c r="C76" s="147">
        <v>1063</v>
      </c>
      <c r="D76" s="147">
        <v>15781</v>
      </c>
      <c r="E76" s="229">
        <v>31</v>
      </c>
      <c r="F76" s="148">
        <v>1</v>
      </c>
      <c r="G76" s="148" t="s">
        <v>147</v>
      </c>
      <c r="H76" s="148">
        <v>30</v>
      </c>
      <c r="I76" s="148">
        <v>0</v>
      </c>
      <c r="J76" s="149">
        <v>0</v>
      </c>
      <c r="K76" s="87"/>
    </row>
    <row r="77" spans="1:11" ht="20.149999999999999" customHeight="1" x14ac:dyDescent="0.3">
      <c r="A77" s="37"/>
      <c r="B77" s="478"/>
      <c r="C77" s="133">
        <v>-140</v>
      </c>
      <c r="D77" s="133">
        <v>-354</v>
      </c>
      <c r="E77" s="230"/>
      <c r="F77" s="134"/>
      <c r="G77" s="134"/>
      <c r="H77" s="134"/>
      <c r="I77" s="134"/>
      <c r="J77" s="139"/>
      <c r="K77" s="87"/>
    </row>
    <row r="78" spans="1:11" ht="20.149999999999999" customHeight="1" x14ac:dyDescent="0.3">
      <c r="A78" s="37"/>
      <c r="B78" s="479" t="s">
        <v>181</v>
      </c>
      <c r="C78" s="133">
        <v>953</v>
      </c>
      <c r="D78" s="133">
        <v>4788</v>
      </c>
      <c r="E78" s="230">
        <v>9</v>
      </c>
      <c r="F78" s="134" t="s">
        <v>147</v>
      </c>
      <c r="G78" s="134">
        <v>4</v>
      </c>
      <c r="H78" s="134">
        <v>5</v>
      </c>
      <c r="I78" s="134" t="s">
        <v>147</v>
      </c>
      <c r="J78" s="139" t="s">
        <v>147</v>
      </c>
      <c r="K78" s="87"/>
    </row>
    <row r="79" spans="1:11" ht="20.149999999999999" customHeight="1" x14ac:dyDescent="0.3">
      <c r="A79" s="37"/>
      <c r="B79" s="480"/>
      <c r="C79" s="133">
        <v>-115</v>
      </c>
      <c r="D79" s="133">
        <v>-243</v>
      </c>
      <c r="E79" s="230"/>
      <c r="F79" s="134"/>
      <c r="G79" s="134"/>
      <c r="H79" s="134"/>
      <c r="I79" s="134"/>
      <c r="J79" s="139"/>
      <c r="K79" s="87"/>
    </row>
    <row r="80" spans="1:11" ht="20.149999999999999" customHeight="1" x14ac:dyDescent="0.3">
      <c r="A80" s="37"/>
      <c r="B80" s="479" t="s">
        <v>90</v>
      </c>
      <c r="C80" s="133">
        <v>105</v>
      </c>
      <c r="D80" s="133">
        <v>183</v>
      </c>
      <c r="E80" s="230">
        <v>0</v>
      </c>
      <c r="F80" s="134">
        <v>0</v>
      </c>
      <c r="G80" s="134">
        <v>0</v>
      </c>
      <c r="H80" s="134">
        <v>0</v>
      </c>
      <c r="I80" s="134">
        <v>0</v>
      </c>
      <c r="J80" s="139">
        <v>0</v>
      </c>
      <c r="K80" s="87"/>
    </row>
    <row r="81" spans="1:11" ht="20.149999999999999" customHeight="1" x14ac:dyDescent="0.3">
      <c r="A81" s="37"/>
      <c r="B81" s="480"/>
      <c r="C81" s="133"/>
      <c r="D81" s="133"/>
      <c r="E81" s="230"/>
      <c r="F81" s="134"/>
      <c r="G81" s="134"/>
      <c r="H81" s="134"/>
      <c r="I81" s="134"/>
      <c r="J81" s="139"/>
      <c r="K81" s="87"/>
    </row>
    <row r="82" spans="1:11" ht="20.149999999999999" customHeight="1" x14ac:dyDescent="0.3">
      <c r="A82" s="37"/>
      <c r="B82" s="479" t="s">
        <v>4</v>
      </c>
      <c r="C82" s="131">
        <f>C76+C78+C80</f>
        <v>2121</v>
      </c>
      <c r="D82" s="131">
        <f>D76+D78+D80</f>
        <v>20752</v>
      </c>
      <c r="E82" s="230">
        <v>40</v>
      </c>
      <c r="F82" s="134">
        <v>1</v>
      </c>
      <c r="G82" s="134">
        <v>4</v>
      </c>
      <c r="H82" s="134">
        <v>35</v>
      </c>
      <c r="I82" s="134" t="s">
        <v>147</v>
      </c>
      <c r="J82" s="139">
        <v>0</v>
      </c>
      <c r="K82" s="87"/>
    </row>
    <row r="83" spans="1:11" ht="20.149999999999999" customHeight="1" x14ac:dyDescent="0.3">
      <c r="B83" s="481"/>
      <c r="C83" s="143">
        <f>C77+C79+C81</f>
        <v>-255</v>
      </c>
      <c r="D83" s="143">
        <f>D77+D79+D81</f>
        <v>-597</v>
      </c>
      <c r="E83" s="231"/>
      <c r="F83" s="140"/>
      <c r="G83" s="140"/>
      <c r="H83" s="140"/>
      <c r="I83" s="140"/>
      <c r="J83" s="141"/>
      <c r="K83" s="87"/>
    </row>
    <row r="84" spans="1:11" ht="20.149999999999999" customHeight="1" x14ac:dyDescent="0.3">
      <c r="A84" s="142" t="s">
        <v>150</v>
      </c>
      <c r="B84" s="472" t="s">
        <v>180</v>
      </c>
      <c r="C84" s="147">
        <v>1194</v>
      </c>
      <c r="D84" s="147">
        <v>16509</v>
      </c>
      <c r="E84" s="229">
        <v>213</v>
      </c>
      <c r="F84" s="148">
        <v>16</v>
      </c>
      <c r="G84" s="148">
        <v>11</v>
      </c>
      <c r="H84" s="148">
        <v>176</v>
      </c>
      <c r="I84" s="148">
        <v>10</v>
      </c>
      <c r="J84" s="149" t="s">
        <v>147</v>
      </c>
      <c r="K84" s="87"/>
    </row>
    <row r="85" spans="1:11" ht="20.149999999999999" customHeight="1" x14ac:dyDescent="0.3">
      <c r="A85" s="37"/>
      <c r="B85" s="473"/>
      <c r="C85" s="133">
        <v>-217</v>
      </c>
      <c r="D85" s="133">
        <v>-581</v>
      </c>
      <c r="E85" s="230"/>
      <c r="F85" s="134"/>
      <c r="G85" s="134"/>
      <c r="H85" s="134"/>
      <c r="I85" s="134"/>
      <c r="J85" s="139"/>
      <c r="K85" s="87"/>
    </row>
    <row r="86" spans="1:11" ht="20.149999999999999" customHeight="1" x14ac:dyDescent="0.3">
      <c r="A86" s="37"/>
      <c r="B86" s="474" t="s">
        <v>181</v>
      </c>
      <c r="C86" s="133">
        <v>1054</v>
      </c>
      <c r="D86" s="133">
        <v>5369</v>
      </c>
      <c r="E86" s="230">
        <v>48</v>
      </c>
      <c r="F86" s="134">
        <v>11</v>
      </c>
      <c r="G86" s="134">
        <v>5</v>
      </c>
      <c r="H86" s="134">
        <v>24</v>
      </c>
      <c r="I86" s="134">
        <v>8</v>
      </c>
      <c r="J86" s="139" t="s">
        <v>147</v>
      </c>
      <c r="K86" s="87"/>
    </row>
    <row r="87" spans="1:11" ht="20.149999999999999" customHeight="1" x14ac:dyDescent="0.3">
      <c r="A87" s="37"/>
      <c r="B87" s="474"/>
      <c r="C87" s="133">
        <v>-156</v>
      </c>
      <c r="D87" s="133">
        <v>-320</v>
      </c>
      <c r="E87" s="230"/>
      <c r="F87" s="134"/>
      <c r="G87" s="134"/>
      <c r="H87" s="134"/>
      <c r="I87" s="134"/>
      <c r="J87" s="139"/>
      <c r="K87" s="87"/>
    </row>
    <row r="88" spans="1:11" ht="20.149999999999999" customHeight="1" x14ac:dyDescent="0.3">
      <c r="A88" s="37"/>
      <c r="B88" s="474" t="s">
        <v>90</v>
      </c>
      <c r="C88" s="133">
        <v>108</v>
      </c>
      <c r="D88" s="133">
        <v>192</v>
      </c>
      <c r="E88" s="230">
        <v>0</v>
      </c>
      <c r="F88" s="134">
        <v>0</v>
      </c>
      <c r="G88" s="134">
        <v>0</v>
      </c>
      <c r="H88" s="134">
        <v>0</v>
      </c>
      <c r="I88" s="134">
        <v>0</v>
      </c>
      <c r="J88" s="139">
        <v>0</v>
      </c>
      <c r="K88" s="87"/>
    </row>
    <row r="89" spans="1:11" ht="20.149999999999999" customHeight="1" x14ac:dyDescent="0.3">
      <c r="A89" s="37"/>
      <c r="B89" s="474"/>
      <c r="C89" s="133"/>
      <c r="D89" s="133"/>
      <c r="E89" s="230"/>
      <c r="F89" s="134"/>
      <c r="G89" s="134"/>
      <c r="H89" s="134"/>
      <c r="I89" s="134"/>
      <c r="J89" s="139"/>
      <c r="K89" s="87"/>
    </row>
    <row r="90" spans="1:11" ht="20.149999999999999" customHeight="1" x14ac:dyDescent="0.3">
      <c r="A90" s="37"/>
      <c r="B90" s="474" t="s">
        <v>4</v>
      </c>
      <c r="C90" s="131">
        <f>C84+C86+C88</f>
        <v>2356</v>
      </c>
      <c r="D90" s="131">
        <f>D84+D86+D88</f>
        <v>22070</v>
      </c>
      <c r="E90" s="230">
        <v>261</v>
      </c>
      <c r="F90" s="134">
        <v>27</v>
      </c>
      <c r="G90" s="134">
        <v>16</v>
      </c>
      <c r="H90" s="134">
        <v>200</v>
      </c>
      <c r="I90" s="134">
        <v>18</v>
      </c>
      <c r="J90" s="139" t="s">
        <v>147</v>
      </c>
      <c r="K90" s="87"/>
    </row>
    <row r="91" spans="1:11" ht="20.149999999999999" customHeight="1" x14ac:dyDescent="0.3">
      <c r="B91" s="475"/>
      <c r="C91" s="143">
        <f>C85+C87+C89</f>
        <v>-373</v>
      </c>
      <c r="D91" s="143">
        <f>D85+D87+D89</f>
        <v>-901</v>
      </c>
      <c r="E91" s="231"/>
      <c r="F91" s="140"/>
      <c r="G91" s="140"/>
      <c r="H91" s="140"/>
      <c r="I91" s="140"/>
      <c r="J91" s="141"/>
      <c r="K91" s="87"/>
    </row>
    <row r="92" spans="1:11" ht="20.149999999999999" customHeight="1" x14ac:dyDescent="0.3">
      <c r="A92" s="142" t="s">
        <v>151</v>
      </c>
      <c r="B92" s="472" t="s">
        <v>180</v>
      </c>
      <c r="C92" s="147">
        <v>1189</v>
      </c>
      <c r="D92" s="147">
        <v>14818</v>
      </c>
      <c r="E92" s="229">
        <v>26</v>
      </c>
      <c r="F92" s="148">
        <v>14</v>
      </c>
      <c r="G92" s="148">
        <v>0</v>
      </c>
      <c r="H92" s="148">
        <v>12</v>
      </c>
      <c r="I92" s="148">
        <v>0</v>
      </c>
      <c r="J92" s="149">
        <v>0</v>
      </c>
      <c r="K92" s="87"/>
    </row>
    <row r="93" spans="1:11" ht="20.149999999999999" customHeight="1" x14ac:dyDescent="0.3">
      <c r="A93" s="37"/>
      <c r="B93" s="473"/>
      <c r="C93" s="133">
        <v>-101</v>
      </c>
      <c r="D93" s="133">
        <v>-256</v>
      </c>
      <c r="E93" s="230"/>
      <c r="F93" s="134"/>
      <c r="G93" s="134"/>
      <c r="H93" s="134"/>
      <c r="I93" s="134"/>
      <c r="J93" s="139"/>
      <c r="K93" s="87"/>
    </row>
    <row r="94" spans="1:11" ht="20.149999999999999" customHeight="1" x14ac:dyDescent="0.3">
      <c r="A94" s="37"/>
      <c r="B94" s="474" t="s">
        <v>181</v>
      </c>
      <c r="C94" s="133">
        <v>1031</v>
      </c>
      <c r="D94" s="133">
        <v>5905</v>
      </c>
      <c r="E94" s="230">
        <v>2</v>
      </c>
      <c r="F94" s="134">
        <v>0</v>
      </c>
      <c r="G94" s="134">
        <v>0</v>
      </c>
      <c r="H94" s="134">
        <v>2</v>
      </c>
      <c r="I94" s="134">
        <v>0</v>
      </c>
      <c r="J94" s="139">
        <v>0</v>
      </c>
      <c r="K94" s="87"/>
    </row>
    <row r="95" spans="1:11" ht="20.149999999999999" customHeight="1" x14ac:dyDescent="0.3">
      <c r="A95" s="37"/>
      <c r="B95" s="474"/>
      <c r="C95" s="133">
        <v>-89</v>
      </c>
      <c r="D95" s="133">
        <v>-189</v>
      </c>
      <c r="E95" s="230"/>
      <c r="F95" s="134"/>
      <c r="G95" s="134"/>
      <c r="H95" s="134"/>
      <c r="I95" s="134"/>
      <c r="J95" s="139"/>
      <c r="K95" s="87"/>
    </row>
    <row r="96" spans="1:11" ht="20.149999999999999" customHeight="1" x14ac:dyDescent="0.3">
      <c r="A96" s="37"/>
      <c r="B96" s="474" t="s">
        <v>90</v>
      </c>
      <c r="C96" s="133">
        <v>108</v>
      </c>
      <c r="D96" s="133">
        <v>196</v>
      </c>
      <c r="E96" s="230">
        <v>0</v>
      </c>
      <c r="F96" s="134">
        <v>0</v>
      </c>
      <c r="G96" s="134">
        <v>0</v>
      </c>
      <c r="H96" s="134">
        <v>0</v>
      </c>
      <c r="I96" s="134">
        <v>0</v>
      </c>
      <c r="J96" s="139">
        <v>0</v>
      </c>
      <c r="K96" s="87"/>
    </row>
    <row r="97" spans="1:12" ht="20.149999999999999" customHeight="1" x14ac:dyDescent="0.3">
      <c r="A97" s="37"/>
      <c r="B97" s="474"/>
      <c r="C97" s="133"/>
      <c r="D97" s="133"/>
      <c r="E97" s="230"/>
      <c r="F97" s="134"/>
      <c r="G97" s="134"/>
      <c r="H97" s="134"/>
      <c r="I97" s="134"/>
      <c r="J97" s="139"/>
      <c r="K97" s="87"/>
    </row>
    <row r="98" spans="1:12" ht="20.149999999999999" customHeight="1" x14ac:dyDescent="0.3">
      <c r="A98" s="37"/>
      <c r="B98" s="474" t="s">
        <v>4</v>
      </c>
      <c r="C98" s="131">
        <f>C92+C94+C96</f>
        <v>2328</v>
      </c>
      <c r="D98" s="131">
        <f>D92+D94+D96</f>
        <v>20919</v>
      </c>
      <c r="E98" s="230">
        <v>28</v>
      </c>
      <c r="F98" s="134">
        <v>14</v>
      </c>
      <c r="G98" s="134" t="s">
        <v>147</v>
      </c>
      <c r="H98" s="134">
        <v>14</v>
      </c>
      <c r="I98" s="134" t="s">
        <v>147</v>
      </c>
      <c r="J98" s="139" t="s">
        <v>147</v>
      </c>
      <c r="K98" s="87"/>
    </row>
    <row r="99" spans="1:12" ht="20.149999999999999" customHeight="1" x14ac:dyDescent="0.3">
      <c r="B99" s="475"/>
      <c r="C99" s="143">
        <f>C93+C95+C97</f>
        <v>-190</v>
      </c>
      <c r="D99" s="143">
        <f>D93+D95+D97</f>
        <v>-445</v>
      </c>
      <c r="E99" s="231"/>
      <c r="F99" s="140"/>
      <c r="G99" s="140"/>
      <c r="H99" s="140"/>
      <c r="I99" s="140"/>
      <c r="J99" s="141"/>
      <c r="K99" s="87"/>
    </row>
    <row r="100" spans="1:12" ht="20.149999999999999" customHeight="1" x14ac:dyDescent="0.3">
      <c r="A100" s="142" t="s">
        <v>152</v>
      </c>
      <c r="B100" s="472" t="s">
        <v>180</v>
      </c>
      <c r="C100" s="147">
        <v>1297</v>
      </c>
      <c r="D100" s="147">
        <v>23980</v>
      </c>
      <c r="E100" s="229">
        <v>6</v>
      </c>
      <c r="F100" s="148">
        <v>0</v>
      </c>
      <c r="G100" s="148">
        <v>0</v>
      </c>
      <c r="H100" s="148">
        <v>6</v>
      </c>
      <c r="I100" s="148">
        <v>0</v>
      </c>
      <c r="J100" s="149">
        <v>0</v>
      </c>
      <c r="K100" s="87"/>
    </row>
    <row r="101" spans="1:12" ht="20.149999999999999" customHeight="1" x14ac:dyDescent="0.3">
      <c r="A101" s="37"/>
      <c r="B101" s="473"/>
      <c r="C101" s="133">
        <v>-99</v>
      </c>
      <c r="D101" s="133">
        <v>-188</v>
      </c>
      <c r="E101" s="230"/>
      <c r="F101" s="134"/>
      <c r="G101" s="134"/>
      <c r="H101" s="134"/>
      <c r="I101" s="134"/>
      <c r="J101" s="139"/>
      <c r="K101" s="87"/>
    </row>
    <row r="102" spans="1:12" ht="20.149999999999999" customHeight="1" x14ac:dyDescent="0.3">
      <c r="A102" s="37"/>
      <c r="B102" s="474" t="s">
        <v>181</v>
      </c>
      <c r="C102" s="133">
        <v>1117</v>
      </c>
      <c r="D102" s="133">
        <v>5899</v>
      </c>
      <c r="E102" s="230">
        <v>1</v>
      </c>
      <c r="F102" s="134">
        <v>0</v>
      </c>
      <c r="G102" s="134">
        <v>0</v>
      </c>
      <c r="H102" s="134">
        <v>1</v>
      </c>
      <c r="I102" s="134">
        <v>0</v>
      </c>
      <c r="J102" s="139">
        <v>0</v>
      </c>
      <c r="K102" s="87"/>
    </row>
    <row r="103" spans="1:12" ht="20.149999999999999" customHeight="1" x14ac:dyDescent="0.3">
      <c r="A103" s="37"/>
      <c r="B103" s="474"/>
      <c r="C103" s="133">
        <v>-84</v>
      </c>
      <c r="D103" s="133">
        <v>-116</v>
      </c>
      <c r="E103" s="230"/>
      <c r="F103" s="134"/>
      <c r="G103" s="134"/>
      <c r="H103" s="134"/>
      <c r="I103" s="134"/>
      <c r="J103" s="139"/>
      <c r="K103" s="87"/>
    </row>
    <row r="104" spans="1:12" ht="20.149999999999999" customHeight="1" x14ac:dyDescent="0.3">
      <c r="A104" s="37"/>
      <c r="B104" s="474" t="s">
        <v>90</v>
      </c>
      <c r="C104" s="133">
        <v>111</v>
      </c>
      <c r="D104" s="133">
        <v>218</v>
      </c>
      <c r="E104" s="230">
        <v>0</v>
      </c>
      <c r="F104" s="134">
        <v>0</v>
      </c>
      <c r="G104" s="134">
        <v>0</v>
      </c>
      <c r="H104" s="134" t="s">
        <v>147</v>
      </c>
      <c r="I104" s="134">
        <v>0</v>
      </c>
      <c r="J104" s="139">
        <v>0</v>
      </c>
      <c r="K104" s="87"/>
    </row>
    <row r="105" spans="1:12" ht="20.149999999999999" customHeight="1" x14ac:dyDescent="0.3">
      <c r="A105" s="37"/>
      <c r="B105" s="474"/>
      <c r="C105" s="133"/>
      <c r="D105" s="133"/>
      <c r="E105" s="230"/>
      <c r="F105" s="134"/>
      <c r="G105" s="134"/>
      <c r="H105" s="134"/>
      <c r="I105" s="134"/>
      <c r="J105" s="139"/>
      <c r="K105" s="87"/>
    </row>
    <row r="106" spans="1:12" ht="20.149999999999999" customHeight="1" x14ac:dyDescent="0.3">
      <c r="A106" s="37"/>
      <c r="B106" s="474" t="s">
        <v>4</v>
      </c>
      <c r="C106" s="131">
        <f>C100+C102+C104</f>
        <v>2525</v>
      </c>
      <c r="D106" s="131">
        <f>D100+D102+D104</f>
        <v>30097</v>
      </c>
      <c r="E106" s="230">
        <v>7</v>
      </c>
      <c r="F106" s="134">
        <v>0</v>
      </c>
      <c r="G106" s="134">
        <v>0</v>
      </c>
      <c r="H106" s="134">
        <v>7</v>
      </c>
      <c r="I106" s="134">
        <v>0</v>
      </c>
      <c r="J106" s="139" t="s">
        <v>147</v>
      </c>
      <c r="K106" s="87"/>
    </row>
    <row r="107" spans="1:12" ht="20.149999999999999" customHeight="1" x14ac:dyDescent="0.3">
      <c r="B107" s="475"/>
      <c r="C107" s="143">
        <f>C101+C103+C105</f>
        <v>-183</v>
      </c>
      <c r="D107" s="143">
        <f>D101+D103+D105</f>
        <v>-304</v>
      </c>
      <c r="E107" s="231"/>
      <c r="F107" s="140"/>
      <c r="G107" s="140"/>
      <c r="H107" s="140"/>
      <c r="I107" s="140"/>
      <c r="J107" s="141"/>
      <c r="K107" s="87"/>
    </row>
    <row r="108" spans="1:12" ht="20.149999999999999" customHeight="1" x14ac:dyDescent="0.3">
      <c r="K108" s="87"/>
    </row>
    <row r="109" spans="1:12" ht="20.149999999999999" customHeight="1" x14ac:dyDescent="0.3">
      <c r="A109" s="10" t="s">
        <v>182</v>
      </c>
      <c r="K109" s="87"/>
    </row>
    <row r="110" spans="1:12" ht="20.149999999999999" customHeight="1" x14ac:dyDescent="0.3">
      <c r="C110" s="216" t="s">
        <v>189</v>
      </c>
      <c r="D110" s="216" t="s">
        <v>190</v>
      </c>
      <c r="E110" s="216" t="s">
        <v>191</v>
      </c>
      <c r="F110" s="216" t="s">
        <v>192</v>
      </c>
      <c r="G110" s="216" t="s">
        <v>185</v>
      </c>
      <c r="H110" s="216" t="s">
        <v>186</v>
      </c>
      <c r="I110" s="216" t="s">
        <v>187</v>
      </c>
      <c r="J110" s="216" t="s">
        <v>193</v>
      </c>
      <c r="K110" s="216" t="s">
        <v>188</v>
      </c>
      <c r="L110" s="223" t="s">
        <v>4</v>
      </c>
    </row>
    <row r="111" spans="1:12" ht="20.149999999999999" customHeight="1" x14ac:dyDescent="0.3">
      <c r="A111" s="142" t="s">
        <v>360</v>
      </c>
      <c r="B111" s="381" t="s">
        <v>315</v>
      </c>
      <c r="C111" s="365">
        <v>1</v>
      </c>
      <c r="D111" s="365">
        <v>1</v>
      </c>
      <c r="E111" s="365">
        <v>1</v>
      </c>
      <c r="F111" s="365">
        <v>27</v>
      </c>
      <c r="G111" s="365">
        <v>1</v>
      </c>
      <c r="H111" s="365">
        <v>0</v>
      </c>
      <c r="I111" s="365">
        <v>0</v>
      </c>
      <c r="J111" s="365">
        <v>0</v>
      </c>
      <c r="K111" s="365">
        <v>4</v>
      </c>
      <c r="L111" s="153">
        <f t="shared" ref="L111:L119" si="4">SUM(C111:K111)</f>
        <v>35</v>
      </c>
    </row>
    <row r="112" spans="1:12" ht="20.149999999999999" customHeight="1" x14ac:dyDescent="0.3">
      <c r="B112" s="382" t="s">
        <v>316</v>
      </c>
      <c r="C112" s="366">
        <v>0</v>
      </c>
      <c r="D112" s="366">
        <v>0</v>
      </c>
      <c r="E112" s="366">
        <v>3</v>
      </c>
      <c r="F112" s="366">
        <v>0</v>
      </c>
      <c r="G112" s="366">
        <v>0</v>
      </c>
      <c r="H112" s="366">
        <v>0</v>
      </c>
      <c r="I112" s="366">
        <v>0</v>
      </c>
      <c r="J112" s="366">
        <v>0</v>
      </c>
      <c r="K112" s="366">
        <v>1</v>
      </c>
      <c r="L112" s="154">
        <f t="shared" si="4"/>
        <v>4</v>
      </c>
    </row>
    <row r="113" spans="1:12" ht="20.149999999999999" customHeight="1" x14ac:dyDescent="0.3">
      <c r="B113" s="151" t="s">
        <v>305</v>
      </c>
      <c r="C113" s="155">
        <f>SUM(C111:C112)</f>
        <v>1</v>
      </c>
      <c r="D113" s="155">
        <f t="shared" ref="D113:K113" si="5">SUM(D111:D112)</f>
        <v>1</v>
      </c>
      <c r="E113" s="155">
        <f t="shared" si="5"/>
        <v>4</v>
      </c>
      <c r="F113" s="155">
        <f t="shared" si="5"/>
        <v>27</v>
      </c>
      <c r="G113" s="155">
        <f t="shared" si="5"/>
        <v>1</v>
      </c>
      <c r="H113" s="155">
        <f t="shared" si="5"/>
        <v>0</v>
      </c>
      <c r="I113" s="155">
        <f t="shared" si="5"/>
        <v>0</v>
      </c>
      <c r="J113" s="155">
        <f t="shared" si="5"/>
        <v>0</v>
      </c>
      <c r="K113" s="155">
        <f t="shared" si="5"/>
        <v>5</v>
      </c>
      <c r="L113" s="156">
        <f t="shared" si="4"/>
        <v>39</v>
      </c>
    </row>
    <row r="114" spans="1:12" ht="20.149999999999999" customHeight="1" x14ac:dyDescent="0.3">
      <c r="A114" s="142" t="s">
        <v>345</v>
      </c>
      <c r="B114" s="381" t="s">
        <v>315</v>
      </c>
      <c r="C114" s="365">
        <v>2</v>
      </c>
      <c r="D114" s="365">
        <v>1</v>
      </c>
      <c r="E114" s="365">
        <v>0</v>
      </c>
      <c r="F114" s="365">
        <v>0</v>
      </c>
      <c r="G114" s="365">
        <v>0</v>
      </c>
      <c r="H114" s="365">
        <v>3</v>
      </c>
      <c r="I114" s="365">
        <v>1</v>
      </c>
      <c r="J114" s="365">
        <v>0</v>
      </c>
      <c r="K114" s="365">
        <v>0</v>
      </c>
      <c r="L114" s="153">
        <f t="shared" si="4"/>
        <v>7</v>
      </c>
    </row>
    <row r="115" spans="1:12" ht="20.149999999999999" customHeight="1" x14ac:dyDescent="0.3">
      <c r="B115" s="382" t="s">
        <v>316</v>
      </c>
      <c r="C115" s="366">
        <v>0</v>
      </c>
      <c r="D115" s="366">
        <v>1</v>
      </c>
      <c r="E115" s="366">
        <v>2</v>
      </c>
      <c r="F115" s="366">
        <v>0</v>
      </c>
      <c r="G115" s="366">
        <v>0</v>
      </c>
      <c r="H115" s="366">
        <v>0</v>
      </c>
      <c r="I115" s="366">
        <v>0</v>
      </c>
      <c r="J115" s="366">
        <v>0</v>
      </c>
      <c r="K115" s="366">
        <v>0</v>
      </c>
      <c r="L115" s="154">
        <f t="shared" si="4"/>
        <v>3</v>
      </c>
    </row>
    <row r="116" spans="1:12" ht="20.149999999999999" customHeight="1" x14ac:dyDescent="0.3">
      <c r="B116" s="151" t="s">
        <v>305</v>
      </c>
      <c r="C116" s="155">
        <f>SUM(C114:C115)</f>
        <v>2</v>
      </c>
      <c r="D116" s="155">
        <f t="shared" ref="D116:K116" si="6">SUM(D114:D115)</f>
        <v>2</v>
      </c>
      <c r="E116" s="155">
        <f t="shared" si="6"/>
        <v>2</v>
      </c>
      <c r="F116" s="155">
        <f t="shared" si="6"/>
        <v>0</v>
      </c>
      <c r="G116" s="155">
        <f t="shared" si="6"/>
        <v>0</v>
      </c>
      <c r="H116" s="155">
        <f t="shared" si="6"/>
        <v>3</v>
      </c>
      <c r="I116" s="155">
        <f t="shared" si="6"/>
        <v>1</v>
      </c>
      <c r="J116" s="155">
        <f t="shared" si="6"/>
        <v>0</v>
      </c>
      <c r="K116" s="155">
        <f t="shared" si="6"/>
        <v>0</v>
      </c>
      <c r="L116" s="156">
        <f t="shared" si="4"/>
        <v>10</v>
      </c>
    </row>
    <row r="117" spans="1:12" ht="20.149999999999999" customHeight="1" x14ac:dyDescent="0.3">
      <c r="A117" s="142" t="s">
        <v>318</v>
      </c>
      <c r="B117" s="263" t="s">
        <v>315</v>
      </c>
      <c r="C117" s="365">
        <v>1</v>
      </c>
      <c r="D117" s="365" t="s">
        <v>147</v>
      </c>
      <c r="E117" s="365">
        <v>2</v>
      </c>
      <c r="F117" s="365" t="s">
        <v>147</v>
      </c>
      <c r="G117" s="365" t="s">
        <v>147</v>
      </c>
      <c r="H117" s="365" t="s">
        <v>147</v>
      </c>
      <c r="I117" s="365" t="s">
        <v>147</v>
      </c>
      <c r="J117" s="365" t="s">
        <v>147</v>
      </c>
      <c r="K117" s="365">
        <v>2</v>
      </c>
      <c r="L117" s="153">
        <f t="shared" si="4"/>
        <v>5</v>
      </c>
    </row>
    <row r="118" spans="1:12" ht="20.149999999999999" customHeight="1" x14ac:dyDescent="0.3">
      <c r="B118" s="264" t="s">
        <v>316</v>
      </c>
      <c r="C118" s="366" t="s">
        <v>147</v>
      </c>
      <c r="D118" s="366" t="s">
        <v>147</v>
      </c>
      <c r="E118" s="366" t="s">
        <v>147</v>
      </c>
      <c r="F118" s="366" t="s">
        <v>147</v>
      </c>
      <c r="G118" s="366" t="s">
        <v>147</v>
      </c>
      <c r="H118" s="366" t="s">
        <v>147</v>
      </c>
      <c r="I118" s="366" t="s">
        <v>147</v>
      </c>
      <c r="J118" s="366">
        <v>1</v>
      </c>
      <c r="K118" s="366" t="s">
        <v>147</v>
      </c>
      <c r="L118" s="154">
        <f t="shared" si="4"/>
        <v>1</v>
      </c>
    </row>
    <row r="119" spans="1:12" ht="20.149999999999999" customHeight="1" x14ac:dyDescent="0.3">
      <c r="B119" s="151" t="s">
        <v>305</v>
      </c>
      <c r="C119" s="155">
        <f>SUM(C117:C118)</f>
        <v>1</v>
      </c>
      <c r="D119" s="155">
        <f t="shared" ref="D119:K119" si="7">SUM(D117:D118)</f>
        <v>0</v>
      </c>
      <c r="E119" s="155">
        <f t="shared" si="7"/>
        <v>2</v>
      </c>
      <c r="F119" s="155">
        <f t="shared" si="7"/>
        <v>0</v>
      </c>
      <c r="G119" s="155">
        <f t="shared" si="7"/>
        <v>0</v>
      </c>
      <c r="H119" s="155">
        <f t="shared" si="7"/>
        <v>0</v>
      </c>
      <c r="I119" s="155">
        <f t="shared" si="7"/>
        <v>0</v>
      </c>
      <c r="J119" s="155">
        <f t="shared" si="7"/>
        <v>1</v>
      </c>
      <c r="K119" s="155">
        <f t="shared" si="7"/>
        <v>2</v>
      </c>
      <c r="L119" s="156">
        <f t="shared" si="4"/>
        <v>6</v>
      </c>
    </row>
    <row r="120" spans="1:12" ht="20.149999999999999" customHeight="1" x14ac:dyDescent="0.3">
      <c r="A120" s="142" t="s">
        <v>179</v>
      </c>
      <c r="B120" s="150" t="s">
        <v>180</v>
      </c>
      <c r="C120" s="118">
        <v>8</v>
      </c>
      <c r="D120" s="118">
        <v>1</v>
      </c>
      <c r="E120" s="118">
        <v>0</v>
      </c>
      <c r="F120" s="118">
        <v>13</v>
      </c>
      <c r="G120" s="118">
        <v>0</v>
      </c>
      <c r="H120" s="118">
        <v>0</v>
      </c>
      <c r="I120" s="118">
        <v>5</v>
      </c>
      <c r="J120" s="118">
        <v>0</v>
      </c>
      <c r="K120" s="118">
        <v>0</v>
      </c>
      <c r="L120" s="153">
        <v>27</v>
      </c>
    </row>
    <row r="121" spans="1:12" ht="20.149999999999999" customHeight="1" x14ac:dyDescent="0.3">
      <c r="B121" s="146" t="s">
        <v>181</v>
      </c>
      <c r="C121" s="91">
        <v>1</v>
      </c>
      <c r="D121" s="91">
        <v>0</v>
      </c>
      <c r="E121" s="91">
        <v>1</v>
      </c>
      <c r="F121" s="91">
        <v>0</v>
      </c>
      <c r="G121" s="91">
        <v>0</v>
      </c>
      <c r="H121" s="91">
        <v>0</v>
      </c>
      <c r="I121" s="91">
        <v>0</v>
      </c>
      <c r="J121" s="91">
        <v>0</v>
      </c>
      <c r="K121" s="91">
        <v>1</v>
      </c>
      <c r="L121" s="154">
        <v>3</v>
      </c>
    </row>
    <row r="122" spans="1:12" ht="20.149999999999999" customHeight="1" x14ac:dyDescent="0.3">
      <c r="B122" s="151" t="s">
        <v>4</v>
      </c>
      <c r="C122" s="155">
        <v>9</v>
      </c>
      <c r="D122" s="155">
        <v>1</v>
      </c>
      <c r="E122" s="155">
        <v>1</v>
      </c>
      <c r="F122" s="155">
        <v>13</v>
      </c>
      <c r="G122" s="155">
        <v>0</v>
      </c>
      <c r="H122" s="155">
        <v>0</v>
      </c>
      <c r="I122" s="155">
        <v>5</v>
      </c>
      <c r="J122" s="155">
        <v>0</v>
      </c>
      <c r="K122" s="155">
        <v>1</v>
      </c>
      <c r="L122" s="156">
        <v>30</v>
      </c>
    </row>
    <row r="123" spans="1:12" ht="20.149999999999999" customHeight="1" x14ac:dyDescent="0.3">
      <c r="A123" s="142" t="s">
        <v>97</v>
      </c>
      <c r="B123" s="150" t="s">
        <v>180</v>
      </c>
      <c r="C123" s="124">
        <v>8</v>
      </c>
      <c r="D123" s="124">
        <v>1</v>
      </c>
      <c r="E123" s="124">
        <v>0</v>
      </c>
      <c r="F123" s="124">
        <v>0</v>
      </c>
      <c r="G123" s="124">
        <v>0</v>
      </c>
      <c r="H123" s="124">
        <v>0</v>
      </c>
      <c r="I123" s="124">
        <v>0</v>
      </c>
      <c r="J123" s="124">
        <v>0</v>
      </c>
      <c r="K123" s="124">
        <v>1</v>
      </c>
      <c r="L123" s="157">
        <v>10</v>
      </c>
    </row>
    <row r="124" spans="1:12" ht="20.149999999999999" customHeight="1" x14ac:dyDescent="0.3">
      <c r="B124" s="146" t="s">
        <v>181</v>
      </c>
      <c r="C124" s="92">
        <v>0</v>
      </c>
      <c r="D124" s="92">
        <v>0</v>
      </c>
      <c r="E124" s="92">
        <v>0</v>
      </c>
      <c r="F124" s="92">
        <v>0</v>
      </c>
      <c r="G124" s="92">
        <v>0</v>
      </c>
      <c r="H124" s="92">
        <v>0</v>
      </c>
      <c r="I124" s="92">
        <v>0</v>
      </c>
      <c r="J124" s="92">
        <v>0</v>
      </c>
      <c r="K124" s="92">
        <v>0</v>
      </c>
      <c r="L124" s="158">
        <v>0</v>
      </c>
    </row>
    <row r="125" spans="1:12" ht="20.149999999999999" customHeight="1" x14ac:dyDescent="0.3">
      <c r="B125" s="152" t="s">
        <v>4</v>
      </c>
      <c r="C125" s="107">
        <v>8</v>
      </c>
      <c r="D125" s="107">
        <v>1</v>
      </c>
      <c r="E125" s="107">
        <v>0</v>
      </c>
      <c r="F125" s="107">
        <v>0</v>
      </c>
      <c r="G125" s="107">
        <v>0</v>
      </c>
      <c r="H125" s="107">
        <v>0</v>
      </c>
      <c r="I125" s="107">
        <v>0</v>
      </c>
      <c r="J125" s="107">
        <v>0</v>
      </c>
      <c r="K125" s="107">
        <v>1</v>
      </c>
      <c r="L125" s="159">
        <v>10</v>
      </c>
    </row>
    <row r="126" spans="1:12" ht="20.149999999999999" customHeight="1" x14ac:dyDescent="0.3">
      <c r="A126" s="142" t="s">
        <v>148</v>
      </c>
      <c r="B126" s="150" t="s">
        <v>180</v>
      </c>
      <c r="C126" s="124">
        <v>0</v>
      </c>
      <c r="D126" s="124">
        <v>2</v>
      </c>
      <c r="E126" s="124">
        <v>0</v>
      </c>
      <c r="F126" s="124">
        <v>0</v>
      </c>
      <c r="G126" s="124">
        <v>0</v>
      </c>
      <c r="H126" s="124">
        <v>0</v>
      </c>
      <c r="I126" s="124">
        <v>1</v>
      </c>
      <c r="J126" s="124">
        <v>1</v>
      </c>
      <c r="K126" s="124">
        <v>0</v>
      </c>
      <c r="L126" s="157">
        <v>4</v>
      </c>
    </row>
    <row r="127" spans="1:12" ht="20.149999999999999" customHeight="1" x14ac:dyDescent="0.3">
      <c r="B127" s="146" t="s">
        <v>181</v>
      </c>
      <c r="C127" s="92">
        <v>0</v>
      </c>
      <c r="D127" s="92">
        <v>0</v>
      </c>
      <c r="E127" s="92">
        <v>0</v>
      </c>
      <c r="F127" s="92">
        <v>3</v>
      </c>
      <c r="G127" s="92">
        <v>0</v>
      </c>
      <c r="H127" s="92">
        <v>0</v>
      </c>
      <c r="I127" s="92">
        <v>0</v>
      </c>
      <c r="J127" s="92">
        <v>1</v>
      </c>
      <c r="K127" s="92">
        <v>0</v>
      </c>
      <c r="L127" s="158">
        <v>4</v>
      </c>
    </row>
    <row r="128" spans="1:12" ht="20.149999999999999" customHeight="1" x14ac:dyDescent="0.3">
      <c r="B128" s="152" t="s">
        <v>4</v>
      </c>
      <c r="C128" s="107">
        <v>0</v>
      </c>
      <c r="D128" s="107">
        <v>2</v>
      </c>
      <c r="E128" s="107">
        <v>0</v>
      </c>
      <c r="F128" s="107">
        <v>3</v>
      </c>
      <c r="G128" s="107">
        <v>0</v>
      </c>
      <c r="H128" s="107">
        <v>0</v>
      </c>
      <c r="I128" s="107">
        <v>1</v>
      </c>
      <c r="J128" s="107">
        <v>2</v>
      </c>
      <c r="K128" s="107">
        <v>0</v>
      </c>
      <c r="L128" s="159">
        <v>8</v>
      </c>
    </row>
    <row r="129" spans="1:12" ht="20.149999999999999" customHeight="1" x14ac:dyDescent="0.3">
      <c r="A129" s="142" t="s">
        <v>149</v>
      </c>
      <c r="B129" s="150" t="s">
        <v>180</v>
      </c>
      <c r="C129" s="124">
        <v>2</v>
      </c>
      <c r="D129" s="124">
        <v>11</v>
      </c>
      <c r="E129" s="124">
        <v>3</v>
      </c>
      <c r="F129" s="124">
        <v>16</v>
      </c>
      <c r="G129" s="124">
        <v>230</v>
      </c>
      <c r="H129" s="124">
        <v>11</v>
      </c>
      <c r="I129" s="124">
        <v>1</v>
      </c>
      <c r="J129" s="124">
        <v>2</v>
      </c>
      <c r="K129" s="124">
        <v>4</v>
      </c>
      <c r="L129" s="157">
        <v>280</v>
      </c>
    </row>
    <row r="130" spans="1:12" ht="20.149999999999999" customHeight="1" x14ac:dyDescent="0.3">
      <c r="B130" s="146" t="s">
        <v>181</v>
      </c>
      <c r="C130" s="92">
        <v>0</v>
      </c>
      <c r="D130" s="92">
        <v>3</v>
      </c>
      <c r="E130" s="92">
        <v>6</v>
      </c>
      <c r="F130" s="92">
        <v>1</v>
      </c>
      <c r="G130" s="92">
        <v>4</v>
      </c>
      <c r="H130" s="92">
        <v>5</v>
      </c>
      <c r="I130" s="92">
        <v>3</v>
      </c>
      <c r="J130" s="92">
        <v>0</v>
      </c>
      <c r="K130" s="92">
        <v>3</v>
      </c>
      <c r="L130" s="158">
        <v>25</v>
      </c>
    </row>
    <row r="131" spans="1:12" ht="20.149999999999999" customHeight="1" x14ac:dyDescent="0.3">
      <c r="B131" s="151" t="s">
        <v>4</v>
      </c>
      <c r="C131" s="93">
        <v>2</v>
      </c>
      <c r="D131" s="93">
        <v>14</v>
      </c>
      <c r="E131" s="93">
        <v>9</v>
      </c>
      <c r="F131" s="93">
        <v>17</v>
      </c>
      <c r="G131" s="93">
        <v>234</v>
      </c>
      <c r="H131" s="93">
        <v>16</v>
      </c>
      <c r="I131" s="93">
        <v>4</v>
      </c>
      <c r="J131" s="93">
        <v>2</v>
      </c>
      <c r="K131" s="93">
        <v>7</v>
      </c>
      <c r="L131" s="160">
        <v>305</v>
      </c>
    </row>
    <row r="132" spans="1:12" ht="20.149999999999999" customHeight="1" x14ac:dyDescent="0.3">
      <c r="A132" s="142" t="s">
        <v>0</v>
      </c>
      <c r="B132" s="150" t="s">
        <v>180</v>
      </c>
      <c r="C132" s="124">
        <v>2</v>
      </c>
      <c r="D132" s="124">
        <v>0</v>
      </c>
      <c r="E132" s="124">
        <v>0</v>
      </c>
      <c r="F132" s="124">
        <v>0</v>
      </c>
      <c r="G132" s="124">
        <v>4</v>
      </c>
      <c r="H132" s="124">
        <v>3</v>
      </c>
      <c r="I132" s="124">
        <v>2</v>
      </c>
      <c r="J132" s="124">
        <v>0</v>
      </c>
      <c r="K132" s="124">
        <v>0</v>
      </c>
      <c r="L132" s="157">
        <v>11</v>
      </c>
    </row>
    <row r="133" spans="1:12" ht="20.149999999999999" customHeight="1" x14ac:dyDescent="0.3">
      <c r="B133" s="146" t="s">
        <v>181</v>
      </c>
      <c r="C133" s="92">
        <v>1</v>
      </c>
      <c r="D133" s="92">
        <v>0</v>
      </c>
      <c r="E133" s="92">
        <v>0</v>
      </c>
      <c r="F133" s="92">
        <v>0</v>
      </c>
      <c r="G133" s="92">
        <v>1</v>
      </c>
      <c r="H133" s="92">
        <v>1</v>
      </c>
      <c r="I133" s="92">
        <v>0</v>
      </c>
      <c r="J133" s="92">
        <v>0</v>
      </c>
      <c r="K133" s="92">
        <v>0</v>
      </c>
      <c r="L133" s="158">
        <v>3</v>
      </c>
    </row>
    <row r="134" spans="1:12" ht="20.149999999999999" customHeight="1" x14ac:dyDescent="0.3">
      <c r="B134" s="152" t="s">
        <v>4</v>
      </c>
      <c r="C134" s="107">
        <v>3</v>
      </c>
      <c r="D134" s="107">
        <v>0</v>
      </c>
      <c r="E134" s="107">
        <v>0</v>
      </c>
      <c r="F134" s="107">
        <v>0</v>
      </c>
      <c r="G134" s="107">
        <v>5</v>
      </c>
      <c r="H134" s="107">
        <v>4</v>
      </c>
      <c r="I134" s="107">
        <v>2</v>
      </c>
      <c r="J134" s="107">
        <v>0</v>
      </c>
      <c r="K134" s="107">
        <v>0</v>
      </c>
      <c r="L134" s="159">
        <v>14</v>
      </c>
    </row>
    <row r="135" spans="1:12" ht="20.149999999999999" customHeight="1" x14ac:dyDescent="0.3">
      <c r="A135" s="142" t="s">
        <v>1</v>
      </c>
      <c r="B135" s="150" t="s">
        <v>180</v>
      </c>
      <c r="C135" s="124">
        <v>5</v>
      </c>
      <c r="D135" s="124">
        <v>0</v>
      </c>
      <c r="E135" s="124">
        <v>0</v>
      </c>
      <c r="F135" s="124">
        <v>0</v>
      </c>
      <c r="G135" s="124">
        <v>6</v>
      </c>
      <c r="H135" s="124">
        <v>17</v>
      </c>
      <c r="I135" s="124">
        <v>0</v>
      </c>
      <c r="J135" s="124">
        <v>2</v>
      </c>
      <c r="K135" s="124">
        <v>1</v>
      </c>
      <c r="L135" s="157">
        <v>31</v>
      </c>
    </row>
    <row r="136" spans="1:12" ht="20.149999999999999" customHeight="1" x14ac:dyDescent="0.3">
      <c r="B136" s="146" t="s">
        <v>181</v>
      </c>
      <c r="C136" s="92">
        <v>2</v>
      </c>
      <c r="D136" s="92">
        <v>0</v>
      </c>
      <c r="E136" s="92">
        <v>0</v>
      </c>
      <c r="F136" s="92">
        <v>5</v>
      </c>
      <c r="G136" s="92">
        <v>0</v>
      </c>
      <c r="H136" s="92">
        <v>1</v>
      </c>
      <c r="I136" s="92">
        <v>0</v>
      </c>
      <c r="J136" s="92">
        <v>0</v>
      </c>
      <c r="K136" s="92">
        <v>1</v>
      </c>
      <c r="L136" s="158">
        <v>9</v>
      </c>
    </row>
    <row r="137" spans="1:12" ht="20.149999999999999" customHeight="1" x14ac:dyDescent="0.3">
      <c r="B137" s="152" t="s">
        <v>4</v>
      </c>
      <c r="C137" s="107">
        <v>7</v>
      </c>
      <c r="D137" s="107">
        <v>0</v>
      </c>
      <c r="E137" s="107">
        <v>0</v>
      </c>
      <c r="F137" s="107">
        <v>5</v>
      </c>
      <c r="G137" s="107">
        <v>6</v>
      </c>
      <c r="H137" s="107">
        <v>18</v>
      </c>
      <c r="I137" s="107">
        <v>0</v>
      </c>
      <c r="J137" s="107">
        <v>2</v>
      </c>
      <c r="K137" s="107">
        <v>2</v>
      </c>
      <c r="L137" s="159">
        <v>40</v>
      </c>
    </row>
    <row r="138" spans="1:12" ht="20.149999999999999" customHeight="1" x14ac:dyDescent="0.3">
      <c r="A138" s="142" t="s">
        <v>150</v>
      </c>
      <c r="B138" s="150" t="s">
        <v>180</v>
      </c>
      <c r="C138" s="124">
        <v>10</v>
      </c>
      <c r="D138" s="124">
        <v>10</v>
      </c>
      <c r="E138" s="124">
        <v>6</v>
      </c>
      <c r="F138" s="124">
        <v>60</v>
      </c>
      <c r="G138" s="124">
        <v>27</v>
      </c>
      <c r="H138" s="124">
        <v>17</v>
      </c>
      <c r="I138" s="124">
        <v>50</v>
      </c>
      <c r="J138" s="124">
        <v>17</v>
      </c>
      <c r="K138" s="124">
        <v>16</v>
      </c>
      <c r="L138" s="157">
        <v>213</v>
      </c>
    </row>
    <row r="139" spans="1:12" ht="20.149999999999999" customHeight="1" x14ac:dyDescent="0.3">
      <c r="B139" s="146" t="s">
        <v>181</v>
      </c>
      <c r="C139" s="92">
        <v>9</v>
      </c>
      <c r="D139" s="92">
        <v>1</v>
      </c>
      <c r="E139" s="92">
        <v>0</v>
      </c>
      <c r="F139" s="92">
        <v>6</v>
      </c>
      <c r="G139" s="92">
        <v>13</v>
      </c>
      <c r="H139" s="92">
        <v>5</v>
      </c>
      <c r="I139" s="92">
        <v>0</v>
      </c>
      <c r="J139" s="92">
        <v>9</v>
      </c>
      <c r="K139" s="92">
        <v>5</v>
      </c>
      <c r="L139" s="158">
        <v>48</v>
      </c>
    </row>
    <row r="140" spans="1:12" ht="20.149999999999999" customHeight="1" x14ac:dyDescent="0.3">
      <c r="B140" s="152" t="s">
        <v>4</v>
      </c>
      <c r="C140" s="107">
        <v>19</v>
      </c>
      <c r="D140" s="107">
        <v>11</v>
      </c>
      <c r="E140" s="107">
        <v>6</v>
      </c>
      <c r="F140" s="107">
        <v>66</v>
      </c>
      <c r="G140" s="107">
        <v>40</v>
      </c>
      <c r="H140" s="107">
        <v>22</v>
      </c>
      <c r="I140" s="107">
        <v>50</v>
      </c>
      <c r="J140" s="107">
        <v>26</v>
      </c>
      <c r="K140" s="107">
        <v>21</v>
      </c>
      <c r="L140" s="159">
        <v>261</v>
      </c>
    </row>
    <row r="141" spans="1:12" ht="20.149999999999999" customHeight="1" x14ac:dyDescent="0.3">
      <c r="A141" s="142" t="s">
        <v>151</v>
      </c>
      <c r="B141" s="150" t="s">
        <v>180</v>
      </c>
      <c r="C141" s="124">
        <v>0</v>
      </c>
      <c r="D141" s="124">
        <v>0</v>
      </c>
      <c r="E141" s="124">
        <v>0</v>
      </c>
      <c r="F141" s="124">
        <v>3</v>
      </c>
      <c r="G141" s="124">
        <v>2</v>
      </c>
      <c r="H141" s="124">
        <v>3</v>
      </c>
      <c r="I141" s="124">
        <v>2</v>
      </c>
      <c r="J141" s="124">
        <v>4</v>
      </c>
      <c r="K141" s="124">
        <v>12</v>
      </c>
      <c r="L141" s="157">
        <v>26</v>
      </c>
    </row>
    <row r="142" spans="1:12" ht="20.149999999999999" customHeight="1" x14ac:dyDescent="0.3">
      <c r="B142" s="146" t="s">
        <v>181</v>
      </c>
      <c r="C142" s="92">
        <v>0</v>
      </c>
      <c r="D142" s="92">
        <v>1</v>
      </c>
      <c r="E142" s="92">
        <v>0</v>
      </c>
      <c r="F142" s="92">
        <v>0</v>
      </c>
      <c r="G142" s="92">
        <v>0</v>
      </c>
      <c r="H142" s="92">
        <v>0</v>
      </c>
      <c r="I142" s="92">
        <v>1</v>
      </c>
      <c r="J142" s="92">
        <v>0</v>
      </c>
      <c r="K142" s="92">
        <v>0</v>
      </c>
      <c r="L142" s="158">
        <v>2</v>
      </c>
    </row>
    <row r="143" spans="1:12" ht="20.149999999999999" customHeight="1" x14ac:dyDescent="0.3">
      <c r="B143" s="152" t="s">
        <v>4</v>
      </c>
      <c r="C143" s="107">
        <v>0</v>
      </c>
      <c r="D143" s="107">
        <v>1</v>
      </c>
      <c r="E143" s="107" t="s">
        <v>147</v>
      </c>
      <c r="F143" s="107">
        <v>3</v>
      </c>
      <c r="G143" s="107">
        <v>2</v>
      </c>
      <c r="H143" s="107">
        <v>3</v>
      </c>
      <c r="I143" s="107">
        <v>3</v>
      </c>
      <c r="J143" s="107">
        <v>4</v>
      </c>
      <c r="K143" s="107">
        <v>12</v>
      </c>
      <c r="L143" s="159">
        <v>28</v>
      </c>
    </row>
  </sheetData>
  <customSheetViews>
    <customSheetView guid="{03FC7672-9506-4B03-8E44-EDF856D258C7}" scale="85">
      <selection activeCell="A7" sqref="A7"/>
      <rowBreaks count="1" manualBreakCount="1">
        <brk id="108" max="16383" man="1"/>
      </rowBreaks>
      <pageMargins left="0.59055118110236227" right="0.59055118110236227" top="0.59055118110236227" bottom="0.59055118110236227" header="0.31496062992125984" footer="0.31496062992125984"/>
      <printOptions horizontalCentered="1"/>
      <pageSetup paperSize="9" scale="45" orientation="portrait" r:id="rId1"/>
    </customSheetView>
    <customSheetView guid="{6DC605C1-E00E-4EDA-962A-96717D7BB7B5}" scale="85">
      <selection activeCell="A7" sqref="A7"/>
      <rowBreaks count="1" manualBreakCount="1">
        <brk id="108" max="16383" man="1"/>
      </rowBreaks>
      <pageMargins left="0.59055118110236227" right="0.59055118110236227" top="0.59055118110236227" bottom="0.59055118110236227" header="0.31496062992125984" footer="0.31496062992125984"/>
      <printOptions horizontalCentered="1"/>
      <pageSetup paperSize="9" scale="45" orientation="portrait" r:id="rId2"/>
    </customSheetView>
  </customSheetViews>
  <mergeCells count="55">
    <mergeCell ref="G10:J10"/>
    <mergeCell ref="E9:J9"/>
    <mergeCell ref="C9:D9"/>
    <mergeCell ref="B64:B65"/>
    <mergeCell ref="B56:B57"/>
    <mergeCell ref="B48:B49"/>
    <mergeCell ref="B40:B41"/>
    <mergeCell ref="B50:B51"/>
    <mergeCell ref="B52:B53"/>
    <mergeCell ref="B54:B55"/>
    <mergeCell ref="C10:C11"/>
    <mergeCell ref="D10:D11"/>
    <mergeCell ref="B42:B43"/>
    <mergeCell ref="B38:B39"/>
    <mergeCell ref="B36:B37"/>
    <mergeCell ref="B44:B45"/>
    <mergeCell ref="B72:B73"/>
    <mergeCell ref="B74:B75"/>
    <mergeCell ref="B46:B47"/>
    <mergeCell ref="B84:B85"/>
    <mergeCell ref="B86:B87"/>
    <mergeCell ref="B58:B59"/>
    <mergeCell ref="B60:B61"/>
    <mergeCell ref="B62:B63"/>
    <mergeCell ref="B66:B67"/>
    <mergeCell ref="B68:B69"/>
    <mergeCell ref="B70:B71"/>
    <mergeCell ref="B104:B105"/>
    <mergeCell ref="B106:B107"/>
    <mergeCell ref="B76:B77"/>
    <mergeCell ref="B78:B79"/>
    <mergeCell ref="B80:B81"/>
    <mergeCell ref="B82:B83"/>
    <mergeCell ref="B92:B93"/>
    <mergeCell ref="B94:B95"/>
    <mergeCell ref="B96:B97"/>
    <mergeCell ref="B98:B99"/>
    <mergeCell ref="B100:B101"/>
    <mergeCell ref="B102:B103"/>
    <mergeCell ref="B88:B89"/>
    <mergeCell ref="B90:B91"/>
    <mergeCell ref="B28:B29"/>
    <mergeCell ref="B30:B31"/>
    <mergeCell ref="B32:B33"/>
    <mergeCell ref="B34:B35"/>
    <mergeCell ref="F10:F11"/>
    <mergeCell ref="E10:E11"/>
    <mergeCell ref="B20:B21"/>
    <mergeCell ref="B22:B23"/>
    <mergeCell ref="B24:B25"/>
    <mergeCell ref="B26:B27"/>
    <mergeCell ref="B12:B13"/>
    <mergeCell ref="B14:B15"/>
    <mergeCell ref="B16:B17"/>
    <mergeCell ref="B18:B19"/>
  </mergeCells>
  <phoneticPr fontId="1"/>
  <hyperlinks>
    <hyperlink ref="A1" location="目次!A1" display="目次へ戻る"/>
  </hyperlinks>
  <printOptions horizontalCentered="1"/>
  <pageMargins left="0.59055118110236227" right="0.59055118110236227" top="0.59055118110236227" bottom="0.59055118110236227" header="0.31496062992125984" footer="0.31496062992125984"/>
  <pageSetup paperSize="9" scale="45" orientation="portrait" r:id="rId3"/>
  <rowBreaks count="1" manualBreakCount="1">
    <brk id="10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目次</vt:lpstr>
      <vt:lpstr>1税務事務分掌</vt:lpstr>
      <vt:lpstr>2(1)税務職員定数（総括表）</vt:lpstr>
      <vt:lpstr>2(2)課・係別税務職員定数</vt:lpstr>
      <vt:lpstr>3指定都市の徴税費決算額</vt:lpstr>
      <vt:lpstr>4市町村税の税率一覧</vt:lpstr>
      <vt:lpstr>5(1)不服申立ての状況</vt:lpstr>
      <vt:lpstr>5(2)訴訟の状況</vt:lpstr>
      <vt:lpstr>5(3)固定資産評価審査委員会審査申出処理状況</vt:lpstr>
      <vt:lpstr>6証明及び閲覧件数 </vt:lpstr>
      <vt:lpstr>'3指定都市の徴税費決算額'!Print_Area</vt:lpstr>
      <vt:lpstr>'4市町村税の税率一覧'!Print_Area</vt:lpstr>
      <vt:lpstr>'6証明及び閲覧件数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dcterms:created xsi:type="dcterms:W3CDTF">2015-06-05T18:19:34Z</dcterms:created>
  <dcterms:modified xsi:type="dcterms:W3CDTF">2024-09-30T08:01:11Z</dcterms:modified>
</cp:coreProperties>
</file>