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28_教育委員会事務局\11_総務課\政策企画係\03 統計調査\01. 「教育調査」冊子作成\令和７年度\02_ホームページ掲載用児童生徒数\"/>
    </mc:Choice>
  </mc:AlternateContent>
  <bookViews>
    <workbookView xWindow="0" yWindow="0" windowWidth="24000" windowHeight="9670"/>
  </bookViews>
  <sheets>
    <sheet name="総括表" sheetId="2" r:id="rId1"/>
    <sheet name="幼稚園" sheetId="3" r:id="rId2"/>
    <sheet name="小学校" sheetId="4" r:id="rId3"/>
    <sheet name="中学校" sheetId="5" r:id="rId4"/>
    <sheet name="義務教育" sheetId="6" r:id="rId5"/>
    <sheet name="高等学校" sheetId="7" r:id="rId6"/>
    <sheet name="特別支援学校" sheetId="8" r:id="rId7"/>
  </sheets>
  <definedNames>
    <definedName name="_Regression_Int" localSheetId="2" hidden="1">1</definedName>
    <definedName name="_xlnm.Print_Area" localSheetId="4">義務教育!$A$1:$AB$17</definedName>
    <definedName name="_xlnm.Print_Area" localSheetId="5">高等学校!$A$1:$Q$32</definedName>
    <definedName name="_xlnm.Print_Area" localSheetId="2">小学校!$A$1:$AB$177</definedName>
    <definedName name="_xlnm.Print_Area" localSheetId="0">総括表!$A$1:$S$30</definedName>
    <definedName name="_xlnm.Print_Area" localSheetId="3">中学校!$A$1:$R$100</definedName>
    <definedName name="_xlnm.Print_Area" localSheetId="6">特別支援学校!$A$1:$W$41</definedName>
    <definedName name="_xlnm.Print_Area" localSheetId="1">幼稚園!$A$1:$O$42</definedName>
    <definedName name="Print_Area_MI" localSheetId="2">小学校!$A$5:$X$177</definedName>
    <definedName name="_xlnm.Print_Titles" localSheetId="4">義務教育!$B:$B,義務教育!$1:$5</definedName>
    <definedName name="_xlnm.Print_Titles" localSheetId="5">高等学校!$A:$C</definedName>
    <definedName name="_xlnm.Print_Titles" localSheetId="2">小学校!$1:$4</definedName>
    <definedName name="_xlnm.Print_Titles" localSheetId="3">中学校!$A:$A,中学校!$1:$4</definedName>
    <definedName name="_xlnm.Print_Titles" localSheetId="1">幼稚園!$A:$A,幼稚園!$1:$4</definedName>
    <definedName name="Print_Titles_MI" localSheetId="2">小学校!$3:$4</definedName>
    <definedName name="Z_05D2C257_AD29_4844_8E74_F8EBF9492FCE_.wvu.Cols" localSheetId="4" hidden="1">義務教育!#REF!</definedName>
    <definedName name="Z_05D2C257_AD29_4844_8E74_F8EBF9492FCE_.wvu.Cols" localSheetId="3" hidden="1">中学校!#REF!</definedName>
    <definedName name="Z_05D2C257_AD29_4844_8E74_F8EBF9492FCE_.wvu.Cols" localSheetId="1" hidden="1">幼稚園!#REF!,幼稚園!$L:$L</definedName>
    <definedName name="Z_05D2C257_AD29_4844_8E74_F8EBF9492FCE_.wvu.FilterData" localSheetId="2" hidden="1">小学校!$K$1:$K$194</definedName>
    <definedName name="Z_05D2C257_AD29_4844_8E74_F8EBF9492FCE_.wvu.PrintArea" localSheetId="5" hidden="1">高等学校!$A$1:$Q$33</definedName>
    <definedName name="Z_05D2C257_AD29_4844_8E74_F8EBF9492FCE_.wvu.PrintArea" localSheetId="0" hidden="1">総括表!$B$1:$S$28</definedName>
    <definedName name="Z_05D2C257_AD29_4844_8E74_F8EBF9492FCE_.wvu.PrintArea" localSheetId="6" hidden="1">特別支援学校!$A$1:$W$41</definedName>
    <definedName name="Z_05D2C257_AD29_4844_8E74_F8EBF9492FCE_.wvu.PrintTitles" localSheetId="4" hidden="1">義務教育!$3:$5</definedName>
    <definedName name="Z_05D2C257_AD29_4844_8E74_F8EBF9492FCE_.wvu.PrintTitles" localSheetId="2" hidden="1">小学校!$3:$4</definedName>
    <definedName name="Z_05D2C257_AD29_4844_8E74_F8EBF9492FCE_.wvu.PrintTitles" localSheetId="3" hidden="1">中学校!$3:$4</definedName>
    <definedName name="Z_05D2C257_AD29_4844_8E74_F8EBF9492FCE_.wvu.PrintTitles" localSheetId="1" hidden="1">幼稚園!$2:$4</definedName>
    <definedName name="Z_40C360DA_61CF_4003_AB3F_38182EA2B6ED_.wvu.PrintArea" localSheetId="4" hidden="1">義務教育!$B$1:$AB$13</definedName>
    <definedName name="Z_40C360DA_61CF_4003_AB3F_38182EA2B6ED_.wvu.PrintArea" localSheetId="5" hidden="1">高等学校!$A$1:$Q$32</definedName>
    <definedName name="Z_40C360DA_61CF_4003_AB3F_38182EA2B6ED_.wvu.PrintArea" localSheetId="2" hidden="1">小学校!$A$1:$AB$177</definedName>
    <definedName name="Z_40C360DA_61CF_4003_AB3F_38182EA2B6ED_.wvu.PrintArea" localSheetId="0" hidden="1">総括表!$A$1:$S$28</definedName>
    <definedName name="Z_40C360DA_61CF_4003_AB3F_38182EA2B6ED_.wvu.PrintArea" localSheetId="3" hidden="1">中学校!$A$1:$R$99</definedName>
    <definedName name="Z_40C360DA_61CF_4003_AB3F_38182EA2B6ED_.wvu.PrintArea" localSheetId="6" hidden="1">特別支援学校!$A$1:$W$41</definedName>
    <definedName name="Z_40C360DA_61CF_4003_AB3F_38182EA2B6ED_.wvu.PrintArea" localSheetId="1" hidden="1">幼稚園!$A$1:$O$42</definedName>
    <definedName name="Z_40C360DA_61CF_4003_AB3F_38182EA2B6ED_.wvu.PrintTitles" localSheetId="4" hidden="1">義務教育!$3:$5</definedName>
    <definedName name="Z_40C360DA_61CF_4003_AB3F_38182EA2B6ED_.wvu.PrintTitles" localSheetId="5" hidden="1">高等学校!$A:$C</definedName>
    <definedName name="Z_40C360DA_61CF_4003_AB3F_38182EA2B6ED_.wvu.PrintTitles" localSheetId="2" hidden="1">小学校!$1:$4</definedName>
    <definedName name="Z_40C360DA_61CF_4003_AB3F_38182EA2B6ED_.wvu.PrintTitles" localSheetId="3" hidden="1">中学校!$3:$4</definedName>
    <definedName name="Z_40C360DA_61CF_4003_AB3F_38182EA2B6ED_.wvu.PrintTitles" localSheetId="1" hidden="1">幼稚園!$1:$4</definedName>
    <definedName name="Z_59495B58_F355_4334_93B0_9592BE5778E6_.wvu.FilterData" localSheetId="2" hidden="1">小学校!$K$1:$K$194</definedName>
    <definedName name="Z_59495B58_F355_4334_93B0_9592BE5778E6_.wvu.PrintArea" localSheetId="2" hidden="1">小学校!$A$1:$AB$177</definedName>
    <definedName name="Z_59495B58_F355_4334_93B0_9592BE5778E6_.wvu.PrintTitles" localSheetId="2" hidden="1">小学校!$1:$4</definedName>
    <definedName name="Z_849334E9_02DF_4CF4_8F9C_2F47D84F6B71_.wvu.FilterData" localSheetId="2" hidden="1">小学校!$K$1:$K$194</definedName>
    <definedName name="Z_A6305A71_BFE2_457D_8F28_D5A9D4140535_.wvu.FilterData" localSheetId="2" hidden="1">小学校!$K$1:$K$194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5" l="1"/>
  <c r="E21" i="5"/>
  <c r="D21" i="5"/>
  <c r="C21" i="5"/>
  <c r="K28" i="5" l="1"/>
  <c r="R21" i="5"/>
  <c r="Q21" i="5"/>
  <c r="N21" i="5"/>
  <c r="M21" i="5"/>
  <c r="L21" i="5"/>
  <c r="J21" i="5"/>
  <c r="I21" i="5"/>
  <c r="H21" i="5"/>
  <c r="U29" i="8" l="1"/>
  <c r="Q6" i="7" l="1"/>
  <c r="P6" i="7"/>
  <c r="M6" i="7"/>
  <c r="L6" i="7"/>
  <c r="K6" i="7"/>
  <c r="J6" i="7"/>
  <c r="H6" i="7"/>
  <c r="G6" i="7"/>
  <c r="F6" i="7"/>
  <c r="E6" i="7"/>
  <c r="L29" i="5" l="1"/>
  <c r="P28" i="5"/>
  <c r="G28" i="5"/>
  <c r="B28" i="5"/>
  <c r="Q29" i="5"/>
  <c r="U41" i="8" l="1"/>
  <c r="M41" i="8"/>
  <c r="D41" i="8"/>
  <c r="U40" i="8"/>
  <c r="M40" i="8"/>
  <c r="D40" i="8"/>
  <c r="U39" i="8"/>
  <c r="M39" i="8"/>
  <c r="D39" i="8"/>
  <c r="W38" i="8"/>
  <c r="V38" i="8"/>
  <c r="S38" i="8"/>
  <c r="R38" i="8"/>
  <c r="Q38" i="8"/>
  <c r="P38" i="8"/>
  <c r="O38" i="8"/>
  <c r="N38" i="8"/>
  <c r="L38" i="8"/>
  <c r="K38" i="8"/>
  <c r="J38" i="8"/>
  <c r="I38" i="8"/>
  <c r="H38" i="8"/>
  <c r="G38" i="8"/>
  <c r="F38" i="8"/>
  <c r="E38" i="8"/>
  <c r="U37" i="8"/>
  <c r="M37" i="8"/>
  <c r="D37" i="8"/>
  <c r="W36" i="8"/>
  <c r="V36" i="8"/>
  <c r="S36" i="8"/>
  <c r="R36" i="8"/>
  <c r="Q36" i="8"/>
  <c r="P36" i="8"/>
  <c r="O36" i="8"/>
  <c r="N36" i="8"/>
  <c r="L36" i="8"/>
  <c r="L32" i="8" s="1"/>
  <c r="L28" i="8" s="1"/>
  <c r="L24" i="8" s="1"/>
  <c r="K36" i="8"/>
  <c r="J36" i="8"/>
  <c r="I36" i="8"/>
  <c r="H36" i="8"/>
  <c r="G36" i="8"/>
  <c r="F36" i="8"/>
  <c r="E36" i="8"/>
  <c r="U35" i="8"/>
  <c r="M35" i="8"/>
  <c r="D35" i="8"/>
  <c r="U34" i="8"/>
  <c r="M34" i="8"/>
  <c r="D34" i="8"/>
  <c r="U33" i="8"/>
  <c r="M33" i="8"/>
  <c r="D33" i="8"/>
  <c r="W32" i="8"/>
  <c r="V32" i="8"/>
  <c r="U31" i="8"/>
  <c r="M31" i="8"/>
  <c r="D31" i="8"/>
  <c r="U30" i="8"/>
  <c r="M30" i="8"/>
  <c r="D30" i="8"/>
  <c r="M29" i="8"/>
  <c r="D29" i="8"/>
  <c r="W28" i="8"/>
  <c r="V28" i="8"/>
  <c r="U27" i="8"/>
  <c r="M27" i="8"/>
  <c r="D27" i="8"/>
  <c r="U26" i="8"/>
  <c r="M26" i="8"/>
  <c r="D26" i="8"/>
  <c r="U25" i="8"/>
  <c r="M25" i="8"/>
  <c r="D25" i="8"/>
  <c r="W24" i="8"/>
  <c r="V24" i="8"/>
  <c r="U23" i="8"/>
  <c r="U17" i="8" s="1"/>
  <c r="M23" i="8"/>
  <c r="D23" i="8"/>
  <c r="U22" i="8"/>
  <c r="M22" i="8"/>
  <c r="D22" i="8"/>
  <c r="U21" i="8"/>
  <c r="M21" i="8"/>
  <c r="D21" i="8"/>
  <c r="U20" i="8"/>
  <c r="M20" i="8"/>
  <c r="D20" i="8"/>
  <c r="U19" i="8"/>
  <c r="M19" i="8"/>
  <c r="D19" i="8"/>
  <c r="W18" i="8"/>
  <c r="V18" i="8"/>
  <c r="L18" i="8"/>
  <c r="W17" i="8"/>
  <c r="V17" i="8"/>
  <c r="S17" i="8"/>
  <c r="S25" i="2" s="1"/>
  <c r="R17" i="8"/>
  <c r="Q17" i="8"/>
  <c r="P17" i="8"/>
  <c r="O17" i="8"/>
  <c r="N17" i="8"/>
  <c r="K17" i="8"/>
  <c r="J17" i="8"/>
  <c r="I17" i="8"/>
  <c r="H17" i="8"/>
  <c r="G17" i="8"/>
  <c r="G25" i="2" s="1"/>
  <c r="F17" i="8"/>
  <c r="F25" i="2" s="1"/>
  <c r="E17" i="8"/>
  <c r="W16" i="8"/>
  <c r="V16" i="8"/>
  <c r="T16" i="8"/>
  <c r="S16" i="8"/>
  <c r="S24" i="2" s="1"/>
  <c r="R16" i="8"/>
  <c r="R24" i="2" s="1"/>
  <c r="Q16" i="8"/>
  <c r="Q24" i="2" s="1"/>
  <c r="P16" i="8"/>
  <c r="P24" i="2" s="1"/>
  <c r="O16" i="8"/>
  <c r="O24" i="2" s="1"/>
  <c r="N16" i="8"/>
  <c r="N24" i="2" s="1"/>
  <c r="L16" i="8"/>
  <c r="K16" i="8"/>
  <c r="K24" i="2" s="1"/>
  <c r="J16" i="8"/>
  <c r="I16" i="8"/>
  <c r="H16" i="8"/>
  <c r="G16" i="8"/>
  <c r="F16" i="8"/>
  <c r="E16" i="8"/>
  <c r="W15" i="8"/>
  <c r="V15" i="8"/>
  <c r="S15" i="8"/>
  <c r="S23" i="2" s="1"/>
  <c r="R15" i="8"/>
  <c r="R23" i="2" s="1"/>
  <c r="Q15" i="8"/>
  <c r="Q23" i="2" s="1"/>
  <c r="P15" i="8"/>
  <c r="P23" i="2" s="1"/>
  <c r="O15" i="8"/>
  <c r="O23" i="2" s="1"/>
  <c r="N15" i="8"/>
  <c r="K15" i="8"/>
  <c r="K23" i="2" s="1"/>
  <c r="J15" i="8"/>
  <c r="I15" i="8"/>
  <c r="H15" i="8"/>
  <c r="G15" i="8"/>
  <c r="F15" i="8"/>
  <c r="E15" i="8"/>
  <c r="E23" i="2" s="1"/>
  <c r="W14" i="8"/>
  <c r="V14" i="8"/>
  <c r="S14" i="8"/>
  <c r="S22" i="2" s="1"/>
  <c r="R14" i="8"/>
  <c r="R22" i="2" s="1"/>
  <c r="Q14" i="8"/>
  <c r="P14" i="8"/>
  <c r="P22" i="2" s="1"/>
  <c r="O14" i="8"/>
  <c r="O22" i="2" s="1"/>
  <c r="N14" i="8"/>
  <c r="N22" i="2" s="1"/>
  <c r="K14" i="8"/>
  <c r="J14" i="8"/>
  <c r="I14" i="8"/>
  <c r="H14" i="8"/>
  <c r="H22" i="2" s="1"/>
  <c r="G14" i="8"/>
  <c r="G22" i="2" s="1"/>
  <c r="F14" i="8"/>
  <c r="F22" i="2" s="1"/>
  <c r="E14" i="8"/>
  <c r="E22" i="2" s="1"/>
  <c r="W13" i="8"/>
  <c r="V13" i="8"/>
  <c r="S13" i="8"/>
  <c r="R13" i="8"/>
  <c r="Q13" i="8"/>
  <c r="P13" i="8"/>
  <c r="O13" i="8"/>
  <c r="N13" i="8"/>
  <c r="K13" i="8"/>
  <c r="J13" i="8"/>
  <c r="I13" i="8"/>
  <c r="H13" i="8"/>
  <c r="G13" i="8"/>
  <c r="F13" i="8"/>
  <c r="E13" i="8"/>
  <c r="U11" i="8"/>
  <c r="M11" i="8"/>
  <c r="D11" i="8"/>
  <c r="U10" i="8"/>
  <c r="M10" i="8"/>
  <c r="D10" i="8"/>
  <c r="U9" i="8"/>
  <c r="M9" i="8"/>
  <c r="D9" i="8"/>
  <c r="U8" i="8"/>
  <c r="M8" i="8"/>
  <c r="D8" i="8"/>
  <c r="U7" i="8"/>
  <c r="M7" i="8"/>
  <c r="D7" i="8"/>
  <c r="W6" i="8"/>
  <c r="V6" i="8"/>
  <c r="U6" i="8" s="1"/>
  <c r="O32" i="7"/>
  <c r="I32" i="7"/>
  <c r="D32" i="7"/>
  <c r="O31" i="7"/>
  <c r="I31" i="7"/>
  <c r="D31" i="7"/>
  <c r="O30" i="7"/>
  <c r="I30" i="7"/>
  <c r="D30" i="7"/>
  <c r="O29" i="7"/>
  <c r="I29" i="7"/>
  <c r="D29" i="7"/>
  <c r="O28" i="7"/>
  <c r="I28" i="7"/>
  <c r="D28" i="7"/>
  <c r="O27" i="7"/>
  <c r="I27" i="7"/>
  <c r="D27" i="7"/>
  <c r="O26" i="7"/>
  <c r="I26" i="7"/>
  <c r="D26" i="7"/>
  <c r="O25" i="7"/>
  <c r="I25" i="7"/>
  <c r="D25" i="7"/>
  <c r="O24" i="7"/>
  <c r="I24" i="7"/>
  <c r="D24" i="7"/>
  <c r="Q23" i="7"/>
  <c r="P23" i="7"/>
  <c r="M23" i="7"/>
  <c r="L23" i="7"/>
  <c r="K23" i="7"/>
  <c r="J23" i="7"/>
  <c r="H23" i="7"/>
  <c r="G23" i="7"/>
  <c r="F23" i="7"/>
  <c r="E23" i="7"/>
  <c r="O22" i="7"/>
  <c r="I22" i="7"/>
  <c r="D22" i="7"/>
  <c r="O21" i="7"/>
  <c r="I21" i="7"/>
  <c r="D21" i="7"/>
  <c r="Q20" i="7"/>
  <c r="P20" i="7"/>
  <c r="M20" i="7"/>
  <c r="L20" i="7"/>
  <c r="K20" i="7"/>
  <c r="J20" i="7"/>
  <c r="H20" i="7"/>
  <c r="G20" i="7"/>
  <c r="F20" i="7"/>
  <c r="E20" i="7"/>
  <c r="O19" i="7"/>
  <c r="I19" i="7"/>
  <c r="D19" i="7"/>
  <c r="Q18" i="7"/>
  <c r="P18" i="7"/>
  <c r="M18" i="7"/>
  <c r="L18" i="7"/>
  <c r="K18" i="7"/>
  <c r="J18" i="7"/>
  <c r="H18" i="7"/>
  <c r="H16" i="7" s="1"/>
  <c r="H20" i="2" s="1"/>
  <c r="G18" i="7"/>
  <c r="F18" i="7"/>
  <c r="E18" i="7"/>
  <c r="Q17" i="7"/>
  <c r="P17" i="7"/>
  <c r="M17" i="7"/>
  <c r="L17" i="7"/>
  <c r="K17" i="7"/>
  <c r="K16" i="7" s="1"/>
  <c r="O20" i="2" s="1"/>
  <c r="J17" i="7"/>
  <c r="H17" i="7"/>
  <c r="G17" i="7"/>
  <c r="F17" i="7"/>
  <c r="F16" i="7" s="1"/>
  <c r="F20" i="2" s="1"/>
  <c r="E17" i="7"/>
  <c r="O15" i="7"/>
  <c r="I15" i="7"/>
  <c r="D15" i="7"/>
  <c r="Q14" i="7"/>
  <c r="P14" i="7"/>
  <c r="M14" i="7"/>
  <c r="L14" i="7"/>
  <c r="K14" i="7"/>
  <c r="J14" i="7"/>
  <c r="H14" i="7"/>
  <c r="H9" i="7" s="1"/>
  <c r="G14" i="7"/>
  <c r="F14" i="7"/>
  <c r="E14" i="7"/>
  <c r="Q13" i="7"/>
  <c r="P13" i="7"/>
  <c r="M13" i="7"/>
  <c r="L13" i="7"/>
  <c r="K13" i="7"/>
  <c r="J13" i="7"/>
  <c r="H13" i="7"/>
  <c r="G13" i="7"/>
  <c r="F13" i="7"/>
  <c r="E13" i="7"/>
  <c r="Q12" i="7"/>
  <c r="P12" i="7"/>
  <c r="M12" i="7"/>
  <c r="L12" i="7"/>
  <c r="K12" i="7"/>
  <c r="J12" i="7"/>
  <c r="H12" i="7"/>
  <c r="G12" i="7"/>
  <c r="F12" i="7"/>
  <c r="E12" i="7"/>
  <c r="Q11" i="7"/>
  <c r="P11" i="7"/>
  <c r="M11" i="7"/>
  <c r="L11" i="7"/>
  <c r="K11" i="7"/>
  <c r="J11" i="7"/>
  <c r="H11" i="7"/>
  <c r="G11" i="7"/>
  <c r="F11" i="7"/>
  <c r="E11" i="7"/>
  <c r="Q10" i="7"/>
  <c r="P10" i="7"/>
  <c r="M10" i="7"/>
  <c r="L10" i="7"/>
  <c r="K10" i="7"/>
  <c r="J10" i="7"/>
  <c r="H10" i="7"/>
  <c r="G10" i="7"/>
  <c r="F10" i="7"/>
  <c r="E10" i="7"/>
  <c r="O8" i="7"/>
  <c r="I8" i="7"/>
  <c r="D8" i="7"/>
  <c r="D6" i="7"/>
  <c r="Z17" i="6"/>
  <c r="R17" i="6"/>
  <c r="K17" i="6"/>
  <c r="C17" i="6"/>
  <c r="Z16" i="6"/>
  <c r="R16" i="6"/>
  <c r="R15" i="6" s="1"/>
  <c r="K16" i="6"/>
  <c r="C16" i="6"/>
  <c r="AB15" i="6"/>
  <c r="AA15" i="6"/>
  <c r="Y15" i="6"/>
  <c r="J15" i="6"/>
  <c r="Z14" i="6"/>
  <c r="R14" i="6"/>
  <c r="K14" i="6"/>
  <c r="C14" i="6"/>
  <c r="AB12" i="6"/>
  <c r="Z13" i="6"/>
  <c r="R13" i="6"/>
  <c r="K13" i="6"/>
  <c r="C13" i="6"/>
  <c r="AA12" i="6"/>
  <c r="AA9" i="6" s="1"/>
  <c r="Y12" i="6"/>
  <c r="J12" i="6"/>
  <c r="AB11" i="6"/>
  <c r="AA11" i="6"/>
  <c r="X11" i="6"/>
  <c r="W11" i="6"/>
  <c r="V11" i="6"/>
  <c r="U11" i="6"/>
  <c r="T11" i="6"/>
  <c r="S11" i="6"/>
  <c r="Q11" i="6"/>
  <c r="P11" i="6"/>
  <c r="O11" i="6"/>
  <c r="N11" i="6"/>
  <c r="P18" i="2" s="1"/>
  <c r="M11" i="6"/>
  <c r="O18" i="2" s="1"/>
  <c r="L11" i="6"/>
  <c r="N18" i="2" s="1"/>
  <c r="J11" i="6"/>
  <c r="L18" i="2" s="1"/>
  <c r="F11" i="6"/>
  <c r="G18" i="2" s="1"/>
  <c r="E11" i="6"/>
  <c r="F18" i="2" s="1"/>
  <c r="D11" i="6"/>
  <c r="E18" i="2" s="1"/>
  <c r="AA10" i="6"/>
  <c r="X10" i="6"/>
  <c r="W10" i="6"/>
  <c r="V10" i="6"/>
  <c r="U10" i="6"/>
  <c r="T10" i="6"/>
  <c r="S10" i="6"/>
  <c r="Q10" i="6"/>
  <c r="P10" i="6"/>
  <c r="R17" i="2" s="1"/>
  <c r="O10" i="6"/>
  <c r="Q17" i="2" s="1"/>
  <c r="N10" i="6"/>
  <c r="M10" i="6"/>
  <c r="O17" i="2" s="1"/>
  <c r="L10" i="6"/>
  <c r="N17" i="2" s="1"/>
  <c r="J10" i="6"/>
  <c r="I10" i="6"/>
  <c r="J17" i="2" s="1"/>
  <c r="H10" i="6"/>
  <c r="I17" i="2" s="1"/>
  <c r="G10" i="6"/>
  <c r="H17" i="2" s="1"/>
  <c r="F10" i="6"/>
  <c r="G17" i="2" s="1"/>
  <c r="E10" i="6"/>
  <c r="D10" i="6"/>
  <c r="E17" i="2" s="1"/>
  <c r="Z8" i="6"/>
  <c r="R8" i="6"/>
  <c r="K8" i="6"/>
  <c r="C8" i="6"/>
  <c r="Z7" i="6"/>
  <c r="R7" i="6"/>
  <c r="K7" i="6"/>
  <c r="C7" i="6"/>
  <c r="AB6" i="6"/>
  <c r="AA6" i="6"/>
  <c r="J6" i="6"/>
  <c r="P99" i="5"/>
  <c r="K99" i="5"/>
  <c r="G99" i="5"/>
  <c r="B99" i="5"/>
  <c r="P98" i="5"/>
  <c r="K98" i="5"/>
  <c r="G98" i="5"/>
  <c r="B98" i="5"/>
  <c r="P97" i="5"/>
  <c r="K97" i="5"/>
  <c r="G97" i="5"/>
  <c r="B97" i="5"/>
  <c r="P96" i="5"/>
  <c r="K96" i="5"/>
  <c r="G96" i="5"/>
  <c r="B96" i="5"/>
  <c r="P95" i="5"/>
  <c r="K95" i="5"/>
  <c r="G95" i="5"/>
  <c r="B95" i="5"/>
  <c r="P94" i="5"/>
  <c r="K94" i="5"/>
  <c r="G94" i="5"/>
  <c r="B94" i="5"/>
  <c r="P93" i="5"/>
  <c r="K93" i="5"/>
  <c r="G93" i="5"/>
  <c r="B93" i="5"/>
  <c r="P92" i="5"/>
  <c r="K92" i="5"/>
  <c r="G92" i="5"/>
  <c r="B92" i="5"/>
  <c r="P91" i="5"/>
  <c r="K91" i="5"/>
  <c r="G91" i="5"/>
  <c r="B91" i="5"/>
  <c r="P90" i="5"/>
  <c r="K90" i="5"/>
  <c r="G90" i="5"/>
  <c r="B90" i="5"/>
  <c r="P89" i="5"/>
  <c r="K89" i="5"/>
  <c r="G89" i="5"/>
  <c r="B89" i="5"/>
  <c r="P88" i="5"/>
  <c r="K88" i="5"/>
  <c r="G88" i="5"/>
  <c r="B88" i="5"/>
  <c r="P87" i="5"/>
  <c r="K87" i="5"/>
  <c r="G87" i="5"/>
  <c r="B87" i="5"/>
  <c r="R86" i="5"/>
  <c r="Q86" i="5"/>
  <c r="N86" i="5"/>
  <c r="M86" i="5"/>
  <c r="L86" i="5"/>
  <c r="J86" i="5"/>
  <c r="I86" i="5"/>
  <c r="H86" i="5"/>
  <c r="F86" i="5"/>
  <c r="E86" i="5"/>
  <c r="D86" i="5"/>
  <c r="C86" i="5"/>
  <c r="P85" i="5"/>
  <c r="K85" i="5"/>
  <c r="G85" i="5"/>
  <c r="B85" i="5"/>
  <c r="P84" i="5"/>
  <c r="K84" i="5"/>
  <c r="G84" i="5"/>
  <c r="B84" i="5"/>
  <c r="P83" i="5"/>
  <c r="K83" i="5"/>
  <c r="G83" i="5"/>
  <c r="B83" i="5"/>
  <c r="P82" i="5"/>
  <c r="K82" i="5"/>
  <c r="G82" i="5"/>
  <c r="B82" i="5"/>
  <c r="P81" i="5"/>
  <c r="K81" i="5"/>
  <c r="G81" i="5"/>
  <c r="B81" i="5"/>
  <c r="P80" i="5"/>
  <c r="K80" i="5"/>
  <c r="G80" i="5"/>
  <c r="B80" i="5"/>
  <c r="P79" i="5"/>
  <c r="K79" i="5"/>
  <c r="G79" i="5"/>
  <c r="B79" i="5"/>
  <c r="P78" i="5"/>
  <c r="K78" i="5"/>
  <c r="G78" i="5"/>
  <c r="B78" i="5"/>
  <c r="P77" i="5"/>
  <c r="K77" i="5"/>
  <c r="G77" i="5"/>
  <c r="B77" i="5"/>
  <c r="P76" i="5"/>
  <c r="K76" i="5"/>
  <c r="G76" i="5"/>
  <c r="B76" i="5"/>
  <c r="P75" i="5"/>
  <c r="K75" i="5"/>
  <c r="G75" i="5"/>
  <c r="B75" i="5"/>
  <c r="R74" i="5"/>
  <c r="Q74" i="5"/>
  <c r="N74" i="5"/>
  <c r="M74" i="5"/>
  <c r="L74" i="5"/>
  <c r="J74" i="5"/>
  <c r="I74" i="5"/>
  <c r="H74" i="5"/>
  <c r="F74" i="5"/>
  <c r="E74" i="5"/>
  <c r="D74" i="5"/>
  <c r="C74" i="5"/>
  <c r="P73" i="5"/>
  <c r="K73" i="5"/>
  <c r="G73" i="5"/>
  <c r="B73" i="5"/>
  <c r="P72" i="5"/>
  <c r="K72" i="5"/>
  <c r="G72" i="5"/>
  <c r="B72" i="5"/>
  <c r="P71" i="5"/>
  <c r="K71" i="5"/>
  <c r="G71" i="5"/>
  <c r="B71" i="5"/>
  <c r="P70" i="5"/>
  <c r="K70" i="5"/>
  <c r="G70" i="5"/>
  <c r="B70" i="5"/>
  <c r="P69" i="5"/>
  <c r="K69" i="5"/>
  <c r="G69" i="5"/>
  <c r="B69" i="5"/>
  <c r="P68" i="5"/>
  <c r="K68" i="5"/>
  <c r="G68" i="5"/>
  <c r="B68" i="5"/>
  <c r="P67" i="5"/>
  <c r="K67" i="5"/>
  <c r="G67" i="5"/>
  <c r="B67" i="5"/>
  <c r="P66" i="5"/>
  <c r="K66" i="5"/>
  <c r="G66" i="5"/>
  <c r="B66" i="5"/>
  <c r="P65" i="5"/>
  <c r="K65" i="5"/>
  <c r="G65" i="5"/>
  <c r="B65" i="5"/>
  <c r="P64" i="5"/>
  <c r="K64" i="5"/>
  <c r="G64" i="5"/>
  <c r="B64" i="5"/>
  <c r="P63" i="5"/>
  <c r="K63" i="5"/>
  <c r="G63" i="5"/>
  <c r="B63" i="5"/>
  <c r="R62" i="5"/>
  <c r="Q62" i="5"/>
  <c r="N62" i="5"/>
  <c r="M62" i="5"/>
  <c r="L62" i="5"/>
  <c r="J62" i="5"/>
  <c r="I62" i="5"/>
  <c r="H62" i="5"/>
  <c r="F62" i="5"/>
  <c r="E62" i="5"/>
  <c r="D62" i="5"/>
  <c r="C62" i="5"/>
  <c r="P61" i="5"/>
  <c r="K61" i="5"/>
  <c r="G61" i="5"/>
  <c r="B61" i="5"/>
  <c r="P60" i="5"/>
  <c r="K60" i="5"/>
  <c r="G60" i="5"/>
  <c r="B60" i="5"/>
  <c r="P59" i="5"/>
  <c r="K59" i="5"/>
  <c r="G59" i="5"/>
  <c r="B59" i="5"/>
  <c r="P58" i="5"/>
  <c r="K58" i="5"/>
  <c r="G58" i="5"/>
  <c r="B58" i="5"/>
  <c r="P57" i="5"/>
  <c r="K57" i="5"/>
  <c r="G57" i="5"/>
  <c r="B57" i="5"/>
  <c r="P56" i="5"/>
  <c r="K56" i="5"/>
  <c r="G56" i="5"/>
  <c r="B56" i="5"/>
  <c r="P55" i="5"/>
  <c r="K55" i="5"/>
  <c r="G55" i="5"/>
  <c r="B55" i="5"/>
  <c r="R54" i="5"/>
  <c r="Q54" i="5"/>
  <c r="N54" i="5"/>
  <c r="M54" i="5"/>
  <c r="L54" i="5"/>
  <c r="J54" i="5"/>
  <c r="I54" i="5"/>
  <c r="H54" i="5"/>
  <c r="F54" i="5"/>
  <c r="E54" i="5"/>
  <c r="D54" i="5"/>
  <c r="C54" i="5"/>
  <c r="P53" i="5"/>
  <c r="K53" i="5"/>
  <c r="G53" i="5"/>
  <c r="B53" i="5"/>
  <c r="P52" i="5"/>
  <c r="K52" i="5"/>
  <c r="G52" i="5"/>
  <c r="B52" i="5"/>
  <c r="P51" i="5"/>
  <c r="K51" i="5"/>
  <c r="G51" i="5"/>
  <c r="B51" i="5"/>
  <c r="P50" i="5"/>
  <c r="K50" i="5"/>
  <c r="G50" i="5"/>
  <c r="B50" i="5"/>
  <c r="P49" i="5"/>
  <c r="K49" i="5"/>
  <c r="G49" i="5"/>
  <c r="B49" i="5"/>
  <c r="P48" i="5"/>
  <c r="K48" i="5"/>
  <c r="G48" i="5"/>
  <c r="B48" i="5"/>
  <c r="P47" i="5"/>
  <c r="K47" i="5"/>
  <c r="G47" i="5"/>
  <c r="B47" i="5"/>
  <c r="P46" i="5"/>
  <c r="K46" i="5"/>
  <c r="G46" i="5"/>
  <c r="B46" i="5"/>
  <c r="P45" i="5"/>
  <c r="K45" i="5"/>
  <c r="G45" i="5"/>
  <c r="B45" i="5"/>
  <c r="P44" i="5"/>
  <c r="K44" i="5"/>
  <c r="G44" i="5"/>
  <c r="B44" i="5"/>
  <c r="P43" i="5"/>
  <c r="K43" i="5"/>
  <c r="G43" i="5"/>
  <c r="B43" i="5"/>
  <c r="P42" i="5"/>
  <c r="K42" i="5"/>
  <c r="G42" i="5"/>
  <c r="B42" i="5"/>
  <c r="P41" i="5"/>
  <c r="K41" i="5"/>
  <c r="G41" i="5"/>
  <c r="B41" i="5"/>
  <c r="P40" i="5"/>
  <c r="K40" i="5"/>
  <c r="G40" i="5"/>
  <c r="B40" i="5"/>
  <c r="P39" i="5"/>
  <c r="K39" i="5"/>
  <c r="G39" i="5"/>
  <c r="B39" i="5"/>
  <c r="P38" i="5"/>
  <c r="K38" i="5"/>
  <c r="G38" i="5"/>
  <c r="B38" i="5"/>
  <c r="P37" i="5"/>
  <c r="K37" i="5"/>
  <c r="G37" i="5"/>
  <c r="B37" i="5"/>
  <c r="R36" i="5"/>
  <c r="Q36" i="5"/>
  <c r="N36" i="5"/>
  <c r="M36" i="5"/>
  <c r="L36" i="5"/>
  <c r="J36" i="5"/>
  <c r="I36" i="5"/>
  <c r="H36" i="5"/>
  <c r="F36" i="5"/>
  <c r="E36" i="5"/>
  <c r="D36" i="5"/>
  <c r="C36" i="5"/>
  <c r="P35" i="5"/>
  <c r="K35" i="5"/>
  <c r="G35" i="5"/>
  <c r="B35" i="5"/>
  <c r="P34" i="5"/>
  <c r="K34" i="5"/>
  <c r="G34" i="5"/>
  <c r="B34" i="5"/>
  <c r="P33" i="5"/>
  <c r="K33" i="5"/>
  <c r="G33" i="5"/>
  <c r="B33" i="5"/>
  <c r="P32" i="5"/>
  <c r="K32" i="5"/>
  <c r="G32" i="5"/>
  <c r="B32" i="5"/>
  <c r="P31" i="5"/>
  <c r="K31" i="5"/>
  <c r="G31" i="5"/>
  <c r="B31" i="5"/>
  <c r="P30" i="5"/>
  <c r="K30" i="5"/>
  <c r="G30" i="5"/>
  <c r="B30" i="5"/>
  <c r="R29" i="5"/>
  <c r="N29" i="5"/>
  <c r="M29" i="5"/>
  <c r="J29" i="5"/>
  <c r="I29" i="5"/>
  <c r="H29" i="5"/>
  <c r="F29" i="5"/>
  <c r="E29" i="5"/>
  <c r="D29" i="5"/>
  <c r="C29" i="5"/>
  <c r="P27" i="5"/>
  <c r="K27" i="5"/>
  <c r="G27" i="5"/>
  <c r="B27" i="5"/>
  <c r="P26" i="5"/>
  <c r="K26" i="5"/>
  <c r="G26" i="5"/>
  <c r="B26" i="5"/>
  <c r="P25" i="5"/>
  <c r="K25" i="5"/>
  <c r="G25" i="5"/>
  <c r="B25" i="5"/>
  <c r="P24" i="5"/>
  <c r="K24" i="5"/>
  <c r="G24" i="5"/>
  <c r="B24" i="5"/>
  <c r="P23" i="5"/>
  <c r="K23" i="5"/>
  <c r="G23" i="5"/>
  <c r="B23" i="5"/>
  <c r="P22" i="5"/>
  <c r="K22" i="5"/>
  <c r="K21" i="5" s="1"/>
  <c r="G22" i="5"/>
  <c r="B22" i="5"/>
  <c r="P20" i="5"/>
  <c r="K20" i="5"/>
  <c r="G20" i="5"/>
  <c r="B20" i="5"/>
  <c r="P19" i="5"/>
  <c r="K19" i="5"/>
  <c r="G19" i="5"/>
  <c r="B19" i="5"/>
  <c r="P18" i="5"/>
  <c r="K18" i="5"/>
  <c r="G18" i="5"/>
  <c r="B18" i="5"/>
  <c r="P17" i="5"/>
  <c r="K17" i="5"/>
  <c r="G17" i="5"/>
  <c r="B17" i="5"/>
  <c r="P16" i="5"/>
  <c r="K16" i="5"/>
  <c r="G16" i="5"/>
  <c r="B16" i="5"/>
  <c r="R15" i="5"/>
  <c r="Q15" i="5"/>
  <c r="N15" i="5"/>
  <c r="M15" i="5"/>
  <c r="L15" i="5"/>
  <c r="J15" i="5"/>
  <c r="I15" i="5"/>
  <c r="H15" i="5"/>
  <c r="F15" i="5"/>
  <c r="E15" i="5"/>
  <c r="D15" i="5"/>
  <c r="C15" i="5"/>
  <c r="P14" i="5"/>
  <c r="K14" i="5"/>
  <c r="G14" i="5"/>
  <c r="B14" i="5"/>
  <c r="P13" i="5"/>
  <c r="K13" i="5"/>
  <c r="G13" i="5"/>
  <c r="B13" i="5"/>
  <c r="P12" i="5"/>
  <c r="K12" i="5"/>
  <c r="G12" i="5"/>
  <c r="B12" i="5"/>
  <c r="P11" i="5"/>
  <c r="K11" i="5"/>
  <c r="G11" i="5"/>
  <c r="B11" i="5"/>
  <c r="P10" i="5"/>
  <c r="K10" i="5"/>
  <c r="G10" i="5"/>
  <c r="B10" i="5"/>
  <c r="P9" i="5"/>
  <c r="K9" i="5"/>
  <c r="G9" i="5"/>
  <c r="B9" i="5"/>
  <c r="P8" i="5"/>
  <c r="K8" i="5"/>
  <c r="G8" i="5"/>
  <c r="B8" i="5"/>
  <c r="R7" i="5"/>
  <c r="Q7" i="5"/>
  <c r="N7" i="5"/>
  <c r="M7" i="5"/>
  <c r="L7" i="5"/>
  <c r="J7" i="5"/>
  <c r="I7" i="5"/>
  <c r="H7" i="5"/>
  <c r="F7" i="5"/>
  <c r="E7" i="5"/>
  <c r="D7" i="5"/>
  <c r="C7" i="5"/>
  <c r="P5" i="5"/>
  <c r="K5" i="5"/>
  <c r="G5" i="5"/>
  <c r="B5" i="5"/>
  <c r="Z177" i="4"/>
  <c r="R177" i="4"/>
  <c r="K177" i="4"/>
  <c r="B177" i="4"/>
  <c r="Z176" i="4"/>
  <c r="R176" i="4"/>
  <c r="K176" i="4"/>
  <c r="B176" i="4"/>
  <c r="Z175" i="4"/>
  <c r="R175" i="4"/>
  <c r="K175" i="4"/>
  <c r="B175" i="4"/>
  <c r="Z174" i="4"/>
  <c r="R174" i="4"/>
  <c r="K174" i="4"/>
  <c r="B174" i="4"/>
  <c r="Z173" i="4"/>
  <c r="R173" i="4"/>
  <c r="K173" i="4"/>
  <c r="B173" i="4"/>
  <c r="Z172" i="4"/>
  <c r="R172" i="4"/>
  <c r="K172" i="4"/>
  <c r="B172" i="4"/>
  <c r="Z171" i="4"/>
  <c r="R171" i="4"/>
  <c r="K171" i="4"/>
  <c r="B171" i="4"/>
  <c r="Z170" i="4"/>
  <c r="R170" i="4"/>
  <c r="K170" i="4"/>
  <c r="B170" i="4"/>
  <c r="Z169" i="4"/>
  <c r="R169" i="4"/>
  <c r="K169" i="4"/>
  <c r="B169" i="4"/>
  <c r="Z168" i="4"/>
  <c r="R168" i="4"/>
  <c r="K168" i="4"/>
  <c r="B168" i="4"/>
  <c r="Z167" i="4"/>
  <c r="R167" i="4"/>
  <c r="K167" i="4"/>
  <c r="B167" i="4"/>
  <c r="Z166" i="4"/>
  <c r="R166" i="4"/>
  <c r="K166" i="4"/>
  <c r="B166" i="4"/>
  <c r="Z165" i="4"/>
  <c r="R165" i="4"/>
  <c r="K165" i="4"/>
  <c r="B165" i="4"/>
  <c r="Z164" i="4"/>
  <c r="R164" i="4"/>
  <c r="K164" i="4"/>
  <c r="B164" i="4"/>
  <c r="Z163" i="4"/>
  <c r="R163" i="4"/>
  <c r="K163" i="4"/>
  <c r="B163" i="4"/>
  <c r="Z162" i="4"/>
  <c r="R162" i="4"/>
  <c r="K162" i="4"/>
  <c r="B162" i="4"/>
  <c r="Z161" i="4"/>
  <c r="R161" i="4"/>
  <c r="K161" i="4"/>
  <c r="B161" i="4"/>
  <c r="Z160" i="4"/>
  <c r="R160" i="4"/>
  <c r="K160" i="4"/>
  <c r="B160" i="4"/>
  <c r="Z159" i="4"/>
  <c r="R159" i="4"/>
  <c r="K159" i="4"/>
  <c r="B159" i="4"/>
  <c r="Z158" i="4"/>
  <c r="R158" i="4"/>
  <c r="K158" i="4"/>
  <c r="B158" i="4"/>
  <c r="Z157" i="4"/>
  <c r="R157" i="4"/>
  <c r="K157" i="4"/>
  <c r="B157" i="4"/>
  <c r="Z156" i="4"/>
  <c r="R156" i="4"/>
  <c r="K156" i="4"/>
  <c r="B156" i="4"/>
  <c r="Z155" i="4"/>
  <c r="R155" i="4"/>
  <c r="K155" i="4"/>
  <c r="B155" i="4"/>
  <c r="Z154" i="4"/>
  <c r="R154" i="4"/>
  <c r="K154" i="4"/>
  <c r="B154" i="4"/>
  <c r="Z153" i="4"/>
  <c r="R153" i="4"/>
  <c r="K153" i="4"/>
  <c r="B153" i="4"/>
  <c r="Z152" i="4"/>
  <c r="R152" i="4"/>
  <c r="K152" i="4"/>
  <c r="B152" i="4"/>
  <c r="Z151" i="4"/>
  <c r="R151" i="4"/>
  <c r="K151" i="4"/>
  <c r="B151" i="4"/>
  <c r="Z150" i="4"/>
  <c r="R150" i="4"/>
  <c r="K150" i="4"/>
  <c r="B150" i="4"/>
  <c r="Z149" i="4"/>
  <c r="R149" i="4"/>
  <c r="K149" i="4"/>
  <c r="B149" i="4"/>
  <c r="AB148" i="4"/>
  <c r="AA148" i="4"/>
  <c r="X148" i="4"/>
  <c r="W148" i="4"/>
  <c r="V148" i="4"/>
  <c r="U148" i="4"/>
  <c r="T148" i="4"/>
  <c r="S148" i="4"/>
  <c r="Q148" i="4"/>
  <c r="P148" i="4"/>
  <c r="O148" i="4"/>
  <c r="N148" i="4"/>
  <c r="M148" i="4"/>
  <c r="L148" i="4"/>
  <c r="J148" i="4"/>
  <c r="I148" i="4"/>
  <c r="H148" i="4"/>
  <c r="G148" i="4"/>
  <c r="F148" i="4"/>
  <c r="E148" i="4"/>
  <c r="D148" i="4"/>
  <c r="C148" i="4"/>
  <c r="Z147" i="4"/>
  <c r="R147" i="4"/>
  <c r="K147" i="4"/>
  <c r="B147" i="4"/>
  <c r="Z146" i="4"/>
  <c r="R146" i="4"/>
  <c r="K146" i="4"/>
  <c r="B146" i="4"/>
  <c r="Z145" i="4"/>
  <c r="R145" i="4"/>
  <c r="K145" i="4"/>
  <c r="B145" i="4"/>
  <c r="Z144" i="4"/>
  <c r="R144" i="4"/>
  <c r="K144" i="4"/>
  <c r="B144" i="4"/>
  <c r="Z143" i="4"/>
  <c r="R143" i="4"/>
  <c r="K143" i="4"/>
  <c r="B143" i="4"/>
  <c r="Z142" i="4"/>
  <c r="R142" i="4"/>
  <c r="K142" i="4"/>
  <c r="B142" i="4"/>
  <c r="Z141" i="4"/>
  <c r="R141" i="4"/>
  <c r="K141" i="4"/>
  <c r="B141" i="4"/>
  <c r="Z140" i="4"/>
  <c r="R140" i="4"/>
  <c r="K140" i="4"/>
  <c r="B140" i="4"/>
  <c r="Z139" i="4"/>
  <c r="R139" i="4"/>
  <c r="K139" i="4"/>
  <c r="B139" i="4"/>
  <c r="Z138" i="4"/>
  <c r="R138" i="4"/>
  <c r="K138" i="4"/>
  <c r="B138" i="4"/>
  <c r="Z137" i="4"/>
  <c r="R137" i="4"/>
  <c r="K137" i="4"/>
  <c r="B137" i="4"/>
  <c r="Z136" i="4"/>
  <c r="R136" i="4"/>
  <c r="K136" i="4"/>
  <c r="B136" i="4"/>
  <c r="Z135" i="4"/>
  <c r="R135" i="4"/>
  <c r="K135" i="4"/>
  <c r="B135" i="4"/>
  <c r="Z134" i="4"/>
  <c r="R134" i="4"/>
  <c r="K134" i="4"/>
  <c r="B134" i="4"/>
  <c r="Z133" i="4"/>
  <c r="R133" i="4"/>
  <c r="K133" i="4"/>
  <c r="B133" i="4"/>
  <c r="Z132" i="4"/>
  <c r="R132" i="4"/>
  <c r="K132" i="4"/>
  <c r="B132" i="4"/>
  <c r="Z131" i="4"/>
  <c r="R131" i="4"/>
  <c r="K131" i="4"/>
  <c r="B131" i="4"/>
  <c r="Z130" i="4"/>
  <c r="R130" i="4"/>
  <c r="K130" i="4"/>
  <c r="B130" i="4"/>
  <c r="Z129" i="4"/>
  <c r="R129" i="4"/>
  <c r="K129" i="4"/>
  <c r="B129" i="4"/>
  <c r="Z128" i="4"/>
  <c r="R128" i="4"/>
  <c r="K128" i="4"/>
  <c r="B128" i="4"/>
  <c r="Z127" i="4"/>
  <c r="R127" i="4"/>
  <c r="K127" i="4"/>
  <c r="B127" i="4"/>
  <c r="Z126" i="4"/>
  <c r="R126" i="4"/>
  <c r="K126" i="4"/>
  <c r="B126" i="4"/>
  <c r="Z125" i="4"/>
  <c r="R125" i="4"/>
  <c r="K125" i="4"/>
  <c r="B125" i="4"/>
  <c r="AB124" i="4"/>
  <c r="AA124" i="4"/>
  <c r="X124" i="4"/>
  <c r="W124" i="4"/>
  <c r="V124" i="4"/>
  <c r="U124" i="4"/>
  <c r="T124" i="4"/>
  <c r="S124" i="4"/>
  <c r="Q124" i="4"/>
  <c r="P124" i="4"/>
  <c r="O124" i="4"/>
  <c r="N124" i="4"/>
  <c r="M124" i="4"/>
  <c r="L124" i="4"/>
  <c r="J124" i="4"/>
  <c r="I124" i="4"/>
  <c r="H124" i="4"/>
  <c r="G124" i="4"/>
  <c r="F124" i="4"/>
  <c r="E124" i="4"/>
  <c r="D124" i="4"/>
  <c r="C124" i="4"/>
  <c r="Z123" i="4"/>
  <c r="R123" i="4"/>
  <c r="K123" i="4"/>
  <c r="B123" i="4"/>
  <c r="Z122" i="4"/>
  <c r="R122" i="4"/>
  <c r="K122" i="4"/>
  <c r="B122" i="4"/>
  <c r="Z121" i="4"/>
  <c r="R121" i="4"/>
  <c r="K121" i="4"/>
  <c r="B121" i="4"/>
  <c r="Z120" i="4"/>
  <c r="R120" i="4"/>
  <c r="K120" i="4"/>
  <c r="B120" i="4"/>
  <c r="Z119" i="4"/>
  <c r="R119" i="4"/>
  <c r="K119" i="4"/>
  <c r="B119" i="4"/>
  <c r="Z118" i="4"/>
  <c r="R118" i="4"/>
  <c r="K118" i="4"/>
  <c r="B118" i="4"/>
  <c r="Z117" i="4"/>
  <c r="R117" i="4"/>
  <c r="K117" i="4"/>
  <c r="B117" i="4"/>
  <c r="Z116" i="4"/>
  <c r="R116" i="4"/>
  <c r="K116" i="4"/>
  <c r="B116" i="4"/>
  <c r="Z115" i="4"/>
  <c r="R115" i="4"/>
  <c r="K115" i="4"/>
  <c r="B115" i="4"/>
  <c r="Z114" i="4"/>
  <c r="R114" i="4"/>
  <c r="K114" i="4"/>
  <c r="B114" i="4"/>
  <c r="Z113" i="4"/>
  <c r="R113" i="4"/>
  <c r="K113" i="4"/>
  <c r="B113" i="4"/>
  <c r="Z112" i="4"/>
  <c r="R112" i="4"/>
  <c r="K112" i="4"/>
  <c r="B112" i="4"/>
  <c r="Z111" i="4"/>
  <c r="R111" i="4"/>
  <c r="K111" i="4"/>
  <c r="B111" i="4"/>
  <c r="Z110" i="4"/>
  <c r="R110" i="4"/>
  <c r="K110" i="4"/>
  <c r="B110" i="4"/>
  <c r="Z109" i="4"/>
  <c r="R109" i="4"/>
  <c r="K109" i="4"/>
  <c r="B109" i="4"/>
  <c r="Z108" i="4"/>
  <c r="R108" i="4"/>
  <c r="K108" i="4"/>
  <c r="B108" i="4"/>
  <c r="Z107" i="4"/>
  <c r="R107" i="4"/>
  <c r="K107" i="4"/>
  <c r="B107" i="4"/>
  <c r="Z106" i="4"/>
  <c r="R106" i="4"/>
  <c r="K106" i="4"/>
  <c r="B106" i="4"/>
  <c r="Z105" i="4"/>
  <c r="R105" i="4"/>
  <c r="K105" i="4"/>
  <c r="B105" i="4"/>
  <c r="Z104" i="4"/>
  <c r="R104" i="4"/>
  <c r="K104" i="4"/>
  <c r="B104" i="4"/>
  <c r="AB103" i="4"/>
  <c r="AA103" i="4"/>
  <c r="X103" i="4"/>
  <c r="W103" i="4"/>
  <c r="V103" i="4"/>
  <c r="U103" i="4"/>
  <c r="T103" i="4"/>
  <c r="S103" i="4"/>
  <c r="Q103" i="4"/>
  <c r="P103" i="4"/>
  <c r="O103" i="4"/>
  <c r="N103" i="4"/>
  <c r="M103" i="4"/>
  <c r="L103" i="4"/>
  <c r="J103" i="4"/>
  <c r="I103" i="4"/>
  <c r="H103" i="4"/>
  <c r="G103" i="4"/>
  <c r="F103" i="4"/>
  <c r="E103" i="4"/>
  <c r="D103" i="4"/>
  <c r="C103" i="4"/>
  <c r="Z102" i="4"/>
  <c r="R102" i="4"/>
  <c r="K102" i="4"/>
  <c r="B102" i="4"/>
  <c r="Z101" i="4"/>
  <c r="R101" i="4"/>
  <c r="K101" i="4"/>
  <c r="B101" i="4"/>
  <c r="Z100" i="4"/>
  <c r="R100" i="4"/>
  <c r="K100" i="4"/>
  <c r="B100" i="4"/>
  <c r="Z99" i="4"/>
  <c r="R99" i="4"/>
  <c r="K99" i="4"/>
  <c r="B99" i="4"/>
  <c r="Z98" i="4"/>
  <c r="R98" i="4"/>
  <c r="K98" i="4"/>
  <c r="B98" i="4"/>
  <c r="Z97" i="4"/>
  <c r="R97" i="4"/>
  <c r="K97" i="4"/>
  <c r="B97" i="4"/>
  <c r="Z96" i="4"/>
  <c r="R96" i="4"/>
  <c r="K96" i="4"/>
  <c r="B96" i="4"/>
  <c r="Z95" i="4"/>
  <c r="R95" i="4"/>
  <c r="K95" i="4"/>
  <c r="B95" i="4"/>
  <c r="Z94" i="4"/>
  <c r="R94" i="4"/>
  <c r="K94" i="4"/>
  <c r="B94" i="4"/>
  <c r="Z93" i="4"/>
  <c r="R93" i="4"/>
  <c r="K93" i="4"/>
  <c r="B93" i="4"/>
  <c r="Z92" i="4"/>
  <c r="R92" i="4"/>
  <c r="K92" i="4"/>
  <c r="B92" i="4"/>
  <c r="Z91" i="4"/>
  <c r="R91" i="4"/>
  <c r="K91" i="4"/>
  <c r="B91" i="4"/>
  <c r="Z90" i="4"/>
  <c r="R90" i="4"/>
  <c r="K90" i="4"/>
  <c r="B90" i="4"/>
  <c r="AB89" i="4"/>
  <c r="AA89" i="4"/>
  <c r="X89" i="4"/>
  <c r="W89" i="4"/>
  <c r="V89" i="4"/>
  <c r="U89" i="4"/>
  <c r="T89" i="4"/>
  <c r="S89" i="4"/>
  <c r="Q89" i="4"/>
  <c r="P89" i="4"/>
  <c r="O89" i="4"/>
  <c r="N89" i="4"/>
  <c r="M89" i="4"/>
  <c r="L89" i="4"/>
  <c r="J89" i="4"/>
  <c r="I89" i="4"/>
  <c r="H89" i="4"/>
  <c r="G89" i="4"/>
  <c r="F89" i="4"/>
  <c r="E89" i="4"/>
  <c r="D89" i="4"/>
  <c r="C89" i="4"/>
  <c r="Z88" i="4"/>
  <c r="R88" i="4"/>
  <c r="K88" i="4"/>
  <c r="B88" i="4"/>
  <c r="Z87" i="4"/>
  <c r="R87" i="4"/>
  <c r="K87" i="4"/>
  <c r="B87" i="4"/>
  <c r="Z86" i="4"/>
  <c r="R86" i="4"/>
  <c r="K86" i="4"/>
  <c r="B86" i="4"/>
  <c r="Z85" i="4"/>
  <c r="R85" i="4"/>
  <c r="K85" i="4"/>
  <c r="B85" i="4"/>
  <c r="Z84" i="4"/>
  <c r="R84" i="4"/>
  <c r="K84" i="4"/>
  <c r="B84" i="4"/>
  <c r="Z83" i="4"/>
  <c r="R83" i="4"/>
  <c r="K83" i="4"/>
  <c r="B83" i="4"/>
  <c r="Z82" i="4"/>
  <c r="R82" i="4"/>
  <c r="K82" i="4"/>
  <c r="B82" i="4"/>
  <c r="Z81" i="4"/>
  <c r="R81" i="4"/>
  <c r="K81" i="4"/>
  <c r="B81" i="4"/>
  <c r="Z80" i="4"/>
  <c r="R80" i="4"/>
  <c r="K80" i="4"/>
  <c r="B80" i="4"/>
  <c r="Z79" i="4"/>
  <c r="R79" i="4"/>
  <c r="K79" i="4"/>
  <c r="B79" i="4"/>
  <c r="Z78" i="4"/>
  <c r="R78" i="4"/>
  <c r="K78" i="4"/>
  <c r="B78" i="4"/>
  <c r="Z77" i="4"/>
  <c r="R77" i="4"/>
  <c r="K77" i="4"/>
  <c r="B77" i="4"/>
  <c r="Z76" i="4"/>
  <c r="R76" i="4"/>
  <c r="K76" i="4"/>
  <c r="B76" i="4"/>
  <c r="Z75" i="4"/>
  <c r="R75" i="4"/>
  <c r="K75" i="4"/>
  <c r="B75" i="4"/>
  <c r="Z74" i="4"/>
  <c r="R74" i="4"/>
  <c r="K74" i="4"/>
  <c r="B74" i="4"/>
  <c r="Z73" i="4"/>
  <c r="R73" i="4"/>
  <c r="K73" i="4"/>
  <c r="B73" i="4"/>
  <c r="Z72" i="4"/>
  <c r="R72" i="4"/>
  <c r="K72" i="4"/>
  <c r="B72" i="4"/>
  <c r="Z71" i="4"/>
  <c r="R71" i="4"/>
  <c r="K71" i="4"/>
  <c r="B71" i="4"/>
  <c r="Z70" i="4"/>
  <c r="K70" i="4"/>
  <c r="B70" i="4"/>
  <c r="Z69" i="4"/>
  <c r="R69" i="4"/>
  <c r="K69" i="4"/>
  <c r="B69" i="4"/>
  <c r="Z68" i="4"/>
  <c r="R68" i="4"/>
  <c r="K68" i="4"/>
  <c r="B68" i="4"/>
  <c r="Z67" i="4"/>
  <c r="R67" i="4"/>
  <c r="K67" i="4"/>
  <c r="B67" i="4"/>
  <c r="Z66" i="4"/>
  <c r="R66" i="4"/>
  <c r="K66" i="4"/>
  <c r="B66" i="4"/>
  <c r="Z65" i="4"/>
  <c r="R65" i="4"/>
  <c r="K65" i="4"/>
  <c r="B65" i="4"/>
  <c r="Z64" i="4"/>
  <c r="R64" i="4"/>
  <c r="K64" i="4"/>
  <c r="B64" i="4"/>
  <c r="Z63" i="4"/>
  <c r="R63" i="4"/>
  <c r="K63" i="4"/>
  <c r="B63" i="4"/>
  <c r="Z62" i="4"/>
  <c r="R62" i="4"/>
  <c r="K62" i="4"/>
  <c r="B62" i="4"/>
  <c r="Z61" i="4"/>
  <c r="R61" i="4"/>
  <c r="K61" i="4"/>
  <c r="B61" i="4"/>
  <c r="Z60" i="4"/>
  <c r="R60" i="4"/>
  <c r="K60" i="4"/>
  <c r="B60" i="4"/>
  <c r="Z59" i="4"/>
  <c r="R59" i="4"/>
  <c r="K59" i="4"/>
  <c r="B59" i="4"/>
  <c r="Z58" i="4"/>
  <c r="R58" i="4"/>
  <c r="K58" i="4"/>
  <c r="B58" i="4"/>
  <c r="Z57" i="4"/>
  <c r="R57" i="4"/>
  <c r="K57" i="4"/>
  <c r="B57" i="4"/>
  <c r="Z56" i="4"/>
  <c r="R56" i="4"/>
  <c r="K56" i="4"/>
  <c r="B56" i="4"/>
  <c r="AB55" i="4"/>
  <c r="AA55" i="4"/>
  <c r="X55" i="4"/>
  <c r="W55" i="4"/>
  <c r="V55" i="4"/>
  <c r="U55" i="4"/>
  <c r="T55" i="4"/>
  <c r="S55" i="4"/>
  <c r="Q55" i="4"/>
  <c r="P55" i="4"/>
  <c r="O55" i="4"/>
  <c r="N55" i="4"/>
  <c r="M55" i="4"/>
  <c r="L55" i="4"/>
  <c r="J55" i="4"/>
  <c r="I55" i="4"/>
  <c r="H55" i="4"/>
  <c r="G55" i="4"/>
  <c r="F55" i="4"/>
  <c r="E55" i="4"/>
  <c r="D55" i="4"/>
  <c r="C55" i="4"/>
  <c r="Z54" i="4"/>
  <c r="R54" i="4"/>
  <c r="K54" i="4"/>
  <c r="B54" i="4"/>
  <c r="Z53" i="4"/>
  <c r="R53" i="4"/>
  <c r="K53" i="4"/>
  <c r="B53" i="4"/>
  <c r="Z52" i="4"/>
  <c r="R52" i="4"/>
  <c r="K52" i="4"/>
  <c r="B52" i="4"/>
  <c r="Z51" i="4"/>
  <c r="R51" i="4"/>
  <c r="K51" i="4"/>
  <c r="B51" i="4"/>
  <c r="Z50" i="4"/>
  <c r="R50" i="4"/>
  <c r="K50" i="4"/>
  <c r="B50" i="4"/>
  <c r="Z49" i="4"/>
  <c r="R49" i="4"/>
  <c r="K49" i="4"/>
  <c r="B49" i="4"/>
  <c r="Z48" i="4"/>
  <c r="R48" i="4"/>
  <c r="K48" i="4"/>
  <c r="B48" i="4"/>
  <c r="Z47" i="4"/>
  <c r="R47" i="4"/>
  <c r="K47" i="4"/>
  <c r="B47" i="4"/>
  <c r="AB46" i="4"/>
  <c r="AA46" i="4"/>
  <c r="X46" i="4"/>
  <c r="W46" i="4"/>
  <c r="V46" i="4"/>
  <c r="U46" i="4"/>
  <c r="T46" i="4"/>
  <c r="S46" i="4"/>
  <c r="Q46" i="4"/>
  <c r="P46" i="4"/>
  <c r="O46" i="4"/>
  <c r="N46" i="4"/>
  <c r="M46" i="4"/>
  <c r="L46" i="4"/>
  <c r="J46" i="4"/>
  <c r="I46" i="4"/>
  <c r="H46" i="4"/>
  <c r="G46" i="4"/>
  <c r="F46" i="4"/>
  <c r="E46" i="4"/>
  <c r="D46" i="4"/>
  <c r="C46" i="4"/>
  <c r="Z45" i="4"/>
  <c r="R45" i="4"/>
  <c r="K45" i="4"/>
  <c r="B45" i="4"/>
  <c r="Z44" i="4"/>
  <c r="R44" i="4"/>
  <c r="K44" i="4"/>
  <c r="B44" i="4"/>
  <c r="Z43" i="4"/>
  <c r="R43" i="4"/>
  <c r="K43" i="4"/>
  <c r="B43" i="4"/>
  <c r="Z42" i="4"/>
  <c r="R42" i="4"/>
  <c r="K42" i="4"/>
  <c r="B42" i="4"/>
  <c r="Z41" i="4"/>
  <c r="R41" i="4"/>
  <c r="K41" i="4"/>
  <c r="B41" i="4"/>
  <c r="Z40" i="4"/>
  <c r="R40" i="4"/>
  <c r="K40" i="4"/>
  <c r="B40" i="4"/>
  <c r="Z39" i="4"/>
  <c r="R39" i="4"/>
  <c r="K39" i="4"/>
  <c r="B39" i="4"/>
  <c r="Z38" i="4"/>
  <c r="R38" i="4"/>
  <c r="K38" i="4"/>
  <c r="B38" i="4"/>
  <c r="Z37" i="4"/>
  <c r="R37" i="4"/>
  <c r="K37" i="4"/>
  <c r="B37" i="4"/>
  <c r="AB36" i="4"/>
  <c r="AA36" i="4"/>
  <c r="X36" i="4"/>
  <c r="W36" i="4"/>
  <c r="V36" i="4"/>
  <c r="U36" i="4"/>
  <c r="T36" i="4"/>
  <c r="S36" i="4"/>
  <c r="Q36" i="4"/>
  <c r="P36" i="4"/>
  <c r="O36" i="4"/>
  <c r="N36" i="4"/>
  <c r="M36" i="4"/>
  <c r="L36" i="4"/>
  <c r="J36" i="4"/>
  <c r="I36" i="4"/>
  <c r="H36" i="4"/>
  <c r="G36" i="4"/>
  <c r="F36" i="4"/>
  <c r="E36" i="4"/>
  <c r="D36" i="4"/>
  <c r="C36" i="4"/>
  <c r="Z35" i="4"/>
  <c r="R35" i="4"/>
  <c r="K35" i="4"/>
  <c r="B35" i="4"/>
  <c r="Z34" i="4"/>
  <c r="R34" i="4"/>
  <c r="K34" i="4"/>
  <c r="B34" i="4"/>
  <c r="Z33" i="4"/>
  <c r="R33" i="4"/>
  <c r="K33" i="4"/>
  <c r="B33" i="4"/>
  <c r="Z32" i="4"/>
  <c r="R32" i="4"/>
  <c r="K32" i="4"/>
  <c r="B32" i="4"/>
  <c r="Z31" i="4"/>
  <c r="R31" i="4"/>
  <c r="K31" i="4"/>
  <c r="B31" i="4"/>
  <c r="Z30" i="4"/>
  <c r="R30" i="4"/>
  <c r="K30" i="4"/>
  <c r="B30" i="4"/>
  <c r="Z29" i="4"/>
  <c r="R29" i="4"/>
  <c r="K29" i="4"/>
  <c r="B29" i="4"/>
  <c r="Z28" i="4"/>
  <c r="R28" i="4"/>
  <c r="K28" i="4"/>
  <c r="B28" i="4"/>
  <c r="Z27" i="4"/>
  <c r="R27" i="4"/>
  <c r="K27" i="4"/>
  <c r="B27" i="4"/>
  <c r="Z26" i="4"/>
  <c r="R26" i="4"/>
  <c r="K26" i="4"/>
  <c r="B26" i="4"/>
  <c r="Z25" i="4"/>
  <c r="R25" i="4"/>
  <c r="K25" i="4"/>
  <c r="B25" i="4"/>
  <c r="Z24" i="4"/>
  <c r="R24" i="4"/>
  <c r="K24" i="4"/>
  <c r="B24" i="4"/>
  <c r="Z23" i="4"/>
  <c r="R23" i="4"/>
  <c r="K23" i="4"/>
  <c r="B23" i="4"/>
  <c r="AB22" i="4"/>
  <c r="AA22" i="4"/>
  <c r="X22" i="4"/>
  <c r="W22" i="4"/>
  <c r="V22" i="4"/>
  <c r="U22" i="4"/>
  <c r="T22" i="4"/>
  <c r="S22" i="4"/>
  <c r="Q22" i="4"/>
  <c r="P22" i="4"/>
  <c r="O22" i="4"/>
  <c r="N22" i="4"/>
  <c r="M22" i="4"/>
  <c r="L22" i="4"/>
  <c r="J22" i="4"/>
  <c r="I22" i="4"/>
  <c r="H22" i="4"/>
  <c r="G22" i="4"/>
  <c r="F22" i="4"/>
  <c r="E22" i="4"/>
  <c r="D22" i="4"/>
  <c r="C22" i="4"/>
  <c r="Z21" i="4"/>
  <c r="R21" i="4"/>
  <c r="K21" i="4"/>
  <c r="B21" i="4"/>
  <c r="Z20" i="4"/>
  <c r="R20" i="4"/>
  <c r="K20" i="4"/>
  <c r="B20" i="4"/>
  <c r="Z19" i="4"/>
  <c r="R19" i="4"/>
  <c r="K19" i="4"/>
  <c r="B19" i="4"/>
  <c r="Z18" i="4"/>
  <c r="R18" i="4"/>
  <c r="K18" i="4"/>
  <c r="B18" i="4"/>
  <c r="Z17" i="4"/>
  <c r="R17" i="4"/>
  <c r="K17" i="4"/>
  <c r="B17" i="4"/>
  <c r="Z16" i="4"/>
  <c r="R16" i="4"/>
  <c r="K16" i="4"/>
  <c r="B16" i="4"/>
  <c r="Z15" i="4"/>
  <c r="R15" i="4"/>
  <c r="K15" i="4"/>
  <c r="B15" i="4"/>
  <c r="Z14" i="4"/>
  <c r="R14" i="4"/>
  <c r="K14" i="4"/>
  <c r="B14" i="4"/>
  <c r="Z13" i="4"/>
  <c r="R13" i="4"/>
  <c r="K13" i="4"/>
  <c r="B13" i="4"/>
  <c r="Z12" i="4"/>
  <c r="R12" i="4"/>
  <c r="K12" i="4"/>
  <c r="B12" i="4"/>
  <c r="Z11" i="4"/>
  <c r="R11" i="4"/>
  <c r="K11" i="4"/>
  <c r="B11" i="4"/>
  <c r="Z10" i="4"/>
  <c r="R10" i="4"/>
  <c r="K10" i="4"/>
  <c r="B10" i="4"/>
  <c r="Z9" i="4"/>
  <c r="R9" i="4"/>
  <c r="K9" i="4"/>
  <c r="B9" i="4"/>
  <c r="Z8" i="4"/>
  <c r="R8" i="4"/>
  <c r="K8" i="4"/>
  <c r="B8" i="4"/>
  <c r="AB7" i="4"/>
  <c r="AA7" i="4"/>
  <c r="X7" i="4"/>
  <c r="W7" i="4"/>
  <c r="V7" i="4"/>
  <c r="U7" i="4"/>
  <c r="T7" i="4"/>
  <c r="S7" i="4"/>
  <c r="Q7" i="4"/>
  <c r="P7" i="4"/>
  <c r="O7" i="4"/>
  <c r="N7" i="4"/>
  <c r="M7" i="4"/>
  <c r="L7" i="4"/>
  <c r="J7" i="4"/>
  <c r="I7" i="4"/>
  <c r="H7" i="4"/>
  <c r="G7" i="4"/>
  <c r="F7" i="4"/>
  <c r="E7" i="4"/>
  <c r="D7" i="4"/>
  <c r="C7" i="4"/>
  <c r="Z5" i="4"/>
  <c r="R5" i="4"/>
  <c r="K5" i="4"/>
  <c r="B5" i="4"/>
  <c r="M42" i="3"/>
  <c r="H42" i="3"/>
  <c r="B42" i="3"/>
  <c r="M41" i="3"/>
  <c r="H41" i="3"/>
  <c r="B41" i="3"/>
  <c r="M40" i="3"/>
  <c r="H40" i="3"/>
  <c r="B40" i="3"/>
  <c r="M39" i="3"/>
  <c r="H39" i="3"/>
  <c r="B39" i="3"/>
  <c r="M38" i="3"/>
  <c r="H38" i="3"/>
  <c r="B38" i="3"/>
  <c r="M37" i="3"/>
  <c r="H37" i="3"/>
  <c r="B37" i="3"/>
  <c r="M36" i="3"/>
  <c r="H36" i="3"/>
  <c r="B36" i="3"/>
  <c r="M35" i="3"/>
  <c r="H35" i="3"/>
  <c r="B35" i="3"/>
  <c r="O34" i="3"/>
  <c r="N34" i="3"/>
  <c r="K34" i="3"/>
  <c r="J34" i="3"/>
  <c r="I34" i="3"/>
  <c r="G34" i="3"/>
  <c r="F34" i="3"/>
  <c r="E34" i="3"/>
  <c r="D34" i="3"/>
  <c r="C34" i="3"/>
  <c r="M33" i="3"/>
  <c r="H33" i="3"/>
  <c r="B33" i="3"/>
  <c r="M32" i="3"/>
  <c r="H32" i="3"/>
  <c r="B32" i="3"/>
  <c r="M31" i="3"/>
  <c r="H31" i="3"/>
  <c r="B31" i="3"/>
  <c r="O30" i="3"/>
  <c r="N30" i="3"/>
  <c r="K30" i="3"/>
  <c r="J30" i="3"/>
  <c r="I30" i="3"/>
  <c r="G30" i="3"/>
  <c r="F30" i="3"/>
  <c r="E30" i="3"/>
  <c r="D30" i="3"/>
  <c r="C30" i="3"/>
  <c r="M29" i="3"/>
  <c r="H29" i="3"/>
  <c r="B29" i="3"/>
  <c r="O28" i="3"/>
  <c r="N28" i="3"/>
  <c r="K28" i="3"/>
  <c r="J28" i="3"/>
  <c r="I28" i="3"/>
  <c r="G28" i="3"/>
  <c r="F28" i="3"/>
  <c r="E28" i="3"/>
  <c r="D28" i="3"/>
  <c r="C28" i="3"/>
  <c r="M27" i="3"/>
  <c r="H27" i="3"/>
  <c r="B27" i="3"/>
  <c r="M26" i="3"/>
  <c r="H26" i="3"/>
  <c r="B26" i="3"/>
  <c r="M25" i="3"/>
  <c r="H25" i="3"/>
  <c r="B25" i="3"/>
  <c r="M24" i="3"/>
  <c r="H24" i="3"/>
  <c r="B24" i="3"/>
  <c r="M23" i="3"/>
  <c r="H23" i="3"/>
  <c r="B23" i="3"/>
  <c r="M22" i="3"/>
  <c r="H22" i="3"/>
  <c r="B22" i="3"/>
  <c r="M21" i="3"/>
  <c r="H21" i="3"/>
  <c r="B21" i="3"/>
  <c r="M20" i="3"/>
  <c r="H20" i="3"/>
  <c r="B20" i="3"/>
  <c r="O19" i="3"/>
  <c r="N19" i="3"/>
  <c r="K19" i="3"/>
  <c r="J19" i="3"/>
  <c r="I19" i="3"/>
  <c r="G19" i="3"/>
  <c r="F19" i="3"/>
  <c r="E19" i="3"/>
  <c r="D19" i="3"/>
  <c r="C19" i="3"/>
  <c r="M18" i="3"/>
  <c r="H18" i="3"/>
  <c r="B18" i="3"/>
  <c r="O17" i="3"/>
  <c r="N17" i="3"/>
  <c r="K17" i="3"/>
  <c r="J17" i="3"/>
  <c r="I17" i="3"/>
  <c r="G17" i="3"/>
  <c r="F17" i="3"/>
  <c r="E17" i="3"/>
  <c r="D17" i="3"/>
  <c r="C17" i="3"/>
  <c r="M16" i="3"/>
  <c r="H16" i="3"/>
  <c r="B16" i="3"/>
  <c r="M15" i="3"/>
  <c r="H15" i="3"/>
  <c r="B15" i="3"/>
  <c r="M14" i="3"/>
  <c r="H14" i="3"/>
  <c r="B14" i="3"/>
  <c r="O13" i="3"/>
  <c r="N13" i="3"/>
  <c r="K13" i="3"/>
  <c r="J13" i="3"/>
  <c r="I13" i="3"/>
  <c r="G13" i="3"/>
  <c r="F13" i="3"/>
  <c r="E13" i="3"/>
  <c r="D13" i="3"/>
  <c r="C13" i="3"/>
  <c r="M12" i="3"/>
  <c r="H12" i="3"/>
  <c r="B12" i="3"/>
  <c r="O11" i="3"/>
  <c r="N11" i="3"/>
  <c r="K11" i="3"/>
  <c r="J11" i="3"/>
  <c r="I11" i="3"/>
  <c r="G11" i="3"/>
  <c r="F11" i="3"/>
  <c r="E11" i="3"/>
  <c r="D11" i="3"/>
  <c r="C11" i="3"/>
  <c r="M10" i="3"/>
  <c r="H10" i="3"/>
  <c r="B10" i="3"/>
  <c r="M9" i="3"/>
  <c r="H9" i="3"/>
  <c r="B9" i="3"/>
  <c r="M8" i="3"/>
  <c r="H8" i="3"/>
  <c r="B8" i="3"/>
  <c r="O7" i="3"/>
  <c r="O6" i="3" s="1"/>
  <c r="N7" i="3"/>
  <c r="K7" i="3"/>
  <c r="J7" i="3"/>
  <c r="J6" i="3" s="1"/>
  <c r="I7" i="3"/>
  <c r="G7" i="3"/>
  <c r="G6" i="3" s="1"/>
  <c r="F7" i="3"/>
  <c r="F6" i="3" s="1"/>
  <c r="E7" i="3"/>
  <c r="D7" i="3"/>
  <c r="C7" i="3"/>
  <c r="M5" i="3"/>
  <c r="H5" i="3"/>
  <c r="B5" i="3"/>
  <c r="R25" i="2"/>
  <c r="Q25" i="2"/>
  <c r="P25" i="2"/>
  <c r="O25" i="2"/>
  <c r="N25" i="2"/>
  <c r="L25" i="2"/>
  <c r="K25" i="2"/>
  <c r="J25" i="2"/>
  <c r="I25" i="2"/>
  <c r="H25" i="2"/>
  <c r="E25" i="2"/>
  <c r="L24" i="2"/>
  <c r="J24" i="2"/>
  <c r="I24" i="2"/>
  <c r="H24" i="2"/>
  <c r="G24" i="2"/>
  <c r="F24" i="2"/>
  <c r="E24" i="2"/>
  <c r="N23" i="2"/>
  <c r="L23" i="2"/>
  <c r="J23" i="2"/>
  <c r="I23" i="2"/>
  <c r="H23" i="2"/>
  <c r="G23" i="2"/>
  <c r="F23" i="2"/>
  <c r="Q22" i="2"/>
  <c r="L22" i="2"/>
  <c r="K22" i="2"/>
  <c r="J22" i="2"/>
  <c r="I22" i="2"/>
  <c r="S21" i="2"/>
  <c r="R21" i="2"/>
  <c r="Q21" i="2"/>
  <c r="P21" i="2"/>
  <c r="O21" i="2"/>
  <c r="N21" i="2"/>
  <c r="L21" i="2"/>
  <c r="L26" i="2" s="1"/>
  <c r="K21" i="2"/>
  <c r="J21" i="2"/>
  <c r="I21" i="2"/>
  <c r="H21" i="2"/>
  <c r="G21" i="2"/>
  <c r="F21" i="2"/>
  <c r="E21" i="2"/>
  <c r="S17" i="2"/>
  <c r="F17" i="2"/>
  <c r="L12" i="8" l="1"/>
  <c r="I12" i="7"/>
  <c r="B21" i="5"/>
  <c r="G21" i="5"/>
  <c r="P21" i="5"/>
  <c r="I6" i="3"/>
  <c r="K6" i="3"/>
  <c r="N6" i="3"/>
  <c r="C6" i="3"/>
  <c r="D6" i="3"/>
  <c r="E6" i="3"/>
  <c r="G14" i="2" s="1"/>
  <c r="M11" i="3"/>
  <c r="M17" i="3"/>
  <c r="E16" i="7"/>
  <c r="E20" i="2" s="1"/>
  <c r="D18" i="7"/>
  <c r="H7" i="7"/>
  <c r="D17" i="7"/>
  <c r="R89" i="4"/>
  <c r="R46" i="4"/>
  <c r="R36" i="4"/>
  <c r="B103" i="4"/>
  <c r="J6" i="4"/>
  <c r="L15" i="2" s="1"/>
  <c r="I6" i="4"/>
  <c r="K15" i="2" s="1"/>
  <c r="F6" i="4"/>
  <c r="H15" i="2" s="1"/>
  <c r="Q16" i="7"/>
  <c r="O18" i="7"/>
  <c r="J16" i="7"/>
  <c r="N20" i="2" s="1"/>
  <c r="L16" i="7"/>
  <c r="P20" i="2" s="1"/>
  <c r="O17" i="7"/>
  <c r="I17" i="7"/>
  <c r="O14" i="7"/>
  <c r="O12" i="7"/>
  <c r="O23" i="7"/>
  <c r="O13" i="7"/>
  <c r="O11" i="7"/>
  <c r="M36" i="8"/>
  <c r="M38" i="8"/>
  <c r="U32" i="8"/>
  <c r="D13" i="8"/>
  <c r="M19" i="3"/>
  <c r="H19" i="3"/>
  <c r="B34" i="3"/>
  <c r="H34" i="3"/>
  <c r="H17" i="3"/>
  <c r="B17" i="3"/>
  <c r="B13" i="3"/>
  <c r="H11" i="3"/>
  <c r="H30" i="3"/>
  <c r="B7" i="3"/>
  <c r="E26" i="2"/>
  <c r="D18" i="8"/>
  <c r="F26" i="2"/>
  <c r="D6" i="8"/>
  <c r="D38" i="8"/>
  <c r="H26" i="2"/>
  <c r="J26" i="2"/>
  <c r="D36" i="8"/>
  <c r="G26" i="2"/>
  <c r="D32" i="8"/>
  <c r="D28" i="8"/>
  <c r="D16" i="8"/>
  <c r="D24" i="8"/>
  <c r="I26" i="2"/>
  <c r="D14" i="8"/>
  <c r="D17" i="8"/>
  <c r="D22" i="2"/>
  <c r="D24" i="2"/>
  <c r="D25" i="2"/>
  <c r="D15" i="8"/>
  <c r="D23" i="7"/>
  <c r="D13" i="7"/>
  <c r="D12" i="7"/>
  <c r="D14" i="7"/>
  <c r="D20" i="7"/>
  <c r="D11" i="7"/>
  <c r="F9" i="7"/>
  <c r="F7" i="7" s="1"/>
  <c r="D10" i="7"/>
  <c r="B148" i="4"/>
  <c r="B124" i="4"/>
  <c r="B89" i="4"/>
  <c r="H6" i="4"/>
  <c r="J15" i="2" s="1"/>
  <c r="B55" i="4"/>
  <c r="G6" i="4"/>
  <c r="I15" i="2" s="1"/>
  <c r="B46" i="4"/>
  <c r="E6" i="4"/>
  <c r="G15" i="2" s="1"/>
  <c r="B36" i="4"/>
  <c r="C6" i="4"/>
  <c r="E15" i="2" s="1"/>
  <c r="B22" i="4"/>
  <c r="B7" i="4"/>
  <c r="D6" i="4"/>
  <c r="F15" i="2" s="1"/>
  <c r="B30" i="3"/>
  <c r="B28" i="3"/>
  <c r="B19" i="3"/>
  <c r="F14" i="2"/>
  <c r="B11" i="3"/>
  <c r="E14" i="2"/>
  <c r="Z11" i="6"/>
  <c r="R11" i="6"/>
  <c r="C11" i="6"/>
  <c r="C15" i="6"/>
  <c r="C10" i="6"/>
  <c r="C12" i="6"/>
  <c r="J9" i="6"/>
  <c r="D18" i="2"/>
  <c r="L17" i="2"/>
  <c r="D17" i="2" s="1"/>
  <c r="C6" i="6"/>
  <c r="K62" i="5"/>
  <c r="B62" i="5"/>
  <c r="B86" i="5"/>
  <c r="B74" i="5"/>
  <c r="K29" i="5"/>
  <c r="E6" i="5"/>
  <c r="G16" i="2" s="1"/>
  <c r="B54" i="5"/>
  <c r="B36" i="5"/>
  <c r="B29" i="5"/>
  <c r="D6" i="5"/>
  <c r="F16" i="2" s="1"/>
  <c r="B15" i="5"/>
  <c r="C6" i="5"/>
  <c r="E16" i="2" s="1"/>
  <c r="B7" i="5"/>
  <c r="F6" i="5"/>
  <c r="L16" i="2" s="1"/>
  <c r="M34" i="3"/>
  <c r="M30" i="3"/>
  <c r="H28" i="3"/>
  <c r="M13" i="3"/>
  <c r="H13" i="3"/>
  <c r="M7" i="3"/>
  <c r="O14" i="2"/>
  <c r="P14" i="2"/>
  <c r="H7" i="3"/>
  <c r="N14" i="2"/>
  <c r="U38" i="8"/>
  <c r="U15" i="8"/>
  <c r="U36" i="8"/>
  <c r="U14" i="8"/>
  <c r="M32" i="8"/>
  <c r="U28" i="8"/>
  <c r="V12" i="8"/>
  <c r="U24" i="8"/>
  <c r="U16" i="8"/>
  <c r="Q26" i="2"/>
  <c r="M24" i="8"/>
  <c r="M16" i="8"/>
  <c r="M24" i="2" s="1"/>
  <c r="W12" i="8"/>
  <c r="U18" i="8"/>
  <c r="M15" i="8"/>
  <c r="M13" i="8"/>
  <c r="N26" i="2"/>
  <c r="P26" i="2"/>
  <c r="S26" i="2"/>
  <c r="O26" i="2"/>
  <c r="M14" i="8"/>
  <c r="M22" i="2" s="1"/>
  <c r="R26" i="2"/>
  <c r="M6" i="8"/>
  <c r="I14" i="7"/>
  <c r="I13" i="7"/>
  <c r="I18" i="7"/>
  <c r="M16" i="7"/>
  <c r="Q20" i="2" s="1"/>
  <c r="I23" i="7"/>
  <c r="P9" i="7"/>
  <c r="Q9" i="7"/>
  <c r="O20" i="7"/>
  <c r="K9" i="7"/>
  <c r="K7" i="7" s="1"/>
  <c r="L9" i="7"/>
  <c r="L7" i="7" s="1"/>
  <c r="J9" i="7"/>
  <c r="N19" i="2" s="1"/>
  <c r="I11" i="7"/>
  <c r="M9" i="7"/>
  <c r="I10" i="7"/>
  <c r="O6" i="7"/>
  <c r="AB9" i="6"/>
  <c r="Z15" i="6"/>
  <c r="I6" i="7"/>
  <c r="Z6" i="6"/>
  <c r="R12" i="6"/>
  <c r="R10" i="6"/>
  <c r="R6" i="6"/>
  <c r="M18" i="2"/>
  <c r="K11" i="6"/>
  <c r="K10" i="6"/>
  <c r="K86" i="5"/>
  <c r="K74" i="5"/>
  <c r="H6" i="5"/>
  <c r="N16" i="2" s="1"/>
  <c r="R6" i="5"/>
  <c r="K54" i="5"/>
  <c r="P54" i="5"/>
  <c r="G54" i="5"/>
  <c r="P36" i="5"/>
  <c r="K36" i="5"/>
  <c r="P29" i="5"/>
  <c r="G29" i="5"/>
  <c r="M6" i="5"/>
  <c r="P15" i="5"/>
  <c r="I6" i="5"/>
  <c r="O16" i="2" s="1"/>
  <c r="K15" i="5"/>
  <c r="L6" i="5"/>
  <c r="N6" i="5"/>
  <c r="Q6" i="5"/>
  <c r="J6" i="5"/>
  <c r="P16" i="2" s="1"/>
  <c r="P7" i="5"/>
  <c r="G7" i="5"/>
  <c r="K7" i="5"/>
  <c r="Z7" i="4"/>
  <c r="Z148" i="4"/>
  <c r="Z124" i="4"/>
  <c r="AB6" i="4"/>
  <c r="Z103" i="4"/>
  <c r="Z89" i="4"/>
  <c r="Z55" i="4"/>
  <c r="Z46" i="4"/>
  <c r="Z36" i="4"/>
  <c r="Z22" i="4"/>
  <c r="AA6" i="4"/>
  <c r="R103" i="4"/>
  <c r="R148" i="4"/>
  <c r="K148" i="4"/>
  <c r="R124" i="4"/>
  <c r="K124" i="4"/>
  <c r="Q6" i="4"/>
  <c r="S15" i="2" s="1"/>
  <c r="K103" i="4"/>
  <c r="K89" i="4"/>
  <c r="R55" i="4"/>
  <c r="K55" i="4"/>
  <c r="V6" i="4"/>
  <c r="S6" i="4"/>
  <c r="T6" i="4"/>
  <c r="K46" i="4"/>
  <c r="K36" i="4"/>
  <c r="P6" i="4"/>
  <c r="R15" i="2" s="1"/>
  <c r="R22" i="4"/>
  <c r="W6" i="4"/>
  <c r="X6" i="4"/>
  <c r="U6" i="4"/>
  <c r="K22" i="4"/>
  <c r="L6" i="4"/>
  <c r="N15" i="2" s="1"/>
  <c r="M6" i="4"/>
  <c r="O15" i="2" s="1"/>
  <c r="O6" i="4"/>
  <c r="Q15" i="2" s="1"/>
  <c r="R7" i="4"/>
  <c r="N6" i="4"/>
  <c r="P15" i="2" s="1"/>
  <c r="K7" i="4"/>
  <c r="K26" i="2"/>
  <c r="K27" i="2" s="1"/>
  <c r="Z10" i="6"/>
  <c r="Z9" i="6" s="1"/>
  <c r="Z12" i="6"/>
  <c r="D21" i="2"/>
  <c r="P62" i="5"/>
  <c r="P74" i="5"/>
  <c r="P86" i="5"/>
  <c r="K6" i="6"/>
  <c r="AB10" i="6"/>
  <c r="O10" i="7"/>
  <c r="M28" i="3"/>
  <c r="E9" i="7"/>
  <c r="G15" i="5"/>
  <c r="K15" i="6"/>
  <c r="K12" i="6"/>
  <c r="G9" i="7"/>
  <c r="P16" i="7"/>
  <c r="M28" i="8"/>
  <c r="G62" i="5"/>
  <c r="G74" i="5"/>
  <c r="G86" i="5"/>
  <c r="M17" i="8"/>
  <c r="P17" i="2"/>
  <c r="M17" i="2" s="1"/>
  <c r="U13" i="8"/>
  <c r="M18" i="8"/>
  <c r="G36" i="5"/>
  <c r="G16" i="7"/>
  <c r="G20" i="2" s="1"/>
  <c r="D20" i="2" s="1"/>
  <c r="D23" i="2"/>
  <c r="I20" i="7"/>
  <c r="M21" i="2"/>
  <c r="Q7" i="7" l="1"/>
  <c r="B6" i="3"/>
  <c r="H6" i="3"/>
  <c r="M6" i="3"/>
  <c r="D16" i="7"/>
  <c r="F19" i="2"/>
  <c r="H27" i="2"/>
  <c r="L27" i="2"/>
  <c r="M20" i="2"/>
  <c r="O16" i="7"/>
  <c r="O19" i="2"/>
  <c r="O27" i="2" s="1"/>
  <c r="J7" i="7"/>
  <c r="J27" i="2"/>
  <c r="D14" i="2"/>
  <c r="D12" i="8"/>
  <c r="I27" i="2"/>
  <c r="D26" i="2"/>
  <c r="D9" i="7"/>
  <c r="D15" i="2"/>
  <c r="B6" i="4"/>
  <c r="F27" i="2"/>
  <c r="R9" i="6"/>
  <c r="C9" i="6"/>
  <c r="D16" i="2"/>
  <c r="B6" i="5"/>
  <c r="M14" i="2"/>
  <c r="U12" i="8"/>
  <c r="R27" i="2"/>
  <c r="M12" i="8"/>
  <c r="S27" i="2"/>
  <c r="M23" i="2"/>
  <c r="O9" i="7"/>
  <c r="Q27" i="2"/>
  <c r="P19" i="2"/>
  <c r="I9" i="7"/>
  <c r="I16" i="7"/>
  <c r="M7" i="7"/>
  <c r="K9" i="6"/>
  <c r="N27" i="2"/>
  <c r="K6" i="5"/>
  <c r="M16" i="2"/>
  <c r="P6" i="5"/>
  <c r="Z6" i="4"/>
  <c r="R6" i="4"/>
  <c r="M15" i="2"/>
  <c r="K6" i="4"/>
  <c r="E19" i="2"/>
  <c r="E7" i="7"/>
  <c r="G6" i="5"/>
  <c r="G19" i="2"/>
  <c r="G27" i="2" s="1"/>
  <c r="G7" i="7"/>
  <c r="P7" i="7"/>
  <c r="M25" i="2"/>
  <c r="M26" i="2" l="1"/>
  <c r="O7" i="7"/>
  <c r="M19" i="2"/>
  <c r="M27" i="2" s="1"/>
  <c r="P27" i="2"/>
  <c r="I7" i="7"/>
  <c r="D7" i="7"/>
  <c r="D19" i="2"/>
  <c r="D27" i="2" s="1"/>
  <c r="E27" i="2"/>
</calcChain>
</file>

<file path=xl/sharedStrings.xml><?xml version="1.0" encoding="utf-8"?>
<sst xmlns="http://schemas.openxmlformats.org/spreadsheetml/2006/main" count="633" uniqueCount="418">
  <si>
    <t>区　　分</t>
    <phoneticPr fontId="4"/>
  </si>
  <si>
    <t>学校園数</t>
    <rPh sb="2" eb="3">
      <t>エン</t>
    </rPh>
    <phoneticPr fontId="4"/>
  </si>
  <si>
    <t>学　　級　　数</t>
    <phoneticPr fontId="4"/>
  </si>
  <si>
    <t>児　童　生　徒　数　等</t>
    <rPh sb="10" eb="11">
      <t>トウ</t>
    </rPh>
    <phoneticPr fontId="4"/>
  </si>
  <si>
    <t>計</t>
  </si>
  <si>
    <t>１年</t>
  </si>
  <si>
    <t>２年</t>
  </si>
  <si>
    <t>３年</t>
  </si>
  <si>
    <t>４年</t>
  </si>
  <si>
    <t>５年</t>
    <phoneticPr fontId="4"/>
  </si>
  <si>
    <t>６年</t>
  </si>
  <si>
    <t>複式</t>
  </si>
  <si>
    <t>特別
支援</t>
    <rPh sb="0" eb="2">
      <t>トクベツ</t>
    </rPh>
    <rPh sb="3" eb="5">
      <t>シエン</t>
    </rPh>
    <phoneticPr fontId="4"/>
  </si>
  <si>
    <t>５年</t>
  </si>
  <si>
    <t>７年</t>
    <rPh sb="1" eb="2">
      <t>ネン</t>
    </rPh>
    <phoneticPr fontId="4"/>
  </si>
  <si>
    <t>８年</t>
    <rPh sb="1" eb="2">
      <t>ネン</t>
    </rPh>
    <phoneticPr fontId="4"/>
  </si>
  <si>
    <t>９年</t>
    <rPh sb="1" eb="2">
      <t>ネン</t>
    </rPh>
    <phoneticPr fontId="4"/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</si>
  <si>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</si>
  <si>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</si>
  <si>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</si>
  <si>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幼稚園</t>
  </si>
  <si>
    <t>小学校</t>
  </si>
  <si>
    <t>161,分1</t>
    <rPh sb="4" eb="5">
      <t>ブン</t>
    </rPh>
    <phoneticPr fontId="4"/>
  </si>
  <si>
    <t>中学校</t>
  </si>
  <si>
    <t>義務教育学校</t>
    <rPh sb="0" eb="2">
      <t>ギム</t>
    </rPh>
    <rPh sb="2" eb="4">
      <t>キョウイク</t>
    </rPh>
    <rPh sb="4" eb="6">
      <t>ガッコウ</t>
    </rPh>
    <phoneticPr fontId="4"/>
  </si>
  <si>
    <t>前期課程</t>
    <rPh sb="0" eb="2">
      <t>ゼンキ</t>
    </rPh>
    <rPh sb="2" eb="4">
      <t>カテイ</t>
    </rPh>
    <phoneticPr fontId="4"/>
  </si>
  <si>
    <t>後期課程</t>
    <rPh sb="0" eb="2">
      <t>コウキ</t>
    </rPh>
    <rPh sb="2" eb="4">
      <t>カテイ</t>
    </rPh>
    <phoneticPr fontId="4"/>
  </si>
  <si>
    <t>高校（全日制）</t>
  </si>
  <si>
    <t>高校（定時制）</t>
    <phoneticPr fontId="4"/>
  </si>
  <si>
    <t>特別支援学校</t>
    <rPh sb="0" eb="2">
      <t>トクベツ</t>
    </rPh>
    <rPh sb="2" eb="4">
      <t>シエン</t>
    </rPh>
    <phoneticPr fontId="4"/>
  </si>
  <si>
    <t>幼稚部</t>
    <rPh sb="0" eb="3">
      <t>ヨウチブ</t>
    </rPh>
    <phoneticPr fontId="8"/>
  </si>
  <si>
    <t>小学部</t>
    <rPh sb="0" eb="3">
      <t>ショウガクブ</t>
    </rPh>
    <phoneticPr fontId="8"/>
  </si>
  <si>
    <t>中学部</t>
    <rPh sb="0" eb="3">
      <t>チュウガクブ</t>
    </rPh>
    <phoneticPr fontId="8"/>
  </si>
  <si>
    <t>高等部・本科</t>
    <rPh sb="0" eb="3">
      <t>コウトウブ</t>
    </rPh>
    <rPh sb="4" eb="5">
      <t>ホン</t>
    </rPh>
    <rPh sb="5" eb="6">
      <t>カ</t>
    </rPh>
    <phoneticPr fontId="8"/>
  </si>
  <si>
    <t>高等部・専攻科</t>
    <rPh sb="0" eb="3">
      <t>コウトウブ</t>
    </rPh>
    <rPh sb="4" eb="6">
      <t>センコウ</t>
    </rPh>
    <rPh sb="6" eb="7">
      <t>カ</t>
    </rPh>
    <phoneticPr fontId="8"/>
  </si>
  <si>
    <t>小計</t>
    <rPh sb="0" eb="2">
      <t>ショウケイ</t>
    </rPh>
    <phoneticPr fontId="8"/>
  </si>
  <si>
    <t>合計</t>
    <rPh sb="0" eb="2">
      <t>ゴウケイ</t>
    </rPh>
    <phoneticPr fontId="4"/>
  </si>
  <si>
    <t>※幼稚園：３歳・４歳・５歳</t>
    <rPh sb="1" eb="4">
      <t>ヨウチエン</t>
    </rPh>
    <rPh sb="6" eb="7">
      <t>サイ</t>
    </rPh>
    <rPh sb="9" eb="10">
      <t>サイ</t>
    </rPh>
    <rPh sb="12" eb="13">
      <t>サイ</t>
    </rPh>
    <phoneticPr fontId="4"/>
  </si>
  <si>
    <t>※義務教育学校後期課程：７年・８年・９年</t>
    <rPh sb="1" eb="3">
      <t>ギム</t>
    </rPh>
    <rPh sb="3" eb="5">
      <t>キョウイク</t>
    </rPh>
    <rPh sb="5" eb="7">
      <t>ガッコウ</t>
    </rPh>
    <rPh sb="7" eb="9">
      <t>コウキ</t>
    </rPh>
    <rPh sb="9" eb="11">
      <t>カテイ</t>
    </rPh>
    <rPh sb="13" eb="14">
      <t>ネン</t>
    </rPh>
    <rPh sb="16" eb="17">
      <t>ネン</t>
    </rPh>
    <rPh sb="19" eb="20">
      <t>ネン</t>
    </rPh>
    <phoneticPr fontId="4"/>
  </si>
  <si>
    <t>（２）　幼稚園  学級数、幼児数</t>
    <rPh sb="4" eb="7">
      <t>ヨウチエン</t>
    </rPh>
    <rPh sb="9" eb="11">
      <t>ガッキュウ</t>
    </rPh>
    <rPh sb="11" eb="12">
      <t>スウ</t>
    </rPh>
    <phoneticPr fontId="4"/>
  </si>
  <si>
    <t>園    名</t>
  </si>
  <si>
    <t>学　　　　級　　　　数</t>
    <rPh sb="0" eb="11">
      <t>ガッキュウスウ</t>
    </rPh>
    <phoneticPr fontId="4"/>
  </si>
  <si>
    <t>幼　　児　　数</t>
    <rPh sb="0" eb="4">
      <t>ヨウジ</t>
    </rPh>
    <rPh sb="6" eb="7">
      <t>スウ</t>
    </rPh>
    <phoneticPr fontId="4"/>
  </si>
  <si>
    <t>（再掲）男女別幼児数</t>
    <rPh sb="1" eb="3">
      <t>サイケイ</t>
    </rPh>
    <rPh sb="4" eb="7">
      <t>ダンジョベツ</t>
    </rPh>
    <rPh sb="7" eb="9">
      <t>ヨウジ</t>
    </rPh>
    <rPh sb="9" eb="10">
      <t>スウ</t>
    </rPh>
    <phoneticPr fontId="4"/>
  </si>
  <si>
    <t>計</t>
    <phoneticPr fontId="4"/>
  </si>
  <si>
    <t>３歳</t>
    <phoneticPr fontId="4"/>
  </si>
  <si>
    <t>４歳</t>
    <phoneticPr fontId="4"/>
  </si>
  <si>
    <t>５歳</t>
    <phoneticPr fontId="4"/>
  </si>
  <si>
    <t>複式</t>
    <rPh sb="0" eb="2">
      <t>フクシキ</t>
    </rPh>
    <phoneticPr fontId="4"/>
  </si>
  <si>
    <t>特別支援</t>
    <rPh sb="0" eb="2">
      <t>トクベツ</t>
    </rPh>
    <rPh sb="2" eb="4">
      <t>シエン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</si>
  <si>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</si>
  <si>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</si>
  <si>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</si>
  <si>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前年５月</t>
    <rPh sb="0" eb="2">
      <t>ゼンネン</t>
    </rPh>
    <rPh sb="3" eb="4">
      <t>ガツ</t>
    </rPh>
    <phoneticPr fontId="4"/>
  </si>
  <si>
    <t>合　　計</t>
  </si>
  <si>
    <t>東灘区計</t>
  </si>
  <si>
    <t>東灘のぞみ</t>
  </si>
  <si>
    <t>魚    崎</t>
  </si>
  <si>
    <t>御    影</t>
  </si>
  <si>
    <t>灘 区 計</t>
  </si>
  <si>
    <t>灘すずかけ</t>
    <rPh sb="0" eb="1">
      <t>ナダ</t>
    </rPh>
    <phoneticPr fontId="4"/>
  </si>
  <si>
    <t>中央区計</t>
  </si>
  <si>
    <t>あ づ ま</t>
  </si>
  <si>
    <t>神    戸</t>
  </si>
  <si>
    <t>港　　島</t>
  </si>
  <si>
    <t>兵庫区計</t>
  </si>
  <si>
    <t>兵庫くすのき</t>
    <rPh sb="0" eb="2">
      <t>ヒョウゴ</t>
    </rPh>
    <phoneticPr fontId="4"/>
  </si>
  <si>
    <t>北 区 計</t>
  </si>
  <si>
    <t>有    野</t>
  </si>
  <si>
    <t>か ら と</t>
  </si>
  <si>
    <t>やまびこ</t>
    <phoneticPr fontId="4"/>
  </si>
  <si>
    <t>山    田</t>
  </si>
  <si>
    <t>大沢</t>
    <rPh sb="0" eb="2">
      <t>オオサワ</t>
    </rPh>
    <phoneticPr fontId="4"/>
  </si>
  <si>
    <t>長    尾</t>
  </si>
  <si>
    <t>淡河好徳</t>
    <rPh sb="0" eb="2">
      <t>オウゴ</t>
    </rPh>
    <rPh sb="2" eb="4">
      <t>ヨシノリ</t>
    </rPh>
    <phoneticPr fontId="4"/>
  </si>
  <si>
    <t>長田区計</t>
  </si>
  <si>
    <t>須磨区計</t>
  </si>
  <si>
    <t>名谷きぼうの丘</t>
  </si>
  <si>
    <t>垂水区計</t>
  </si>
  <si>
    <t>青山台こばと</t>
    <rPh sb="0" eb="2">
      <t>アオヤマ</t>
    </rPh>
    <rPh sb="2" eb="3">
      <t>ダイ</t>
    </rPh>
    <phoneticPr fontId="4"/>
  </si>
  <si>
    <t>たるみ</t>
    <phoneticPr fontId="4"/>
  </si>
  <si>
    <t>小 束 山</t>
  </si>
  <si>
    <t>西 区 計</t>
  </si>
  <si>
    <t>太 山 寺</t>
    <phoneticPr fontId="8"/>
  </si>
  <si>
    <t>いかわ</t>
    <phoneticPr fontId="4"/>
  </si>
  <si>
    <t>櫨    谷</t>
  </si>
  <si>
    <t>おしんべ</t>
    <phoneticPr fontId="4"/>
  </si>
  <si>
    <t>たまつ</t>
    <phoneticPr fontId="4"/>
  </si>
  <si>
    <t>玉津第二</t>
  </si>
  <si>
    <t>平    野</t>
  </si>
  <si>
    <t>岩    岡</t>
  </si>
  <si>
    <t>（３） 小学校　学級数、児童数</t>
    <rPh sb="8" eb="10">
      <t>ガッキュウ</t>
    </rPh>
    <rPh sb="10" eb="11">
      <t>スウ</t>
    </rPh>
    <phoneticPr fontId="4"/>
  </si>
  <si>
    <t>校  　　名</t>
  </si>
  <si>
    <t>学級数</t>
    <rPh sb="0" eb="3">
      <t>ガッキュウスウ</t>
    </rPh>
    <phoneticPr fontId="8"/>
  </si>
  <si>
    <t>児　　　　童　　　　数</t>
  </si>
  <si>
    <t>(再掲）特別支援学級児童数</t>
    <rPh sb="4" eb="6">
      <t>トクベツ</t>
    </rPh>
    <rPh sb="6" eb="8">
      <t>シエン</t>
    </rPh>
    <phoneticPr fontId="4"/>
  </si>
  <si>
    <t>（再掲）男女別児童数</t>
    <rPh sb="4" eb="7">
      <t>ダンジョベツ</t>
    </rPh>
    <rPh sb="7" eb="9">
      <t>ジドウ</t>
    </rPh>
    <rPh sb="9" eb="10">
      <t>スウ</t>
    </rPh>
    <phoneticPr fontId="4"/>
  </si>
  <si>
    <t>男</t>
    <rPh sb="0" eb="1">
      <t>ダンジョベツ</t>
    </rPh>
    <phoneticPr fontId="4"/>
  </si>
  <si>
    <t>合計</t>
    <phoneticPr fontId="4"/>
  </si>
  <si>
    <t>東灘区計</t>
    <phoneticPr fontId="4"/>
  </si>
  <si>
    <t>東灘</t>
  </si>
  <si>
    <t>本庄</t>
  </si>
  <si>
    <t>本山南</t>
  </si>
  <si>
    <t>福池</t>
  </si>
  <si>
    <t>魚崎</t>
  </si>
  <si>
    <t>本山第一</t>
  </si>
  <si>
    <t>本山第二</t>
  </si>
  <si>
    <t>本山第三</t>
  </si>
  <si>
    <t>住吉</t>
  </si>
  <si>
    <t>御影</t>
  </si>
  <si>
    <t>渦が森</t>
  </si>
  <si>
    <t>御影北</t>
  </si>
  <si>
    <t>六甲ｱｲﾗﾝﾄﾞ</t>
  </si>
  <si>
    <t>向洋</t>
  </si>
  <si>
    <t>灘区計</t>
    <phoneticPr fontId="4"/>
  </si>
  <si>
    <t>成徳</t>
  </si>
  <si>
    <t>高羽</t>
  </si>
  <si>
    <t>鶴甲</t>
  </si>
  <si>
    <t>六甲山</t>
  </si>
  <si>
    <t>西郷</t>
  </si>
  <si>
    <t>六甲</t>
  </si>
  <si>
    <t>灘</t>
  </si>
  <si>
    <t>西灘</t>
  </si>
  <si>
    <t>灘の浜</t>
    <rPh sb="0" eb="1">
      <t>ナダ</t>
    </rPh>
    <rPh sb="2" eb="3">
      <t>ハマ</t>
    </rPh>
    <phoneticPr fontId="8"/>
  </si>
  <si>
    <t>稗田</t>
  </si>
  <si>
    <t>美野丘</t>
  </si>
  <si>
    <t>摩耶</t>
  </si>
  <si>
    <t>福住</t>
  </si>
  <si>
    <t>中央区計</t>
    <phoneticPr fontId="4"/>
  </si>
  <si>
    <t>上筒井</t>
  </si>
  <si>
    <t>なぎさ</t>
  </si>
  <si>
    <t>宮本</t>
  </si>
  <si>
    <t>春日野</t>
  </si>
  <si>
    <t>雲中</t>
  </si>
  <si>
    <t>中央</t>
  </si>
  <si>
    <t>こうべ</t>
  </si>
  <si>
    <t>山の手</t>
  </si>
  <si>
    <t>湊</t>
  </si>
  <si>
    <t>兵庫区計</t>
    <phoneticPr fontId="4"/>
  </si>
  <si>
    <t>神戸祇園</t>
  </si>
  <si>
    <t>夢野の丘</t>
    <rPh sb="0" eb="2">
      <t>ユメノ</t>
    </rPh>
    <rPh sb="3" eb="4">
      <t>オカ</t>
    </rPh>
    <phoneticPr fontId="4"/>
  </si>
  <si>
    <t>会下山</t>
  </si>
  <si>
    <t>兵庫大開</t>
  </si>
  <si>
    <t>水木</t>
  </si>
  <si>
    <t>和田岬</t>
  </si>
  <si>
    <t>明親</t>
  </si>
  <si>
    <t>浜山</t>
  </si>
  <si>
    <t>北区計</t>
    <phoneticPr fontId="4"/>
  </si>
  <si>
    <t>有馬</t>
  </si>
  <si>
    <t>有野</t>
  </si>
  <si>
    <t>藤原台</t>
  </si>
  <si>
    <t>西山</t>
  </si>
  <si>
    <t>ありの台</t>
    <phoneticPr fontId="8"/>
  </si>
  <si>
    <t>唐櫃</t>
  </si>
  <si>
    <t>大池</t>
  </si>
  <si>
    <t>花山</t>
  </si>
  <si>
    <t>谷上</t>
  </si>
  <si>
    <t>箕谷</t>
  </si>
  <si>
    <t>桂木</t>
    <rPh sb="0" eb="1">
      <t>カツラ</t>
    </rPh>
    <rPh sb="1" eb="2">
      <t>キ</t>
    </rPh>
    <phoneticPr fontId="5"/>
  </si>
  <si>
    <t>広陵</t>
  </si>
  <si>
    <t>筑紫が丘</t>
  </si>
  <si>
    <t>桜の宮</t>
  </si>
  <si>
    <t>桜の宮分校</t>
    <rPh sb="3" eb="5">
      <t>ブンコウ</t>
    </rPh>
    <phoneticPr fontId="4"/>
  </si>
  <si>
    <t>甲緑</t>
  </si>
  <si>
    <t>山田</t>
  </si>
  <si>
    <t>小部東</t>
  </si>
  <si>
    <t>小部</t>
  </si>
  <si>
    <t>泉台</t>
  </si>
  <si>
    <t>鈴蘭台</t>
  </si>
  <si>
    <t>北五葉</t>
  </si>
  <si>
    <t>南五葉</t>
  </si>
  <si>
    <t>君影</t>
  </si>
  <si>
    <t>星和台</t>
  </si>
  <si>
    <t>ひよどり台</t>
  </si>
  <si>
    <t>藍那</t>
  </si>
  <si>
    <t>道場</t>
  </si>
  <si>
    <t>大沢</t>
  </si>
  <si>
    <t>長尾</t>
  </si>
  <si>
    <t>鹿の子台</t>
  </si>
  <si>
    <t>好徳</t>
  </si>
  <si>
    <t>淡河</t>
  </si>
  <si>
    <t>長田区計</t>
    <phoneticPr fontId="4"/>
  </si>
  <si>
    <t>室内</t>
  </si>
  <si>
    <t>名倉</t>
  </si>
  <si>
    <t>丸山ひばり</t>
    <phoneticPr fontId="4"/>
  </si>
  <si>
    <t>宮川</t>
  </si>
  <si>
    <t>池田</t>
  </si>
  <si>
    <t>蓮池</t>
  </si>
  <si>
    <t>長田</t>
  </si>
  <si>
    <t>五位の池</t>
  </si>
  <si>
    <t>御蔵</t>
  </si>
  <si>
    <t>真野</t>
  </si>
  <si>
    <t>長田南</t>
    <rPh sb="0" eb="2">
      <t>ナガタ</t>
    </rPh>
    <rPh sb="2" eb="3">
      <t>ミナミ</t>
    </rPh>
    <phoneticPr fontId="5"/>
  </si>
  <si>
    <t>真陽</t>
  </si>
  <si>
    <t>駒ケ林</t>
    <rPh sb="0" eb="1">
      <t>コマ</t>
    </rPh>
    <rPh sb="2" eb="3">
      <t>バヤシ</t>
    </rPh>
    <phoneticPr fontId="5"/>
  </si>
  <si>
    <t>須磨区計</t>
    <phoneticPr fontId="4"/>
  </si>
  <si>
    <t>だいち</t>
  </si>
  <si>
    <t>若宮</t>
  </si>
  <si>
    <t>西須磨</t>
  </si>
  <si>
    <t>北須磨</t>
  </si>
  <si>
    <t>高倉台</t>
  </si>
  <si>
    <t>多井畑</t>
  </si>
  <si>
    <t>板宿</t>
  </si>
  <si>
    <t>東須磨</t>
  </si>
  <si>
    <t>若草</t>
  </si>
  <si>
    <t>妙法寺</t>
  </si>
  <si>
    <t>横尾</t>
  </si>
  <si>
    <t>白川</t>
  </si>
  <si>
    <t>神の谷</t>
  </si>
  <si>
    <t>松尾</t>
  </si>
  <si>
    <t>東落合</t>
  </si>
  <si>
    <t>花谷</t>
  </si>
  <si>
    <t>南落合</t>
  </si>
  <si>
    <t>西落合</t>
  </si>
  <si>
    <t>竜が台</t>
  </si>
  <si>
    <t>菅の台</t>
  </si>
  <si>
    <t>垂水区計</t>
    <phoneticPr fontId="4"/>
  </si>
  <si>
    <t>塩屋北</t>
  </si>
  <si>
    <t>下畑台</t>
  </si>
  <si>
    <t>つつじが丘</t>
  </si>
  <si>
    <t>塩屋</t>
  </si>
  <si>
    <t>乙木</t>
  </si>
  <si>
    <t>東垂水</t>
  </si>
  <si>
    <t>名谷</t>
  </si>
  <si>
    <t>福田</t>
  </si>
  <si>
    <t>高丸</t>
  </si>
  <si>
    <t>千鳥が丘</t>
    <rPh sb="1" eb="2">
      <t>トリ</t>
    </rPh>
    <phoneticPr fontId="5"/>
  </si>
  <si>
    <t>千代が丘</t>
  </si>
  <si>
    <t>垂水</t>
  </si>
  <si>
    <t>霞ケ丘</t>
  </si>
  <si>
    <t>東舞子</t>
  </si>
  <si>
    <t>舞子</t>
  </si>
  <si>
    <t>西舞子</t>
  </si>
  <si>
    <t>西脇</t>
  </si>
  <si>
    <t>多聞東</t>
  </si>
  <si>
    <t>小束山</t>
  </si>
  <si>
    <t>舞多聞</t>
    <rPh sb="0" eb="1">
      <t>マイ</t>
    </rPh>
    <rPh sb="1" eb="3">
      <t>タモン</t>
    </rPh>
    <phoneticPr fontId="4"/>
  </si>
  <si>
    <t>多聞の丘</t>
    <rPh sb="0" eb="2">
      <t>タモン</t>
    </rPh>
    <rPh sb="3" eb="4">
      <t>オカ</t>
    </rPh>
    <phoneticPr fontId="8"/>
  </si>
  <si>
    <t>多聞台</t>
  </si>
  <si>
    <t>神陵台</t>
  </si>
  <si>
    <t>西区計</t>
    <phoneticPr fontId="4"/>
  </si>
  <si>
    <t>東町</t>
  </si>
  <si>
    <t>小寺</t>
  </si>
  <si>
    <t>長坂</t>
  </si>
  <si>
    <t>有瀬</t>
  </si>
  <si>
    <t>太山寺</t>
  </si>
  <si>
    <t>井吹東</t>
  </si>
  <si>
    <t>井吹の丘</t>
    <rPh sb="0" eb="2">
      <t>イブキ</t>
    </rPh>
    <rPh sb="3" eb="4">
      <t>オカ</t>
    </rPh>
    <phoneticPr fontId="4"/>
  </si>
  <si>
    <t>井吹西</t>
    <rPh sb="0" eb="1">
      <t>イ</t>
    </rPh>
    <rPh sb="1" eb="2">
      <t>フ</t>
    </rPh>
    <rPh sb="2" eb="3">
      <t>ニシ</t>
    </rPh>
    <phoneticPr fontId="5"/>
  </si>
  <si>
    <t>伊川谷</t>
  </si>
  <si>
    <t>櫨谷</t>
  </si>
  <si>
    <t>糀台</t>
  </si>
  <si>
    <t>狩場台</t>
  </si>
  <si>
    <t>竹の台</t>
  </si>
  <si>
    <t>樫野台</t>
  </si>
  <si>
    <t>木津</t>
  </si>
  <si>
    <t>桜が丘</t>
  </si>
  <si>
    <t>押部谷</t>
  </si>
  <si>
    <t>月が丘</t>
  </si>
  <si>
    <t>北山</t>
  </si>
  <si>
    <t>高和</t>
  </si>
  <si>
    <t>高津橋</t>
  </si>
  <si>
    <t>玉津第一</t>
  </si>
  <si>
    <t>枝吉</t>
  </si>
  <si>
    <t>出合</t>
  </si>
  <si>
    <t>美賀多台</t>
  </si>
  <si>
    <t>春日台</t>
  </si>
  <si>
    <t>平野</t>
  </si>
  <si>
    <t>神出</t>
  </si>
  <si>
    <t>岩岡</t>
  </si>
  <si>
    <t>（４）　中学校　学級数、生徒数</t>
    <rPh sb="12" eb="14">
      <t>セイト</t>
    </rPh>
    <rPh sb="14" eb="15">
      <t>スウ</t>
    </rPh>
    <phoneticPr fontId="4"/>
  </si>
  <si>
    <t xml:space="preserve"> 北分校・西野分校含む</t>
    <rPh sb="1" eb="4">
      <t>キタブンコウ</t>
    </rPh>
    <rPh sb="5" eb="9">
      <t>ニシノブンコウ</t>
    </rPh>
    <rPh sb="9" eb="10">
      <t>フク</t>
    </rPh>
    <phoneticPr fontId="8"/>
  </si>
  <si>
    <t>校   名</t>
  </si>
  <si>
    <t>学        級        数</t>
    <rPh sb="0" eb="10">
      <t>ガッキュウ</t>
    </rPh>
    <rPh sb="18" eb="19">
      <t>スウ</t>
    </rPh>
    <phoneticPr fontId="4"/>
  </si>
  <si>
    <t>生        徒        数</t>
    <rPh sb="0" eb="19">
      <t>セイトスウ</t>
    </rPh>
    <phoneticPr fontId="4"/>
  </si>
  <si>
    <t>（再掲）特別支援学級生徒数</t>
    <rPh sb="4" eb="6">
      <t>トクベツ</t>
    </rPh>
    <rPh sb="6" eb="8">
      <t>シエン</t>
    </rPh>
    <rPh sb="8" eb="10">
      <t>ガッキュウ</t>
    </rPh>
    <rPh sb="10" eb="13">
      <t>セイトスウ</t>
    </rPh>
    <phoneticPr fontId="4"/>
  </si>
  <si>
    <t>（再掲）男女別生徒数</t>
    <rPh sb="4" eb="7">
      <t>ダンジョベツ</t>
    </rPh>
    <rPh sb="7" eb="10">
      <t>セイトスウ</t>
    </rPh>
    <phoneticPr fontId="4"/>
  </si>
  <si>
    <t>前年5月</t>
    <rPh sb="0" eb="2">
      <t>ゼンネン</t>
    </rPh>
    <rPh sb="3" eb="4">
      <t>ガツ</t>
    </rPh>
    <phoneticPr fontId="4"/>
  </si>
  <si>
    <t>東灘区計</t>
    <rPh sb="3" eb="4">
      <t>ケイ</t>
    </rPh>
    <phoneticPr fontId="4"/>
  </si>
  <si>
    <t>本山</t>
  </si>
  <si>
    <t>鷹匠</t>
  </si>
  <si>
    <t>烏帽子</t>
  </si>
  <si>
    <t>原田</t>
  </si>
  <si>
    <t>長峰</t>
  </si>
  <si>
    <t>上野</t>
  </si>
  <si>
    <t>筒井台</t>
  </si>
  <si>
    <t>渚</t>
    <rPh sb="0" eb="1">
      <t>ナギサ</t>
    </rPh>
    <phoneticPr fontId="4"/>
  </si>
  <si>
    <t>葺合</t>
  </si>
  <si>
    <t>布引</t>
  </si>
  <si>
    <t>神戸生田</t>
  </si>
  <si>
    <t>湊翔楠</t>
    <rPh sb="0" eb="3">
      <t>ミナトショウナン</t>
    </rPh>
    <phoneticPr fontId="4"/>
  </si>
  <si>
    <t>夢野</t>
  </si>
  <si>
    <t>湊川</t>
  </si>
  <si>
    <t>兵庫</t>
  </si>
  <si>
    <t>北分校※</t>
    <rPh sb="0" eb="1">
      <t>キタ</t>
    </rPh>
    <rPh sb="1" eb="3">
      <t>ブンコウ</t>
    </rPh>
    <phoneticPr fontId="4"/>
  </si>
  <si>
    <t>須佐野</t>
  </si>
  <si>
    <t>吉田</t>
  </si>
  <si>
    <t>有野北</t>
    <rPh sb="2" eb="3">
      <t>キタ</t>
    </rPh>
    <phoneticPr fontId="4"/>
  </si>
  <si>
    <t>大原</t>
  </si>
  <si>
    <t>鵯台</t>
  </si>
  <si>
    <t>北神戸</t>
  </si>
  <si>
    <t>雲雀丘</t>
  </si>
  <si>
    <t>丸山</t>
  </si>
  <si>
    <t>西野分校※</t>
    <rPh sb="0" eb="2">
      <t>ニシノ</t>
    </rPh>
    <rPh sb="2" eb="4">
      <t>ブンコウ</t>
    </rPh>
    <phoneticPr fontId="4"/>
  </si>
  <si>
    <t>西代</t>
  </si>
  <si>
    <t>高取台</t>
  </si>
  <si>
    <t>駒ケ林</t>
  </si>
  <si>
    <t>太田</t>
  </si>
  <si>
    <t>鷹取</t>
  </si>
  <si>
    <t>飛松</t>
    <phoneticPr fontId="8"/>
  </si>
  <si>
    <t>高倉</t>
  </si>
  <si>
    <t>友が丘</t>
  </si>
  <si>
    <t>須磨北</t>
  </si>
  <si>
    <t>白川台</t>
  </si>
  <si>
    <t>桃山台</t>
  </si>
  <si>
    <t>垂水東</t>
  </si>
  <si>
    <t>歌敷山</t>
  </si>
  <si>
    <t>星陵台</t>
  </si>
  <si>
    <t>本多聞</t>
  </si>
  <si>
    <t>井吹台</t>
  </si>
  <si>
    <t>伊川谷</t>
    <phoneticPr fontId="8"/>
  </si>
  <si>
    <t>玉津</t>
  </si>
  <si>
    <t>王塚台</t>
  </si>
  <si>
    <t>西神</t>
  </si>
  <si>
    <t>（５）　義務教育学校　学級数、児童生徒数</t>
    <rPh sb="4" eb="6">
      <t>ギム</t>
    </rPh>
    <rPh sb="6" eb="8">
      <t>キョウイク</t>
    </rPh>
    <rPh sb="11" eb="13">
      <t>ガッキュウ</t>
    </rPh>
    <rPh sb="13" eb="14">
      <t>スウ</t>
    </rPh>
    <rPh sb="15" eb="17">
      <t>ジドウ</t>
    </rPh>
    <phoneticPr fontId="4"/>
  </si>
  <si>
    <t>児　童　生　徒　数</t>
    <rPh sb="0" eb="1">
      <t>ジ</t>
    </rPh>
    <rPh sb="2" eb="3">
      <t>ワラベ</t>
    </rPh>
    <rPh sb="4" eb="5">
      <t>ショウ</t>
    </rPh>
    <rPh sb="6" eb="7">
      <t>ト</t>
    </rPh>
    <rPh sb="8" eb="9">
      <t>スウ</t>
    </rPh>
    <phoneticPr fontId="8"/>
  </si>
  <si>
    <t>（再掲）特別支援学級児童生徒数</t>
    <rPh sb="4" eb="6">
      <t>トクベツ</t>
    </rPh>
    <rPh sb="6" eb="8">
      <t>シエン</t>
    </rPh>
    <rPh sb="8" eb="10">
      <t>ガッキュウ</t>
    </rPh>
    <rPh sb="10" eb="12">
      <t>ジドウ</t>
    </rPh>
    <rPh sb="12" eb="15">
      <t>セイトスウ</t>
    </rPh>
    <phoneticPr fontId="4"/>
  </si>
  <si>
    <t>（再掲）男女別児童生徒数</t>
    <rPh sb="4" eb="6">
      <t>ダンジョ</t>
    </rPh>
    <rPh sb="6" eb="7">
      <t>ベツ</t>
    </rPh>
    <rPh sb="7" eb="9">
      <t>ジドウ</t>
    </rPh>
    <rPh sb="9" eb="12">
      <t>セイトスウ</t>
    </rPh>
    <phoneticPr fontId="4"/>
  </si>
  <si>
    <t>１年</t>
    <phoneticPr fontId="8"/>
  </si>
  <si>
    <t>２年</t>
    <phoneticPr fontId="8"/>
  </si>
  <si>
    <t>３年</t>
    <phoneticPr fontId="8"/>
  </si>
  <si>
    <t>４年</t>
    <phoneticPr fontId="8"/>
  </si>
  <si>
    <t>５年</t>
    <phoneticPr fontId="8"/>
  </si>
  <si>
    <t>６年</t>
    <phoneticPr fontId="8"/>
  </si>
  <si>
    <t>７年</t>
    <rPh sb="1" eb="2">
      <t>ネン</t>
    </rPh>
    <phoneticPr fontId="8"/>
  </si>
  <si>
    <t>８年</t>
    <phoneticPr fontId="8"/>
  </si>
  <si>
    <t>９年</t>
    <phoneticPr fontId="8"/>
  </si>
  <si>
    <t>計</t>
    <rPh sb="0" eb="1">
      <t>ケイ</t>
    </rPh>
    <phoneticPr fontId="8"/>
  </si>
  <si>
    <t>（前期課程）</t>
    <rPh sb="1" eb="3">
      <t>ゼンキ</t>
    </rPh>
    <rPh sb="3" eb="5">
      <t>カテイ</t>
    </rPh>
    <phoneticPr fontId="8"/>
  </si>
  <si>
    <t>（後期課程）</t>
    <rPh sb="1" eb="3">
      <t>コウキ</t>
    </rPh>
    <rPh sb="3" eb="5">
      <t>カテイ</t>
    </rPh>
    <phoneticPr fontId="8"/>
  </si>
  <si>
    <t>港島学園</t>
    <rPh sb="0" eb="1">
      <t>ミナト</t>
    </rPh>
    <rPh sb="1" eb="2">
      <t>ジマ</t>
    </rPh>
    <rPh sb="2" eb="4">
      <t>ガクエン</t>
    </rPh>
    <phoneticPr fontId="8"/>
  </si>
  <si>
    <t>八多学園</t>
    <rPh sb="0" eb="1">
      <t>ハチ</t>
    </rPh>
    <rPh sb="1" eb="2">
      <t>オオ</t>
    </rPh>
    <rPh sb="2" eb="4">
      <t>ガクエン</t>
    </rPh>
    <phoneticPr fontId="8"/>
  </si>
  <si>
    <t>（６）　高等学校　学級数、生徒数</t>
    <rPh sb="4" eb="6">
      <t>コウトウ</t>
    </rPh>
    <rPh sb="6" eb="8">
      <t>ガッコウ</t>
    </rPh>
    <rPh sb="9" eb="11">
      <t>ガッキュウ</t>
    </rPh>
    <rPh sb="11" eb="12">
      <t>スウ</t>
    </rPh>
    <rPh sb="13" eb="15">
      <t>セイト</t>
    </rPh>
    <phoneticPr fontId="4"/>
  </si>
  <si>
    <t>区    分</t>
  </si>
  <si>
    <t>学        科</t>
  </si>
  <si>
    <t>学　　　　級　　　　数</t>
    <phoneticPr fontId="4"/>
  </si>
  <si>
    <t>生　　　徒　　　数</t>
    <phoneticPr fontId="4"/>
  </si>
  <si>
    <t>（再掲）男女別生徒数</t>
    <rPh sb="4" eb="7">
      <t>ダンジョベツ</t>
    </rPh>
    <rPh sb="7" eb="9">
      <t>セイト</t>
    </rPh>
    <rPh sb="9" eb="10">
      <t>スウ</t>
    </rPh>
    <phoneticPr fontId="4"/>
  </si>
  <si>
    <t>１年</t>
    <phoneticPr fontId="4"/>
  </si>
  <si>
    <t>２年</t>
    <phoneticPr fontId="4"/>
  </si>
  <si>
    <t>３年</t>
    <phoneticPr fontId="4"/>
  </si>
  <si>
    <t>４年</t>
    <phoneticPr fontId="4"/>
  </si>
  <si>
    <t xml:space="preserve"> 前　　 年 　　５     月</t>
    <rPh sb="15" eb="16">
      <t>ガツ</t>
    </rPh>
    <phoneticPr fontId="4"/>
  </si>
  <si>
    <t>合                 計</t>
    <rPh sb="0" eb="19">
      <t>ゴウケイ</t>
    </rPh>
    <phoneticPr fontId="4"/>
  </si>
  <si>
    <t>課　程　別　合　計</t>
    <rPh sb="0" eb="1">
      <t>カ</t>
    </rPh>
    <rPh sb="2" eb="3">
      <t>ホド</t>
    </rPh>
    <rPh sb="4" eb="5">
      <t>ベツ</t>
    </rPh>
    <rPh sb="6" eb="7">
      <t>ゴウ</t>
    </rPh>
    <rPh sb="8" eb="9">
      <t>ケイ</t>
    </rPh>
    <phoneticPr fontId="4"/>
  </si>
  <si>
    <t>全 日 制</t>
    <phoneticPr fontId="4"/>
  </si>
  <si>
    <t>前年5月</t>
    <rPh sb="3" eb="4">
      <t>ガツ</t>
    </rPh>
    <phoneticPr fontId="4"/>
  </si>
  <si>
    <t>普          通</t>
    <phoneticPr fontId="4"/>
  </si>
  <si>
    <t>国際</t>
    <rPh sb="0" eb="2">
      <t>コクサイ</t>
    </rPh>
    <phoneticPr fontId="4"/>
  </si>
  <si>
    <t>商業
(情,経含む)</t>
    <phoneticPr fontId="4"/>
  </si>
  <si>
    <t>工    　　  業</t>
    <phoneticPr fontId="4"/>
  </si>
  <si>
    <t>総合学科</t>
    <rPh sb="0" eb="2">
      <t>ソウゴウ</t>
    </rPh>
    <rPh sb="2" eb="4">
      <t>ガッカ</t>
    </rPh>
    <phoneticPr fontId="4"/>
  </si>
  <si>
    <t>定 時 制</t>
    <phoneticPr fontId="4"/>
  </si>
  <si>
    <t>普    　　通</t>
  </si>
  <si>
    <t>工    　　業</t>
  </si>
  <si>
    <t>全   日   制</t>
    <phoneticPr fontId="4"/>
  </si>
  <si>
    <t>六甲アイランド</t>
    <rPh sb="0" eb="2">
      <t>ロッコウ</t>
    </rPh>
    <phoneticPr fontId="4"/>
  </si>
  <si>
    <t>葺　　合</t>
  </si>
  <si>
    <t>科学技術</t>
    <rPh sb="0" eb="2">
      <t>カガク</t>
    </rPh>
    <rPh sb="2" eb="4">
      <t>ギジュツ</t>
    </rPh>
    <phoneticPr fontId="4"/>
  </si>
  <si>
    <t>機械工学</t>
    <rPh sb="0" eb="2">
      <t>キカイ</t>
    </rPh>
    <rPh sb="2" eb="4">
      <t>コウガク</t>
    </rPh>
    <phoneticPr fontId="4"/>
  </si>
  <si>
    <t>電気情報工学</t>
    <rPh sb="0" eb="2">
      <t>デンキ</t>
    </rPh>
    <rPh sb="2" eb="4">
      <t>ジョウホウ</t>
    </rPh>
    <rPh sb="4" eb="6">
      <t>コウガク</t>
    </rPh>
    <phoneticPr fontId="4"/>
  </si>
  <si>
    <t>都市工学</t>
    <rPh sb="0" eb="2">
      <t>トシ</t>
    </rPh>
    <rPh sb="2" eb="4">
      <t>コウガク</t>
    </rPh>
    <phoneticPr fontId="4"/>
  </si>
  <si>
    <t>科学工学</t>
    <rPh sb="0" eb="2">
      <t>カガク</t>
    </rPh>
    <rPh sb="2" eb="4">
      <t>コウガク</t>
    </rPh>
    <phoneticPr fontId="4"/>
  </si>
  <si>
    <t>神港橘</t>
    <rPh sb="0" eb="2">
      <t>シンコウ</t>
    </rPh>
    <rPh sb="2" eb="3">
      <t>タチバナ</t>
    </rPh>
    <phoneticPr fontId="4"/>
  </si>
  <si>
    <t>みらい商学</t>
    <rPh sb="3" eb="5">
      <t>ショウガク</t>
    </rPh>
    <phoneticPr fontId="4"/>
  </si>
  <si>
    <t>須磨翔風</t>
    <rPh sb="0" eb="2">
      <t>スマ</t>
    </rPh>
    <rPh sb="2" eb="3">
      <t>ショウ</t>
    </rPh>
    <rPh sb="3" eb="4">
      <t>フウ</t>
    </rPh>
    <phoneticPr fontId="4"/>
  </si>
  <si>
    <t>定時制　</t>
    <rPh sb="0" eb="1">
      <t>サダム</t>
    </rPh>
    <rPh sb="1" eb="2">
      <t>トキ</t>
    </rPh>
    <rPh sb="2" eb="3">
      <t>セイ</t>
    </rPh>
    <phoneticPr fontId="4"/>
  </si>
  <si>
    <t>摩耶兵庫</t>
  </si>
  <si>
    <t>普　　　　通</t>
  </si>
  <si>
    <t>楠</t>
    <phoneticPr fontId="4"/>
  </si>
  <si>
    <t>神戸工科</t>
    <rPh sb="0" eb="2">
      <t>コウベ</t>
    </rPh>
    <rPh sb="2" eb="3">
      <t>コウ</t>
    </rPh>
    <rPh sb="3" eb="4">
      <t>カ</t>
    </rPh>
    <phoneticPr fontId="4"/>
  </si>
  <si>
    <t>工業技術</t>
    <rPh sb="0" eb="2">
      <t>コウギョウ</t>
    </rPh>
    <rPh sb="2" eb="4">
      <t>ギジュツ</t>
    </rPh>
    <phoneticPr fontId="4"/>
  </si>
  <si>
    <t xml:space="preserve"> </t>
  </si>
  <si>
    <t>（７）　特別支援学校　学級数、児童生徒数等</t>
    <rPh sb="4" eb="6">
      <t>トクベツ</t>
    </rPh>
    <rPh sb="6" eb="8">
      <t>シエン</t>
    </rPh>
    <rPh sb="8" eb="10">
      <t>ガッコウ</t>
    </rPh>
    <rPh sb="11" eb="13">
      <t>ガッキュウ</t>
    </rPh>
    <rPh sb="13" eb="14">
      <t>スウ</t>
    </rPh>
    <rPh sb="15" eb="17">
      <t>ジドウ</t>
    </rPh>
    <rPh sb="17" eb="19">
      <t>セイト</t>
    </rPh>
    <rPh sb="20" eb="21">
      <t>トウ</t>
    </rPh>
    <phoneticPr fontId="4"/>
  </si>
  <si>
    <t>区          　分</t>
  </si>
  <si>
    <t>学　　　　　級　　　　　数</t>
    <rPh sb="0" eb="13">
      <t>ガッキュウスウ</t>
    </rPh>
    <phoneticPr fontId="4"/>
  </si>
  <si>
    <t>児　　童　　生　　徒　　数</t>
    <rPh sb="0" eb="1">
      <t>コ</t>
    </rPh>
    <rPh sb="3" eb="4">
      <t>ワラベ</t>
    </rPh>
    <rPh sb="6" eb="7">
      <t>ショウ</t>
    </rPh>
    <rPh sb="9" eb="10">
      <t>ト</t>
    </rPh>
    <rPh sb="12" eb="13">
      <t>スウ</t>
    </rPh>
    <phoneticPr fontId="4"/>
  </si>
  <si>
    <t>（再掲）男女別児童生徒数等</t>
    <rPh sb="4" eb="7">
      <t>ダンジョベツ</t>
    </rPh>
    <rPh sb="7" eb="9">
      <t>ジドウ</t>
    </rPh>
    <rPh sb="9" eb="12">
      <t>セイトスウ</t>
    </rPh>
    <rPh sb="12" eb="13">
      <t>トウ</t>
    </rPh>
    <phoneticPr fontId="4"/>
  </si>
  <si>
    <t>１ 年</t>
  </si>
  <si>
    <t>２ 年</t>
  </si>
  <si>
    <t>３ 年</t>
  </si>
  <si>
    <t>４ 年</t>
  </si>
  <si>
    <t>５ 年</t>
  </si>
  <si>
    <t>６ 年</t>
  </si>
  <si>
    <t>複  式</t>
  </si>
  <si>
    <t>前年５月</t>
    <rPh sb="2" eb="4">
      <t>５ガツ</t>
    </rPh>
    <phoneticPr fontId="4"/>
  </si>
  <si>
    <t>幼</t>
    <phoneticPr fontId="4"/>
  </si>
  <si>
    <t>小</t>
    <phoneticPr fontId="4"/>
  </si>
  <si>
    <t>中</t>
    <phoneticPr fontId="4"/>
  </si>
  <si>
    <t>高（本）</t>
  </si>
  <si>
    <t>高（専）</t>
  </si>
  <si>
    <t>合  　計</t>
    <phoneticPr fontId="4"/>
  </si>
  <si>
    <t>盲</t>
    <phoneticPr fontId="4"/>
  </si>
  <si>
    <t>友  　生</t>
    <phoneticPr fontId="4"/>
  </si>
  <si>
    <t>灘さくら</t>
    <rPh sb="0" eb="1">
      <t>ナダ</t>
    </rPh>
    <phoneticPr fontId="4"/>
  </si>
  <si>
    <t>いぶき明生</t>
    <rPh sb="3" eb="5">
      <t>アキオ</t>
    </rPh>
    <phoneticPr fontId="4"/>
  </si>
  <si>
    <t>青陽灘</t>
    <rPh sb="2" eb="3">
      <t>ナダ</t>
    </rPh>
    <phoneticPr fontId="4"/>
  </si>
  <si>
    <t>青陽須磨</t>
    <rPh sb="2" eb="4">
      <t>スマ</t>
    </rPh>
    <phoneticPr fontId="4"/>
  </si>
  <si>
    <t>湊翔楠分校</t>
    <rPh sb="3" eb="5">
      <t>ブンコウ</t>
    </rPh>
    <phoneticPr fontId="3"/>
  </si>
  <si>
    <t>80,分4</t>
    <phoneticPr fontId="4"/>
  </si>
  <si>
    <t>285,分5</t>
    <phoneticPr fontId="4"/>
  </si>
  <si>
    <t>道    場</t>
    <phoneticPr fontId="3"/>
  </si>
  <si>
    <t>令和７年５月１日現在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</si>
  <si>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令和７年５月１日現在</t>
    <phoneticPr fontId="3"/>
  </si>
  <si>
    <t>（１）　総括表</t>
    <phoneticPr fontId="3"/>
  </si>
  <si>
    <t>教育委員会事務局総務課政策係</t>
    <rPh sb="0" eb="5">
      <t>キョウイクイインカイ</t>
    </rPh>
    <rPh sb="5" eb="11">
      <t>ジムキョクソウムカ</t>
    </rPh>
    <rPh sb="11" eb="14">
      <t>セイサクカカリ</t>
    </rPh>
    <phoneticPr fontId="3"/>
  </si>
  <si>
    <t>※兵庫県学校基本調査では、兵庫区の北分校、長田区の西野分校がカウントされていないため、区の合計学級数・生徒数に一部齟齬が生じている。</t>
    <rPh sb="1" eb="4">
      <t>ヒョウゴケン</t>
    </rPh>
    <rPh sb="4" eb="6">
      <t>ガッコウ</t>
    </rPh>
    <rPh sb="6" eb="8">
      <t>キホン</t>
    </rPh>
    <rPh sb="8" eb="10">
      <t>チョウサ</t>
    </rPh>
    <rPh sb="13" eb="16">
      <t>ヒョウゴク</t>
    </rPh>
    <rPh sb="17" eb="20">
      <t>キタブンコウ</t>
    </rPh>
    <rPh sb="21" eb="24">
      <t>ナガタク</t>
    </rPh>
    <rPh sb="25" eb="29">
      <t>ニシノブンコウ</t>
    </rPh>
    <rPh sb="43" eb="44">
      <t>ク</t>
    </rPh>
    <rPh sb="45" eb="47">
      <t>ゴウケイ</t>
    </rPh>
    <rPh sb="47" eb="50">
      <t>ガッキュウスウ</t>
    </rPh>
    <rPh sb="51" eb="54">
      <t>セイトスウ</t>
    </rPh>
    <rPh sb="55" eb="57">
      <t>イチブ</t>
    </rPh>
    <rPh sb="57" eb="59">
      <t>ソゴ</t>
    </rPh>
    <rPh sb="60" eb="61">
      <t>ショウ</t>
    </rPh>
    <phoneticPr fontId="8"/>
  </si>
  <si>
    <t>令和７年８月27日作成</t>
    <rPh sb="0" eb="2">
      <t>レイワ</t>
    </rPh>
    <rPh sb="3" eb="4">
      <t>ネン</t>
    </rPh>
    <rPh sb="5" eb="6">
      <t>ガツ</t>
    </rPh>
    <rPh sb="8" eb="9">
      <t>ニチ</t>
    </rPh>
    <rPh sb="9" eb="1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</si>
</sst>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,###\)"/>
  </numFmts>
  <fonts count="15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6"/>
      <name val="MS UI Gothic"/>
      <family val="3"/>
      <charset val="128"/>
    </font>
    <font>
      <sz val="11"/>
      <name val="ＭＳ 明朝"/>
      <family val="1"/>
      <charset val="128"/>
    </font>
    <font>
      <sz val="11"/>
      <color theme="1"/>
      <name val="MS UI Gothic"/>
      <family val="3"/>
      <charset val="128"/>
    </font>
    <font>
      <sz val="7"/>
      <name val="ＭＳ 明朝"/>
      <family val="1"/>
      <charset val="128"/>
    </font>
    <font>
      <sz val="10"/>
      <name val="MS UI Gothic"/>
      <family val="3"/>
      <charset val="128"/>
    </font>
    <font>
      <sz val="8"/>
      <name val="MS UI Gothic"/>
      <family val="3"/>
      <charset val="128"/>
    </font>
    <font>
      <sz val="11"/>
      <color rgb="FFFF0000"/>
      <name val="MS UI Gothic"/>
      <family val="3"/>
      <charset val="128"/>
    </font>
    <font>
      <b/>
      <sz val="11"/>
      <name val="MS UI Gothic"/>
      <family val="3"/>
      <charset val="128"/>
    </font>
    <font>
      <b/>
      <sz val="11"/>
      <name val="ＭＳ 明朝"/>
      <family val="1"/>
      <charset val="128"/>
    </font>
    <font>
      <sz val="9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728">
    <xf numFmtId="0" fontId="0" fillId="0" borderId="0" xfId="0">
      <alignment vertical="center"/>
    </xf>
    <xf numFmtId="37" fontId="2" fillId="0" borderId="0" xfId="1" applyFont="1" applyFill="1" applyAlignment="1">
      <alignment vertical="center"/>
    </xf>
    <xf numFmtId="37" fontId="2" fillId="0" borderId="0" xfId="1" applyFont="1" applyFill="1" applyAlignment="1" applyProtection="1">
      <alignment vertical="center"/>
    </xf>
    <xf numFmtId="37" fontId="2" fillId="0" borderId="0" xfId="1" applyFont="1" applyFill="1" applyBorder="1" applyAlignment="1">
      <alignment vertical="center"/>
    </xf>
    <xf numFmtId="37" fontId="2" fillId="0" borderId="11" xfId="1" applyFont="1" applyFill="1" applyBorder="1" applyAlignment="1" applyProtection="1">
      <alignment horizontal="center" vertical="center" shrinkToFit="1"/>
    </xf>
    <xf numFmtId="37" fontId="2" fillId="0" borderId="12" xfId="1" applyFont="1" applyFill="1" applyBorder="1" applyAlignment="1" applyProtection="1">
      <alignment horizontal="center" vertical="center" shrinkToFit="1"/>
    </xf>
    <xf numFmtId="37" fontId="2" fillId="0" borderId="13" xfId="1" applyFont="1" applyFill="1" applyBorder="1" applyAlignment="1" applyProtection="1">
      <alignment horizontal="center" vertical="center" shrinkToFit="1"/>
    </xf>
    <xf numFmtId="37" fontId="2" fillId="0" borderId="15" xfId="1" applyFont="1" applyFill="1" applyBorder="1" applyAlignment="1" applyProtection="1">
      <alignment horizontal="center" vertical="center" shrinkToFit="1"/>
    </xf>
    <xf numFmtId="37" fontId="2" fillId="0" borderId="0" xfId="1" applyFont="1" applyFill="1" applyBorder="1" applyAlignment="1" applyProtection="1">
      <alignment horizontal="center" vertical="center" shrinkToFit="1"/>
    </xf>
    <xf numFmtId="37" fontId="2" fillId="0" borderId="17" xfId="1" applyFont="1" applyFill="1" applyBorder="1" applyAlignment="1" applyProtection="1">
      <alignment horizontal="center" vertical="center" shrinkToFit="1"/>
    </xf>
    <xf numFmtId="37" fontId="2" fillId="0" borderId="18" xfId="1" applyFont="1" applyFill="1" applyBorder="1" applyAlignment="1" applyProtection="1">
      <alignment horizontal="center" vertical="center" shrinkToFit="1"/>
    </xf>
    <xf numFmtId="37" fontId="2" fillId="0" borderId="20" xfId="1" applyFont="1" applyFill="1" applyBorder="1" applyAlignment="1" applyProtection="1">
      <alignment horizontal="center" vertical="center" shrinkToFit="1"/>
    </xf>
    <xf numFmtId="37" fontId="2" fillId="0" borderId="25" xfId="1" applyFont="1" applyFill="1" applyBorder="1" applyAlignment="1" applyProtection="1">
      <alignment horizontal="center" vertical="center" shrinkToFit="1"/>
    </xf>
    <xf numFmtId="37" fontId="2" fillId="0" borderId="26" xfId="1" applyFont="1" applyFill="1" applyBorder="1" applyAlignment="1" applyProtection="1">
      <alignment horizontal="center" vertical="center" shrinkToFit="1"/>
    </xf>
    <xf numFmtId="37" fontId="2" fillId="0" borderId="27" xfId="1" applyFont="1" applyFill="1" applyBorder="1" applyAlignment="1" applyProtection="1">
      <alignment horizontal="center" vertical="center" shrinkToFit="1"/>
    </xf>
    <xf numFmtId="37" fontId="2" fillId="0" borderId="29" xfId="1" applyFont="1" applyFill="1" applyBorder="1" applyAlignment="1" applyProtection="1">
      <alignment horizontal="center" vertical="center" shrinkToFit="1"/>
    </xf>
    <xf numFmtId="37" fontId="2" fillId="0" borderId="41" xfId="1" applyFont="1" applyFill="1" applyBorder="1" applyAlignment="1" applyProtection="1">
      <alignment horizontal="distributed" vertical="center" wrapText="1" shrinkToFit="1"/>
    </xf>
    <xf numFmtId="37" fontId="2" fillId="0" borderId="47" xfId="1" applyFont="1" applyFill="1" applyBorder="1" applyAlignment="1" applyProtection="1">
      <alignment horizontal="distributed" vertical="center" wrapText="1" shrinkToFit="1"/>
    </xf>
    <xf numFmtId="37" fontId="2" fillId="0" borderId="53" xfId="1" applyFont="1" applyFill="1" applyBorder="1" applyAlignment="1" applyProtection="1">
      <alignment horizontal="distributed" vertical="center" shrinkToFit="1"/>
    </xf>
    <xf numFmtId="37" fontId="9" fillId="0" borderId="53" xfId="1" applyFont="1" applyFill="1" applyBorder="1" applyAlignment="1" applyProtection="1">
      <alignment horizontal="distributed" vertical="center" shrinkToFit="1"/>
    </xf>
    <xf numFmtId="37" fontId="10" fillId="0" borderId="53" xfId="1" applyFont="1" applyFill="1" applyBorder="1" applyAlignment="1" applyProtection="1">
      <alignment horizontal="distributed" vertical="center" shrinkToFit="1"/>
    </xf>
    <xf numFmtId="37" fontId="2" fillId="0" borderId="13" xfId="1" applyFont="1" applyFill="1" applyBorder="1" applyAlignment="1" applyProtection="1">
      <alignment horizontal="distributed" vertical="center" shrinkToFit="1"/>
    </xf>
    <xf numFmtId="37" fontId="2" fillId="0" borderId="0" xfId="1" applyNumberFormat="1" applyFont="1" applyFill="1" applyBorder="1" applyAlignment="1">
      <alignment vertical="center" shrinkToFit="1"/>
    </xf>
    <xf numFmtId="37" fontId="2" fillId="0" borderId="0" xfId="1" applyNumberFormat="1" applyFont="1" applyFill="1" applyAlignment="1">
      <alignment vertical="center" shrinkToFit="1"/>
    </xf>
    <xf numFmtId="37" fontId="2" fillId="0" borderId="0" xfId="1" applyNumberFormat="1" applyFont="1" applyFill="1" applyBorder="1" applyAlignment="1" applyProtection="1">
      <alignment vertical="center" shrinkToFit="1"/>
      <protection locked="0"/>
    </xf>
    <xf numFmtId="37" fontId="11" fillId="0" borderId="0" xfId="1" applyNumberFormat="1" applyFont="1" applyFill="1" applyBorder="1" applyAlignment="1">
      <alignment vertical="center"/>
    </xf>
    <xf numFmtId="37" fontId="2" fillId="0" borderId="0" xfId="1" applyNumberFormat="1" applyFont="1" applyFill="1" applyBorder="1" applyAlignment="1" applyProtection="1">
      <alignment vertical="center" shrinkToFit="1"/>
    </xf>
    <xf numFmtId="37" fontId="2" fillId="0" borderId="70" xfId="1" applyNumberFormat="1" applyFont="1" applyFill="1" applyBorder="1" applyAlignment="1" applyProtection="1">
      <alignment horizontal="center" vertical="center" shrinkToFit="1"/>
    </xf>
    <xf numFmtId="37" fontId="2" fillId="0" borderId="22" xfId="1" applyNumberFormat="1" applyFont="1" applyFill="1" applyBorder="1" applyAlignment="1" applyProtection="1">
      <alignment horizontal="center" vertical="center" shrinkToFit="1"/>
    </xf>
    <xf numFmtId="37" fontId="2" fillId="0" borderId="22" xfId="1" applyNumberFormat="1" applyFont="1" applyFill="1" applyBorder="1" applyAlignment="1" applyProtection="1">
      <alignment horizontal="center" vertical="center" shrinkToFit="1"/>
      <protection locked="0"/>
    </xf>
    <xf numFmtId="37" fontId="2" fillId="0" borderId="21" xfId="1" applyNumberFormat="1" applyFont="1" applyFill="1" applyBorder="1" applyAlignment="1" applyProtection="1">
      <alignment horizontal="center" vertical="center" shrinkToFit="1"/>
    </xf>
    <xf numFmtId="37" fontId="2" fillId="0" borderId="71" xfId="1" applyNumberFormat="1" applyFont="1" applyFill="1" applyBorder="1" applyAlignment="1" applyProtection="1">
      <alignment horizontal="center" vertical="center" shrinkToFit="1"/>
    </xf>
    <xf numFmtId="37" fontId="2" fillId="0" borderId="72" xfId="1" applyNumberFormat="1" applyFont="1" applyFill="1" applyBorder="1" applyAlignment="1" applyProtection="1">
      <alignment horizontal="center" vertical="center" shrinkToFit="1"/>
    </xf>
    <xf numFmtId="37" fontId="2" fillId="0" borderId="14" xfId="1" applyNumberFormat="1" applyFont="1" applyFill="1" applyBorder="1" applyAlignment="1">
      <alignment horizontal="center" vertical="center" shrinkToFit="1"/>
    </xf>
    <xf numFmtId="37" fontId="2" fillId="0" borderId="12" xfId="1" applyNumberFormat="1" applyFont="1" applyFill="1" applyBorder="1" applyAlignment="1">
      <alignment horizontal="center" vertical="center" shrinkToFit="1"/>
    </xf>
    <xf numFmtId="37" fontId="2" fillId="0" borderId="15" xfId="1" applyNumberFormat="1" applyFont="1" applyFill="1" applyBorder="1" applyAlignment="1">
      <alignment horizontal="center" vertical="center" shrinkToFit="1"/>
    </xf>
    <xf numFmtId="37" fontId="2" fillId="0" borderId="69" xfId="1" applyNumberFormat="1" applyFont="1" applyFill="1" applyBorder="1" applyAlignment="1" applyProtection="1">
      <alignment horizontal="distributed" vertical="center" shrinkToFit="1"/>
    </xf>
    <xf numFmtId="37" fontId="2" fillId="0" borderId="18" xfId="1" applyNumberFormat="1" applyFont="1" applyFill="1" applyBorder="1" applyAlignment="1" applyProtection="1">
      <alignment vertical="center" shrinkToFit="1"/>
      <protection locked="0"/>
    </xf>
    <xf numFmtId="37" fontId="2" fillId="0" borderId="27" xfId="1" applyNumberFormat="1" applyFont="1" applyFill="1" applyBorder="1" applyAlignment="1" applyProtection="1">
      <alignment vertical="center" shrinkToFit="1"/>
      <protection locked="0"/>
    </xf>
    <xf numFmtId="37" fontId="2" fillId="0" borderId="17" xfId="1" applyNumberFormat="1" applyFont="1" applyFill="1" applyBorder="1" applyAlignment="1" applyProtection="1">
      <alignment vertical="center" shrinkToFit="1"/>
      <protection locked="0"/>
    </xf>
    <xf numFmtId="37" fontId="2" fillId="0" borderId="20" xfId="1" applyNumberFormat="1" applyFont="1" applyFill="1" applyBorder="1" applyAlignment="1" applyProtection="1">
      <alignment vertical="center" shrinkToFit="1"/>
      <protection locked="0"/>
    </xf>
    <xf numFmtId="37" fontId="2" fillId="0" borderId="73" xfId="1" applyNumberFormat="1" applyFont="1" applyFill="1" applyBorder="1" applyAlignment="1" applyProtection="1">
      <alignment vertical="center" shrinkToFit="1"/>
      <protection locked="0"/>
    </xf>
    <xf numFmtId="37" fontId="2" fillId="0" borderId="74" xfId="1" applyNumberFormat="1" applyFont="1" applyFill="1" applyBorder="1" applyAlignment="1" applyProtection="1">
      <alignment vertical="center" shrinkToFit="1"/>
      <protection locked="0"/>
    </xf>
    <xf numFmtId="37" fontId="12" fillId="0" borderId="75" xfId="1" applyNumberFormat="1" applyFont="1" applyFill="1" applyBorder="1" applyAlignment="1" applyProtection="1">
      <alignment horizontal="distributed" vertical="center" shrinkToFit="1"/>
    </xf>
    <xf numFmtId="37" fontId="12" fillId="0" borderId="0" xfId="1" applyNumberFormat="1" applyFont="1" applyFill="1" applyBorder="1" applyAlignment="1">
      <alignment vertical="center" shrinkToFit="1"/>
    </xf>
    <xf numFmtId="37" fontId="12" fillId="0" borderId="0" xfId="1" applyNumberFormat="1" applyFont="1" applyFill="1" applyAlignment="1">
      <alignment vertical="center" shrinkToFit="1"/>
    </xf>
    <xf numFmtId="37" fontId="2" fillId="0" borderId="44" xfId="1" applyNumberFormat="1" applyFont="1" applyFill="1" applyBorder="1" applyAlignment="1" applyProtection="1">
      <alignment vertical="center" shrinkToFit="1"/>
      <protection locked="0"/>
    </xf>
    <xf numFmtId="37" fontId="2" fillId="0" borderId="46" xfId="1" applyNumberFormat="1" applyFont="1" applyFill="1" applyBorder="1" applyAlignment="1" applyProtection="1">
      <alignment vertical="center" shrinkToFit="1"/>
      <protection locked="0"/>
    </xf>
    <xf numFmtId="37" fontId="2" fillId="0" borderId="57" xfId="1" applyNumberFormat="1" applyFont="1" applyFill="1" applyBorder="1" applyAlignment="1" applyProtection="1">
      <alignment vertical="center" shrinkToFit="1"/>
      <protection locked="0"/>
    </xf>
    <xf numFmtId="37" fontId="2" fillId="0" borderId="77" xfId="1" applyNumberFormat="1" applyFont="1" applyFill="1" applyBorder="1" applyAlignment="1" applyProtection="1">
      <alignment vertical="center" shrinkToFit="1"/>
      <protection locked="0"/>
    </xf>
    <xf numFmtId="37" fontId="2" fillId="0" borderId="49" xfId="1" applyNumberFormat="1" applyFont="1" applyFill="1" applyBorder="1" applyAlignment="1" applyProtection="1">
      <alignment vertical="center" shrinkToFit="1"/>
      <protection locked="0"/>
    </xf>
    <xf numFmtId="37" fontId="2" fillId="0" borderId="51" xfId="1" applyNumberFormat="1" applyFont="1" applyFill="1" applyBorder="1" applyAlignment="1" applyProtection="1">
      <alignment vertical="center" shrinkToFit="1"/>
      <protection locked="0"/>
    </xf>
    <xf numFmtId="37" fontId="2" fillId="0" borderId="41" xfId="1" applyNumberFormat="1" applyFont="1" applyFill="1" applyBorder="1" applyAlignment="1" applyProtection="1">
      <alignment vertical="center" shrinkToFit="1"/>
      <protection locked="0"/>
    </xf>
    <xf numFmtId="37" fontId="2" fillId="0" borderId="47" xfId="1" applyNumberFormat="1" applyFont="1" applyFill="1" applyBorder="1" applyAlignment="1" applyProtection="1">
      <alignment vertical="center" shrinkToFit="1"/>
      <protection locked="0"/>
    </xf>
    <xf numFmtId="37" fontId="2" fillId="0" borderId="53" xfId="1" applyNumberFormat="1" applyFont="1" applyFill="1" applyBorder="1" applyAlignment="1" applyProtection="1">
      <alignment vertical="center" shrinkToFit="1"/>
      <protection locked="0"/>
    </xf>
    <xf numFmtId="37" fontId="2" fillId="0" borderId="31" xfId="1" applyNumberFormat="1" applyFont="1" applyFill="1" applyBorder="1" applyAlignment="1" applyProtection="1">
      <alignment vertical="center" shrinkToFit="1"/>
      <protection locked="0"/>
    </xf>
    <xf numFmtId="37" fontId="2" fillId="0" borderId="34" xfId="1" applyNumberFormat="1" applyFont="1" applyFill="1" applyBorder="1" applyAlignment="1" applyProtection="1">
      <alignment vertical="center" shrinkToFit="1"/>
      <protection locked="0"/>
    </xf>
    <xf numFmtId="37" fontId="2" fillId="0" borderId="36" xfId="1" applyNumberFormat="1" applyFont="1" applyFill="1" applyBorder="1" applyAlignment="1" applyProtection="1">
      <alignment vertical="center" shrinkToFit="1"/>
      <protection locked="0"/>
    </xf>
    <xf numFmtId="37" fontId="2" fillId="0" borderId="38" xfId="1" applyNumberFormat="1" applyFont="1" applyFill="1" applyBorder="1" applyAlignment="1" applyProtection="1">
      <alignment vertical="center" shrinkToFit="1"/>
      <protection locked="0"/>
    </xf>
    <xf numFmtId="37" fontId="2" fillId="0" borderId="39" xfId="1" applyNumberFormat="1" applyFont="1" applyFill="1" applyBorder="1" applyAlignment="1" applyProtection="1">
      <alignment vertical="center" shrinkToFit="1"/>
      <protection locked="0"/>
    </xf>
    <xf numFmtId="37" fontId="2" fillId="0" borderId="79" xfId="1" applyNumberFormat="1" applyFont="1" applyFill="1" applyBorder="1" applyAlignment="1" applyProtection="1">
      <alignment vertical="center" shrinkToFit="1"/>
      <protection locked="0"/>
    </xf>
    <xf numFmtId="37" fontId="2" fillId="0" borderId="80" xfId="1" applyNumberFormat="1" applyFont="1" applyFill="1" applyBorder="1" applyAlignment="1" applyProtection="1">
      <alignment vertical="center" shrinkToFit="1"/>
      <protection locked="0"/>
    </xf>
    <xf numFmtId="37" fontId="2" fillId="0" borderId="13" xfId="1" applyNumberFormat="1" applyFont="1" applyFill="1" applyBorder="1" applyAlignment="1" applyProtection="1">
      <alignment vertical="center" shrinkToFit="1"/>
      <protection locked="0"/>
    </xf>
    <xf numFmtId="37" fontId="2" fillId="0" borderId="12" xfId="1" applyNumberFormat="1" applyFont="1" applyFill="1" applyBorder="1" applyAlignment="1" applyProtection="1">
      <alignment vertical="center" shrinkToFit="1"/>
      <protection locked="0"/>
    </xf>
    <xf numFmtId="37" fontId="2" fillId="0" borderId="15" xfId="1" applyNumberFormat="1" applyFont="1" applyFill="1" applyBorder="1" applyAlignment="1" applyProtection="1">
      <alignment vertical="center" shrinkToFit="1"/>
      <protection locked="0"/>
    </xf>
    <xf numFmtId="37" fontId="2" fillId="0" borderId="87" xfId="1" applyNumberFormat="1" applyFont="1" applyFill="1" applyBorder="1" applyAlignment="1" applyProtection="1">
      <alignment vertical="center" shrinkToFit="1"/>
      <protection locked="0"/>
    </xf>
    <xf numFmtId="37" fontId="2" fillId="0" borderId="88" xfId="1" applyNumberFormat="1" applyFont="1" applyFill="1" applyBorder="1" applyAlignment="1" applyProtection="1">
      <alignment vertical="center" shrinkToFit="1"/>
      <protection locked="0"/>
    </xf>
    <xf numFmtId="37" fontId="2" fillId="0" borderId="89" xfId="1" applyNumberFormat="1" applyFont="1" applyFill="1" applyBorder="1" applyAlignment="1" applyProtection="1">
      <alignment vertical="center" shrinkToFit="1"/>
      <protection locked="0"/>
    </xf>
    <xf numFmtId="37" fontId="2" fillId="0" borderId="0" xfId="1" applyNumberFormat="1" applyFont="1" applyFill="1" applyAlignment="1">
      <alignment horizontal="distributed" vertical="center" shrinkToFit="1"/>
    </xf>
    <xf numFmtId="37" fontId="2" fillId="0" borderId="0" xfId="1" applyNumberFormat="1" applyFont="1" applyFill="1" applyAlignment="1" applyProtection="1">
      <alignment vertical="center" shrinkToFit="1"/>
      <protection locked="0"/>
    </xf>
    <xf numFmtId="37" fontId="2" fillId="0" borderId="0" xfId="1" applyNumberFormat="1" applyFont="1" applyFill="1" applyAlignment="1" applyProtection="1">
      <alignment vertical="center" shrinkToFit="1"/>
    </xf>
    <xf numFmtId="37" fontId="2" fillId="0" borderId="0" xfId="1" applyNumberFormat="1" applyFont="1" applyFill="1" applyBorder="1" applyAlignment="1" applyProtection="1">
      <alignment horizontal="distributed" vertical="center" shrinkToFit="1"/>
    </xf>
    <xf numFmtId="37" fontId="2" fillId="0" borderId="0" xfId="1" applyNumberFormat="1" applyFont="1" applyFill="1" applyBorder="1" applyAlignment="1">
      <alignment vertical="center"/>
    </xf>
    <xf numFmtId="37" fontId="12" fillId="0" borderId="0" xfId="1" applyNumberFormat="1" applyFont="1" applyFill="1" applyBorder="1" applyAlignment="1" applyProtection="1">
      <alignment horizontal="center" vertical="center" shrinkToFit="1"/>
    </xf>
    <xf numFmtId="37" fontId="2" fillId="0" borderId="69" xfId="1" applyNumberFormat="1" applyFont="1" applyFill="1" applyBorder="1" applyAlignment="1" applyProtection="1">
      <alignment horizontal="center" vertical="center" shrinkToFit="1"/>
    </xf>
    <xf numFmtId="37" fontId="2" fillId="0" borderId="27" xfId="1" applyNumberFormat="1" applyFont="1" applyFill="1" applyBorder="1" applyAlignment="1" applyProtection="1">
      <alignment horizontal="center" vertical="center" shrinkToFit="1"/>
    </xf>
    <xf numFmtId="37" fontId="2" fillId="0" borderId="29" xfId="1" applyNumberFormat="1" applyFont="1" applyFill="1" applyBorder="1" applyAlignment="1" applyProtection="1">
      <alignment horizontal="center" vertical="center" shrinkToFit="1"/>
    </xf>
    <xf numFmtId="37" fontId="2" fillId="0" borderId="0" xfId="1" applyNumberFormat="1" applyFont="1" applyFill="1" applyBorder="1" applyAlignment="1" applyProtection="1">
      <alignment horizontal="center" vertical="center" shrinkToFit="1"/>
    </xf>
    <xf numFmtId="37" fontId="2" fillId="0" borderId="18" xfId="1" applyNumberFormat="1" applyFont="1" applyFill="1" applyBorder="1" applyAlignment="1" applyProtection="1">
      <alignment horizontal="center" vertical="center" shrinkToFit="1"/>
    </xf>
    <xf numFmtId="37" fontId="2" fillId="0" borderId="28" xfId="1" applyNumberFormat="1" applyFont="1" applyFill="1" applyBorder="1" applyAlignment="1">
      <alignment horizontal="center" vertical="center" shrinkToFit="1"/>
    </xf>
    <xf numFmtId="37" fontId="2" fillId="0" borderId="26" xfId="1" applyNumberFormat="1" applyFont="1" applyFill="1" applyBorder="1" applyAlignment="1">
      <alignment horizontal="center" vertical="center" shrinkToFit="1"/>
    </xf>
    <xf numFmtId="37" fontId="2" fillId="0" borderId="29" xfId="1" applyNumberFormat="1" applyFont="1" applyFill="1" applyBorder="1" applyAlignment="1">
      <alignment horizontal="center" vertical="center" shrinkToFit="1"/>
    </xf>
    <xf numFmtId="37" fontId="2" fillId="0" borderId="75" xfId="1" applyNumberFormat="1" applyFont="1" applyFill="1" applyBorder="1" applyAlignment="1" applyProtection="1">
      <alignment horizontal="distributed" vertical="center" shrinkToFit="1"/>
    </xf>
    <xf numFmtId="37" fontId="2" fillId="0" borderId="61" xfId="1" applyNumberFormat="1" applyFont="1" applyFill="1" applyBorder="1" applyAlignment="1" applyProtection="1">
      <alignment vertical="center" shrinkToFit="1"/>
      <protection locked="0"/>
    </xf>
    <xf numFmtId="37" fontId="2" fillId="0" borderId="91" xfId="1" applyNumberFormat="1" applyFont="1" applyFill="1" applyBorder="1" applyAlignment="1" applyProtection="1">
      <alignment vertical="center" shrinkToFit="1"/>
      <protection locked="0"/>
    </xf>
    <xf numFmtId="37" fontId="12" fillId="0" borderId="0" xfId="1" applyNumberFormat="1" applyFont="1" applyFill="1" applyBorder="1" applyAlignment="1" applyProtection="1">
      <alignment vertical="center" shrinkToFit="1"/>
    </xf>
    <xf numFmtId="37" fontId="2" fillId="0" borderId="44" xfId="1" applyFont="1" applyFill="1" applyBorder="1" applyAlignment="1" applyProtection="1">
      <alignment vertical="center"/>
      <protection locked="0"/>
    </xf>
    <xf numFmtId="37" fontId="2" fillId="0" borderId="57" xfId="1" applyFont="1" applyFill="1" applyBorder="1" applyAlignment="1" applyProtection="1">
      <alignment vertical="center"/>
      <protection locked="0"/>
    </xf>
    <xf numFmtId="37" fontId="2" fillId="0" borderId="79" xfId="1" applyFont="1" applyFill="1" applyBorder="1" applyAlignment="1" applyProtection="1">
      <alignment vertical="center"/>
      <protection locked="0"/>
    </xf>
    <xf numFmtId="37" fontId="2" fillId="0" borderId="96" xfId="1" applyNumberFormat="1" applyFont="1" applyFill="1" applyBorder="1" applyAlignment="1" applyProtection="1">
      <alignment vertical="center" shrinkToFit="1"/>
      <protection locked="0"/>
    </xf>
    <xf numFmtId="37" fontId="2" fillId="0" borderId="82" xfId="1" applyNumberFormat="1" applyFont="1" applyFill="1" applyBorder="1" applyAlignment="1" applyProtection="1">
      <alignment vertical="center" shrinkToFit="1"/>
      <protection locked="0"/>
    </xf>
    <xf numFmtId="37" fontId="2" fillId="0" borderId="0" xfId="1" applyNumberFormat="1" applyFont="1" applyFill="1" applyAlignment="1" applyProtection="1">
      <alignment horizontal="distributed" vertical="center" shrinkToFit="1"/>
    </xf>
    <xf numFmtId="37" fontId="2" fillId="0" borderId="0" xfId="1" applyNumberFormat="1" applyFont="1" applyFill="1" applyAlignment="1">
      <alignment horizontal="right" vertical="center" shrinkToFit="1"/>
    </xf>
    <xf numFmtId="37" fontId="2" fillId="0" borderId="0" xfId="1" applyNumberFormat="1" applyFont="1" applyFill="1" applyBorder="1" applyAlignment="1">
      <alignment horizontal="right" vertical="center" shrinkToFit="1"/>
    </xf>
    <xf numFmtId="37" fontId="2" fillId="0" borderId="0" xfId="1" applyNumberFormat="1" applyFont="1" applyFill="1" applyAlignment="1">
      <alignment horizontal="center" vertical="center" shrinkToFit="1"/>
    </xf>
    <xf numFmtId="37" fontId="2" fillId="0" borderId="0" xfId="1" applyNumberFormat="1" applyFont="1" applyFill="1" applyAlignment="1" applyProtection="1">
      <alignment horizontal="right" vertical="center" shrinkToFit="1"/>
    </xf>
    <xf numFmtId="37" fontId="2" fillId="0" borderId="0" xfId="1" applyNumberFormat="1" applyFont="1" applyFill="1" applyBorder="1" applyAlignment="1" applyProtection="1">
      <alignment horizontal="right" vertical="center" shrinkToFit="1"/>
    </xf>
    <xf numFmtId="37" fontId="2" fillId="0" borderId="0" xfId="1" applyFont="1" applyFill="1" applyAlignment="1" applyProtection="1">
      <alignment vertical="center"/>
      <protection locked="0"/>
    </xf>
    <xf numFmtId="37" fontId="2" fillId="0" borderId="0" xfId="1" applyNumberFormat="1" applyFont="1" applyFill="1" applyBorder="1" applyAlignment="1" applyProtection="1">
      <alignment vertical="center"/>
    </xf>
    <xf numFmtId="37" fontId="6" fillId="0" borderId="0" xfId="1" applyFont="1" applyFill="1"/>
    <xf numFmtId="37" fontId="2" fillId="0" borderId="0" xfId="1" applyFont="1" applyFill="1" applyAlignment="1">
      <alignment vertical="center" shrinkToFit="1"/>
    </xf>
    <xf numFmtId="37" fontId="10" fillId="0" borderId="0" xfId="1" applyFont="1" applyFill="1" applyBorder="1" applyAlignment="1">
      <alignment horizontal="center" vertical="center"/>
    </xf>
    <xf numFmtId="37" fontId="2" fillId="0" borderId="83" xfId="1" applyFont="1" applyFill="1" applyBorder="1" applyAlignment="1" applyProtection="1">
      <alignment horizontal="center" vertical="center"/>
    </xf>
    <xf numFmtId="37" fontId="2" fillId="0" borderId="13" xfId="1" applyFont="1" applyFill="1" applyBorder="1" applyAlignment="1" applyProtection="1">
      <alignment horizontal="center" vertical="center"/>
    </xf>
    <xf numFmtId="37" fontId="2" fillId="0" borderId="11" xfId="1" applyFont="1" applyFill="1" applyBorder="1" applyAlignment="1" applyProtection="1">
      <alignment horizontal="center" vertical="center"/>
    </xf>
    <xf numFmtId="37" fontId="2" fillId="0" borderId="15" xfId="1" applyFont="1" applyFill="1" applyBorder="1" applyAlignment="1" applyProtection="1">
      <alignment horizontal="center" vertical="center"/>
    </xf>
    <xf numFmtId="37" fontId="2" fillId="0" borderId="14" xfId="1" applyFont="1" applyFill="1" applyBorder="1" applyAlignment="1">
      <alignment horizontal="center" vertical="center"/>
    </xf>
    <xf numFmtId="37" fontId="2" fillId="0" borderId="12" xfId="1" applyFont="1" applyFill="1" applyBorder="1" applyAlignment="1">
      <alignment horizontal="center" vertical="center" shrinkToFit="1"/>
    </xf>
    <xf numFmtId="37" fontId="2" fillId="0" borderId="15" xfId="1" applyFont="1" applyFill="1" applyBorder="1" applyAlignment="1">
      <alignment horizontal="center" vertical="center" shrinkToFit="1"/>
    </xf>
    <xf numFmtId="37" fontId="2" fillId="0" borderId="75" xfId="1" applyFont="1" applyFill="1" applyBorder="1" applyAlignment="1" applyProtection="1">
      <alignment horizontal="distributed" vertical="center"/>
    </xf>
    <xf numFmtId="37" fontId="2" fillId="0" borderId="61" xfId="1" applyFont="1" applyFill="1" applyBorder="1" applyAlignment="1" applyProtection="1">
      <alignment vertical="center"/>
      <protection locked="0"/>
    </xf>
    <xf numFmtId="37" fontId="2" fillId="0" borderId="74" xfId="1" applyFont="1" applyFill="1" applyBorder="1" applyAlignment="1" applyProtection="1">
      <alignment vertical="center"/>
      <protection locked="0"/>
    </xf>
    <xf numFmtId="37" fontId="2" fillId="0" borderId="73" xfId="1" applyFont="1" applyFill="1" applyBorder="1" applyAlignment="1" applyProtection="1">
      <alignment vertical="center" shrinkToFit="1"/>
      <protection locked="0"/>
    </xf>
    <xf numFmtId="37" fontId="2" fillId="0" borderId="74" xfId="1" applyFont="1" applyFill="1" applyBorder="1" applyAlignment="1" applyProtection="1">
      <alignment vertical="center" shrinkToFit="1"/>
      <protection locked="0"/>
    </xf>
    <xf numFmtId="37" fontId="12" fillId="0" borderId="0" xfId="1" applyFont="1" applyFill="1" applyAlignment="1">
      <alignment vertical="center"/>
    </xf>
    <xf numFmtId="37" fontId="12" fillId="0" borderId="75" xfId="1" applyFont="1" applyFill="1" applyBorder="1" applyAlignment="1" applyProtection="1">
      <alignment horizontal="distributed" vertical="center" shrinkToFit="1"/>
    </xf>
    <xf numFmtId="37" fontId="12" fillId="0" borderId="0" xfId="1" applyFont="1" applyFill="1" applyBorder="1" applyAlignment="1">
      <alignment vertical="center" shrinkToFit="1"/>
    </xf>
    <xf numFmtId="37" fontId="12" fillId="0" borderId="0" xfId="1" applyFont="1" applyFill="1" applyAlignment="1">
      <alignment vertical="center" shrinkToFit="1"/>
    </xf>
    <xf numFmtId="37" fontId="2" fillId="0" borderId="41" xfId="1" applyNumberFormat="1" applyFont="1" applyFill="1" applyBorder="1" applyAlignment="1" applyProtection="1">
      <alignment vertical="center"/>
      <protection locked="0"/>
    </xf>
    <xf numFmtId="37" fontId="2" fillId="0" borderId="46" xfId="1" applyNumberFormat="1" applyFont="1" applyFill="1" applyBorder="1" applyAlignment="1" applyProtection="1">
      <alignment vertical="center"/>
      <protection locked="0"/>
    </xf>
    <xf numFmtId="37" fontId="2" fillId="0" borderId="100" xfId="1" applyNumberFormat="1" applyFont="1" applyFill="1" applyBorder="1" applyAlignment="1" applyProtection="1">
      <alignment vertical="center" shrinkToFit="1"/>
      <protection locked="0"/>
    </xf>
    <xf numFmtId="37" fontId="2" fillId="0" borderId="101" xfId="1" applyFont="1" applyFill="1" applyBorder="1" applyAlignment="1" applyProtection="1">
      <alignment vertical="center" shrinkToFit="1"/>
      <protection locked="0"/>
    </xf>
    <xf numFmtId="37" fontId="2" fillId="0" borderId="53" xfId="1" applyNumberFormat="1" applyFont="1" applyFill="1" applyBorder="1" applyAlignment="1" applyProtection="1">
      <alignment vertical="center"/>
      <protection locked="0"/>
    </xf>
    <xf numFmtId="37" fontId="2" fillId="0" borderId="77" xfId="1" applyNumberFormat="1" applyFont="1" applyFill="1" applyBorder="1" applyAlignment="1" applyProtection="1">
      <alignment vertical="center"/>
      <protection locked="0"/>
    </xf>
    <xf numFmtId="37" fontId="2" fillId="0" borderId="77" xfId="1" applyFont="1" applyFill="1" applyBorder="1" applyAlignment="1" applyProtection="1">
      <alignment vertical="center" shrinkToFit="1"/>
      <protection locked="0"/>
    </xf>
    <xf numFmtId="37" fontId="2" fillId="0" borderId="47" xfId="1" applyNumberFormat="1" applyFont="1" applyFill="1" applyBorder="1" applyAlignment="1" applyProtection="1">
      <alignment vertical="center"/>
      <protection locked="0"/>
    </xf>
    <xf numFmtId="37" fontId="2" fillId="0" borderId="51" xfId="1" applyNumberFormat="1" applyFont="1" applyFill="1" applyBorder="1" applyAlignment="1" applyProtection="1">
      <alignment vertical="center"/>
      <protection locked="0"/>
    </xf>
    <xf numFmtId="37" fontId="2" fillId="0" borderId="51" xfId="1" applyFont="1" applyFill="1" applyBorder="1" applyAlignment="1" applyProtection="1">
      <alignment vertical="center" shrinkToFit="1"/>
      <protection locked="0"/>
    </xf>
    <xf numFmtId="37" fontId="2" fillId="0" borderId="46" xfId="1" applyFont="1" applyFill="1" applyBorder="1" applyAlignment="1" applyProtection="1">
      <alignment vertical="center" shrinkToFit="1"/>
      <protection locked="0"/>
    </xf>
    <xf numFmtId="37" fontId="12" fillId="0" borderId="0" xfId="1" applyFont="1" applyFill="1" applyBorder="1" applyAlignment="1">
      <alignment vertical="center"/>
    </xf>
    <xf numFmtId="37" fontId="2" fillId="0" borderId="96" xfId="1" applyNumberFormat="1" applyFont="1" applyFill="1" applyBorder="1" applyAlignment="1" applyProtection="1">
      <alignment vertical="center"/>
      <protection locked="0"/>
    </xf>
    <xf numFmtId="37" fontId="2" fillId="0" borderId="80" xfId="1" applyNumberFormat="1" applyFont="1" applyFill="1" applyBorder="1" applyAlignment="1" applyProtection="1">
      <alignment vertical="center"/>
      <protection locked="0"/>
    </xf>
    <xf numFmtId="37" fontId="2" fillId="0" borderId="44" xfId="1" applyNumberFormat="1" applyFont="1" applyFill="1" applyBorder="1" applyAlignment="1" applyProtection="1">
      <alignment vertical="center" shrinkToFit="1"/>
    </xf>
    <xf numFmtId="37" fontId="2" fillId="0" borderId="46" xfId="1" applyFont="1" applyFill="1" applyBorder="1" applyAlignment="1">
      <alignment vertical="center" shrinkToFit="1"/>
    </xf>
    <xf numFmtId="37" fontId="2" fillId="0" borderId="87" xfId="1" applyNumberFormat="1" applyFont="1" applyFill="1" applyBorder="1" applyAlignment="1" applyProtection="1">
      <alignment vertical="center"/>
      <protection locked="0"/>
    </xf>
    <xf numFmtId="37" fontId="2" fillId="0" borderId="89" xfId="1" applyNumberFormat="1" applyFont="1" applyFill="1" applyBorder="1" applyAlignment="1" applyProtection="1">
      <alignment vertical="center"/>
      <protection locked="0"/>
    </xf>
    <xf numFmtId="37" fontId="2" fillId="0" borderId="89" xfId="1" applyFont="1" applyFill="1" applyBorder="1" applyAlignment="1" applyProtection="1">
      <alignment vertical="center" shrinkToFit="1"/>
      <protection locked="0"/>
    </xf>
    <xf numFmtId="37" fontId="9" fillId="0" borderId="0" xfId="1" applyFont="1" applyFill="1" applyAlignment="1">
      <alignment horizontal="left" vertical="center"/>
    </xf>
    <xf numFmtId="37" fontId="2" fillId="0" borderId="0" xfId="1" applyNumberFormat="1" applyFont="1" applyFill="1" applyAlignment="1" applyProtection="1">
      <alignment vertical="center"/>
    </xf>
    <xf numFmtId="37" fontId="2" fillId="0" borderId="0" xfId="1" applyNumberFormat="1" applyFont="1" applyFill="1" applyAlignment="1" applyProtection="1">
      <alignment horizontal="right" vertical="center"/>
    </xf>
    <xf numFmtId="37" fontId="2" fillId="0" borderId="0" xfId="1" applyNumberFormat="1" applyFont="1" applyFill="1" applyBorder="1" applyAlignment="1" applyProtection="1">
      <alignment horizontal="right" vertical="center"/>
    </xf>
    <xf numFmtId="37" fontId="2" fillId="0" borderId="0" xfId="1" applyFont="1" applyFill="1" applyAlignment="1">
      <alignment horizontal="center" vertical="center"/>
    </xf>
    <xf numFmtId="37" fontId="2" fillId="0" borderId="0" xfId="1" applyFont="1" applyFill="1" applyAlignment="1">
      <alignment horizontal="distributed" vertical="center"/>
    </xf>
    <xf numFmtId="37" fontId="2" fillId="0" borderId="0" xfId="1" applyFont="1" applyFill="1" applyAlignment="1">
      <alignment horizontal="right" vertical="center" wrapText="1"/>
    </xf>
    <xf numFmtId="37" fontId="2" fillId="0" borderId="0" xfId="1" applyFont="1" applyFill="1" applyBorder="1" applyAlignment="1">
      <alignment horizontal="right" vertical="center" wrapText="1"/>
    </xf>
    <xf numFmtId="37" fontId="2" fillId="0" borderId="0" xfId="1" applyFont="1" applyFill="1" applyBorder="1" applyAlignment="1">
      <alignment horizontal="center" vertical="center"/>
    </xf>
    <xf numFmtId="37" fontId="2" fillId="0" borderId="12" xfId="1" applyFont="1" applyFill="1" applyBorder="1" applyAlignment="1">
      <alignment horizontal="center" vertical="center" wrapText="1"/>
    </xf>
    <xf numFmtId="37" fontId="2" fillId="0" borderId="17" xfId="1" applyFont="1" applyFill="1" applyBorder="1" applyAlignment="1" applyProtection="1">
      <alignment horizontal="center" vertical="center" wrapText="1"/>
    </xf>
    <xf numFmtId="37" fontId="2" fillId="0" borderId="105" xfId="1" applyFont="1" applyFill="1" applyBorder="1" applyAlignment="1" applyProtection="1">
      <alignment horizontal="center" vertical="center" wrapText="1"/>
    </xf>
    <xf numFmtId="37" fontId="2" fillId="0" borderId="20" xfId="1" applyFont="1" applyFill="1" applyBorder="1" applyAlignment="1" applyProtection="1">
      <alignment horizontal="center" vertical="center" wrapText="1"/>
    </xf>
    <xf numFmtId="37" fontId="2" fillId="0" borderId="2" xfId="1" applyFont="1" applyFill="1" applyBorder="1" applyAlignment="1" applyProtection="1">
      <alignment horizontal="center" vertical="center"/>
    </xf>
    <xf numFmtId="37" fontId="2" fillId="0" borderId="0" xfId="1" applyFont="1" applyFill="1" applyAlignment="1">
      <alignment horizontal="right" vertical="center"/>
    </xf>
    <xf numFmtId="37" fontId="2" fillId="0" borderId="109" xfId="1" applyFont="1" applyFill="1" applyBorder="1" applyAlignment="1" applyProtection="1">
      <alignment horizontal="distributed" vertical="center"/>
    </xf>
    <xf numFmtId="37" fontId="2" fillId="0" borderId="110" xfId="1" applyFont="1" applyFill="1" applyBorder="1" applyAlignment="1" applyProtection="1">
      <alignment horizontal="right" vertical="center"/>
      <protection locked="0"/>
    </xf>
    <xf numFmtId="37" fontId="2" fillId="0" borderId="91" xfId="1" applyFont="1" applyFill="1" applyBorder="1" applyAlignment="1" applyProtection="1">
      <alignment horizontal="right" vertical="center"/>
      <protection locked="0"/>
    </xf>
    <xf numFmtId="37" fontId="2" fillId="0" borderId="111" xfId="1" applyFont="1" applyFill="1" applyBorder="1" applyAlignment="1" applyProtection="1">
      <alignment horizontal="right" vertical="center"/>
      <protection locked="0"/>
    </xf>
    <xf numFmtId="37" fontId="2" fillId="0" borderId="87" xfId="1" applyFont="1" applyFill="1" applyBorder="1" applyAlignment="1" applyProtection="1">
      <alignment horizontal="distributed" vertical="center"/>
    </xf>
    <xf numFmtId="37" fontId="2" fillId="0" borderId="87" xfId="1" applyFont="1" applyFill="1" applyBorder="1" applyAlignment="1" applyProtection="1">
      <alignment horizontal="right" vertical="center"/>
      <protection locked="0"/>
    </xf>
    <xf numFmtId="37" fontId="2" fillId="0" borderId="89" xfId="1" applyFont="1" applyFill="1" applyBorder="1" applyAlignment="1" applyProtection="1">
      <alignment horizontal="right" vertical="center"/>
      <protection locked="0"/>
    </xf>
    <xf numFmtId="37" fontId="2" fillId="0" borderId="88" xfId="1" applyFont="1" applyFill="1" applyBorder="1" applyAlignment="1" applyProtection="1">
      <alignment horizontal="right" vertical="center"/>
      <protection locked="0"/>
    </xf>
    <xf numFmtId="37" fontId="2" fillId="0" borderId="112" xfId="1" applyFont="1" applyFill="1" applyBorder="1" applyAlignment="1" applyProtection="1">
      <alignment horizontal="right" vertical="center"/>
      <protection locked="0"/>
    </xf>
    <xf numFmtId="37" fontId="2" fillId="0" borderId="113" xfId="1" applyFont="1" applyFill="1" applyBorder="1" applyAlignment="1" applyProtection="1">
      <alignment horizontal="right" vertical="center"/>
      <protection locked="0"/>
    </xf>
    <xf numFmtId="37" fontId="2" fillId="0" borderId="114" xfId="1" applyFont="1" applyFill="1" applyBorder="1" applyAlignment="1" applyProtection="1">
      <alignment horizontal="right" vertical="center"/>
      <protection locked="0"/>
    </xf>
    <xf numFmtId="37" fontId="12" fillId="0" borderId="0" xfId="1" applyFont="1" applyFill="1" applyBorder="1" applyAlignment="1">
      <alignment horizontal="right" vertical="center"/>
    </xf>
    <xf numFmtId="37" fontId="2" fillId="0" borderId="115" xfId="1" applyFont="1" applyFill="1" applyBorder="1" applyAlignment="1" applyProtection="1">
      <alignment horizontal="distributed" vertical="center"/>
    </xf>
    <xf numFmtId="37" fontId="2" fillId="0" borderId="31" xfId="1" applyFont="1" applyFill="1" applyBorder="1" applyAlignment="1" applyProtection="1">
      <alignment horizontal="center" vertical="center"/>
    </xf>
    <xf numFmtId="37" fontId="12" fillId="0" borderId="90" xfId="1" applyFont="1" applyFill="1" applyBorder="1" applyAlignment="1">
      <alignment horizontal="right" vertical="center"/>
    </xf>
    <xf numFmtId="37" fontId="2" fillId="0" borderId="41" xfId="1" applyFont="1" applyFill="1" applyBorder="1" applyAlignment="1" applyProtection="1">
      <alignment horizontal="distributed" vertical="center"/>
    </xf>
    <xf numFmtId="37" fontId="2" fillId="0" borderId="44" xfId="1" applyNumberFormat="1" applyFont="1" applyFill="1" applyBorder="1" applyAlignment="1" applyProtection="1">
      <alignment vertical="center"/>
      <protection locked="0"/>
    </xf>
    <xf numFmtId="37" fontId="2" fillId="0" borderId="116" xfId="1" applyFont="1" applyFill="1" applyBorder="1" applyAlignment="1" applyProtection="1">
      <alignment vertical="center"/>
      <protection locked="0"/>
    </xf>
    <xf numFmtId="37" fontId="2" fillId="0" borderId="88" xfId="1" applyFont="1" applyFill="1" applyBorder="1" applyAlignment="1" applyProtection="1">
      <alignment vertical="center"/>
      <protection locked="0"/>
    </xf>
    <xf numFmtId="37" fontId="2" fillId="0" borderId="88" xfId="1" applyNumberFormat="1" applyFont="1" applyFill="1" applyBorder="1" applyAlignment="1" applyProtection="1">
      <alignment vertical="center"/>
      <protection locked="0"/>
    </xf>
    <xf numFmtId="37" fontId="2" fillId="0" borderId="113" xfId="1" applyNumberFormat="1" applyFont="1" applyFill="1" applyBorder="1" applyAlignment="1" applyProtection="1">
      <alignment vertical="center"/>
      <protection locked="0"/>
    </xf>
    <xf numFmtId="37" fontId="2" fillId="0" borderId="114" xfId="1" applyNumberFormat="1" applyFont="1" applyFill="1" applyBorder="1" applyAlignment="1" applyProtection="1">
      <alignment vertical="center"/>
      <protection locked="0"/>
    </xf>
    <xf numFmtId="37" fontId="2" fillId="0" borderId="0" xfId="1" applyNumberFormat="1" applyFont="1" applyFill="1" applyAlignment="1" applyProtection="1">
      <alignment vertical="center"/>
      <protection locked="0"/>
    </xf>
    <xf numFmtId="37" fontId="2" fillId="0" borderId="0" xfId="1" applyFont="1" applyFill="1" applyBorder="1" applyAlignment="1" applyProtection="1">
      <alignment vertical="center"/>
    </xf>
    <xf numFmtId="37" fontId="2" fillId="0" borderId="31" xfId="1" applyFont="1" applyFill="1" applyBorder="1" applyAlignment="1" applyProtection="1">
      <alignment horizontal="distributed" vertical="center"/>
    </xf>
    <xf numFmtId="37" fontId="2" fillId="0" borderId="31" xfId="1" applyNumberFormat="1" applyFont="1" applyFill="1" applyBorder="1" applyAlignment="1" applyProtection="1">
      <alignment vertical="center"/>
      <protection locked="0"/>
    </xf>
    <xf numFmtId="37" fontId="11" fillId="0" borderId="36" xfId="1" applyNumberFormat="1" applyFont="1" applyFill="1" applyBorder="1" applyAlignment="1" applyProtection="1">
      <alignment horizontal="right" vertical="center"/>
      <protection locked="0"/>
    </xf>
    <xf numFmtId="37" fontId="2" fillId="0" borderId="31" xfId="1" applyNumberFormat="1" applyFont="1" applyFill="1" applyBorder="1" applyAlignment="1" applyProtection="1">
      <alignment horizontal="right" vertical="center"/>
      <protection locked="0"/>
    </xf>
    <xf numFmtId="37" fontId="2" fillId="0" borderId="34" xfId="1" applyNumberFormat="1" applyFont="1" applyFill="1" applyBorder="1" applyAlignment="1" applyProtection="1">
      <alignment horizontal="right" vertical="center"/>
      <protection locked="0"/>
    </xf>
    <xf numFmtId="37" fontId="2" fillId="0" borderId="36" xfId="1" applyNumberFormat="1" applyFont="1" applyFill="1" applyBorder="1" applyAlignment="1" applyProtection="1">
      <alignment horizontal="right" vertical="center"/>
      <protection locked="0"/>
    </xf>
    <xf numFmtId="37" fontId="2" fillId="0" borderId="34" xfId="1" applyFont="1" applyFill="1" applyBorder="1" applyAlignment="1" applyProtection="1">
      <alignment vertical="center"/>
      <protection locked="0"/>
    </xf>
    <xf numFmtId="37" fontId="2" fillId="0" borderId="68" xfId="1" applyFont="1" applyFill="1" applyBorder="1" applyAlignment="1" applyProtection="1">
      <alignment vertical="center"/>
      <protection locked="0"/>
    </xf>
    <xf numFmtId="37" fontId="2" fillId="0" borderId="53" xfId="1" applyFont="1" applyFill="1" applyBorder="1" applyAlignment="1" applyProtection="1">
      <alignment horizontal="distributed" vertical="center"/>
    </xf>
    <xf numFmtId="37" fontId="2" fillId="0" borderId="57" xfId="1" applyFont="1" applyFill="1" applyBorder="1" applyAlignment="1" applyProtection="1">
      <alignment horizontal="distributed" vertical="center" wrapText="1"/>
    </xf>
    <xf numFmtId="37" fontId="2" fillId="0" borderId="96" xfId="1" applyFont="1" applyFill="1" applyBorder="1" applyAlignment="1" applyProtection="1">
      <alignment horizontal="distributed" vertical="center"/>
    </xf>
    <xf numFmtId="37" fontId="2" fillId="0" borderId="8" xfId="1" applyFont="1" applyFill="1" applyBorder="1" applyAlignment="1" applyProtection="1">
      <alignment horizontal="distributed" vertical="center"/>
    </xf>
    <xf numFmtId="37" fontId="2" fillId="0" borderId="8" xfId="1" applyNumberFormat="1" applyFont="1" applyFill="1" applyBorder="1" applyAlignment="1" applyProtection="1">
      <alignment vertical="center"/>
      <protection locked="0"/>
    </xf>
    <xf numFmtId="37" fontId="2" fillId="0" borderId="39" xfId="1" applyNumberFormat="1" applyFont="1" applyFill="1" applyBorder="1" applyAlignment="1" applyProtection="1">
      <alignment vertical="center"/>
      <protection locked="0"/>
    </xf>
    <xf numFmtId="37" fontId="2" fillId="0" borderId="38" xfId="1" applyFont="1" applyFill="1" applyBorder="1" applyAlignment="1" applyProtection="1">
      <alignment vertical="center"/>
      <protection locked="0"/>
    </xf>
    <xf numFmtId="37" fontId="2" fillId="0" borderId="39" xfId="1" applyFont="1" applyFill="1" applyBorder="1" applyAlignment="1" applyProtection="1">
      <alignment vertical="center"/>
      <protection locked="0"/>
    </xf>
    <xf numFmtId="37" fontId="2" fillId="0" borderId="27" xfId="1" applyFont="1" applyFill="1" applyBorder="1" applyAlignment="1" applyProtection="1">
      <alignment horizontal="distributed" vertical="center"/>
    </xf>
    <xf numFmtId="37" fontId="2" fillId="0" borderId="36" xfId="1" applyNumberFormat="1" applyFont="1" applyFill="1" applyBorder="1" applyAlignment="1" applyProtection="1">
      <alignment vertical="center"/>
      <protection locked="0"/>
    </xf>
    <xf numFmtId="37" fontId="2" fillId="0" borderId="68" xfId="1" applyNumberFormat="1" applyFont="1" applyFill="1" applyBorder="1" applyAlignment="1" applyProtection="1">
      <alignment vertical="center"/>
      <protection locked="0"/>
    </xf>
    <xf numFmtId="37" fontId="2" fillId="0" borderId="36" xfId="1" applyFont="1" applyFill="1" applyBorder="1" applyAlignment="1" applyProtection="1">
      <alignment vertical="center"/>
      <protection locked="0"/>
    </xf>
    <xf numFmtId="37" fontId="2" fillId="0" borderId="115" xfId="1" applyNumberFormat="1" applyFont="1" applyFill="1" applyBorder="1" applyAlignment="1" applyProtection="1">
      <alignment vertical="center"/>
      <protection locked="0"/>
    </xf>
    <xf numFmtId="37" fontId="2" fillId="0" borderId="101" xfId="1" applyNumberFormat="1" applyFont="1" applyFill="1" applyBorder="1" applyAlignment="1" applyProtection="1">
      <alignment vertical="center"/>
      <protection locked="0"/>
    </xf>
    <xf numFmtId="37" fontId="2" fillId="0" borderId="100" xfId="1" applyNumberFormat="1" applyFont="1" applyFill="1" applyBorder="1" applyAlignment="1" applyProtection="1">
      <alignment vertical="center"/>
      <protection locked="0"/>
    </xf>
    <xf numFmtId="37" fontId="2" fillId="0" borderId="46" xfId="1" applyFont="1" applyFill="1" applyBorder="1" applyAlignment="1" applyProtection="1">
      <alignment vertical="center"/>
      <protection locked="0"/>
    </xf>
    <xf numFmtId="37" fontId="2" fillId="0" borderId="34" xfId="1" applyNumberFormat="1" applyFont="1" applyFill="1" applyBorder="1" applyAlignment="1" applyProtection="1">
      <alignment vertical="center"/>
      <protection locked="0"/>
    </xf>
    <xf numFmtId="37" fontId="2" fillId="0" borderId="18" xfId="1" applyNumberFormat="1" applyFont="1" applyFill="1" applyBorder="1" applyAlignment="1" applyProtection="1">
      <alignment vertical="center"/>
      <protection locked="0"/>
    </xf>
    <xf numFmtId="37" fontId="2" fillId="0" borderId="20" xfId="1" applyNumberFormat="1" applyFont="1" applyFill="1" applyBorder="1" applyAlignment="1" applyProtection="1">
      <alignment vertical="center"/>
      <protection locked="0"/>
    </xf>
    <xf numFmtId="37" fontId="2" fillId="0" borderId="17" xfId="1" applyFont="1" applyFill="1" applyBorder="1" applyAlignment="1" applyProtection="1">
      <alignment vertical="center"/>
      <protection locked="0"/>
    </xf>
    <xf numFmtId="37" fontId="2" fillId="0" borderId="20" xfId="1" applyFont="1" applyFill="1" applyBorder="1" applyAlignment="1" applyProtection="1">
      <alignment vertical="center"/>
      <protection locked="0"/>
    </xf>
    <xf numFmtId="37" fontId="2" fillId="0" borderId="77" xfId="1" applyFont="1" applyFill="1" applyBorder="1" applyAlignment="1" applyProtection="1">
      <alignment vertical="center"/>
      <protection locked="0"/>
    </xf>
    <xf numFmtId="37" fontId="2" fillId="0" borderId="38" xfId="1" applyFont="1" applyFill="1" applyBorder="1" applyAlignment="1" applyProtection="1">
      <alignment horizontal="distributed" vertical="center" wrapText="1"/>
    </xf>
    <xf numFmtId="37" fontId="2" fillId="0" borderId="38" xfId="1" applyNumberFormat="1" applyFont="1" applyFill="1" applyBorder="1" applyAlignment="1" applyProtection="1">
      <alignment vertical="center"/>
      <protection locked="0"/>
    </xf>
    <xf numFmtId="37" fontId="2" fillId="0" borderId="31" xfId="1" applyFont="1" applyFill="1" applyBorder="1" applyAlignment="1">
      <alignment horizontal="distributed" vertical="center"/>
    </xf>
    <xf numFmtId="37" fontId="2" fillId="0" borderId="71" xfId="1" applyFont="1" applyFill="1" applyBorder="1" applyAlignment="1" applyProtection="1">
      <alignment horizontal="distributed" vertical="center"/>
    </xf>
    <xf numFmtId="37" fontId="2" fillId="0" borderId="27" xfId="1" applyNumberFormat="1" applyFont="1" applyFill="1" applyBorder="1" applyAlignment="1" applyProtection="1">
      <alignment vertical="center"/>
      <protection locked="0"/>
    </xf>
    <xf numFmtId="37" fontId="2" fillId="0" borderId="29" xfId="1" applyNumberFormat="1" applyFont="1" applyFill="1" applyBorder="1" applyAlignment="1" applyProtection="1">
      <alignment vertical="center"/>
      <protection locked="0"/>
    </xf>
    <xf numFmtId="37" fontId="2" fillId="0" borderId="26" xfId="1" applyFont="1" applyFill="1" applyBorder="1" applyAlignment="1" applyProtection="1">
      <alignment vertical="center"/>
      <protection locked="0"/>
    </xf>
    <xf numFmtId="37" fontId="2" fillId="0" borderId="29" xfId="1" applyFont="1" applyFill="1" applyBorder="1" applyAlignment="1" applyProtection="1">
      <alignment vertical="center"/>
      <protection locked="0"/>
    </xf>
    <xf numFmtId="37" fontId="2" fillId="0" borderId="0" xfId="1" applyFont="1" applyFill="1" applyAlignment="1">
      <alignment horizontal="left" vertical="center"/>
    </xf>
    <xf numFmtId="37" fontId="2" fillId="0" borderId="0" xfId="1" applyFont="1" applyFill="1" applyBorder="1" applyAlignment="1" applyProtection="1">
      <alignment horizontal="left" vertical="center"/>
      <protection locked="0"/>
    </xf>
    <xf numFmtId="37" fontId="2" fillId="0" borderId="0" xfId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vertical="center"/>
    </xf>
    <xf numFmtId="37" fontId="2" fillId="0" borderId="0" xfId="1" applyFont="1" applyFill="1" applyBorder="1" applyAlignment="1" applyProtection="1">
      <alignment vertical="center"/>
      <protection locked="0"/>
    </xf>
    <xf numFmtId="37" fontId="2" fillId="0" borderId="18" xfId="1" applyFont="1" applyFill="1" applyBorder="1" applyAlignment="1" applyProtection="1">
      <alignment horizontal="center" vertical="center"/>
    </xf>
    <xf numFmtId="0" fontId="2" fillId="0" borderId="18" xfId="1" applyNumberFormat="1" applyFont="1" applyFill="1" applyBorder="1" applyAlignment="1" applyProtection="1">
      <alignment horizontal="center" vertical="center"/>
    </xf>
    <xf numFmtId="37" fontId="2" fillId="0" borderId="39" xfId="1" applyFont="1" applyFill="1" applyBorder="1" applyAlignment="1" applyProtection="1">
      <alignment horizontal="center" vertical="center"/>
    </xf>
    <xf numFmtId="37" fontId="2" fillId="0" borderId="107" xfId="1" applyFont="1" applyFill="1" applyBorder="1" applyAlignment="1" applyProtection="1">
      <alignment vertical="center"/>
      <protection locked="0"/>
    </xf>
    <xf numFmtId="37" fontId="2" fillId="0" borderId="108" xfId="1" applyFont="1" applyFill="1" applyBorder="1" applyAlignment="1" applyProtection="1">
      <alignment vertical="center"/>
      <protection locked="0"/>
    </xf>
    <xf numFmtId="0" fontId="2" fillId="0" borderId="107" xfId="1" applyNumberFormat="1" applyFont="1" applyFill="1" applyBorder="1" applyAlignment="1" applyProtection="1">
      <alignment vertical="center"/>
      <protection locked="0"/>
    </xf>
    <xf numFmtId="37" fontId="11" fillId="0" borderId="0" xfId="1" applyFont="1" applyFill="1" applyBorder="1" applyAlignment="1">
      <alignment vertical="center"/>
    </xf>
    <xf numFmtId="37" fontId="2" fillId="0" borderId="127" xfId="1" applyFont="1" applyFill="1" applyBorder="1" applyAlignment="1" applyProtection="1">
      <alignment vertical="center"/>
      <protection locked="0"/>
    </xf>
    <xf numFmtId="37" fontId="2" fillId="0" borderId="128" xfId="1" applyFont="1" applyFill="1" applyBorder="1" applyAlignment="1" applyProtection="1">
      <alignment vertical="center"/>
      <protection locked="0"/>
    </xf>
    <xf numFmtId="0" fontId="2" fillId="0" borderId="127" xfId="1" applyNumberFormat="1" applyFont="1" applyFill="1" applyBorder="1" applyAlignment="1" applyProtection="1">
      <alignment vertical="center"/>
      <protection locked="0"/>
    </xf>
    <xf numFmtId="37" fontId="2" fillId="0" borderId="109" xfId="1" applyFont="1" applyFill="1" applyBorder="1" applyAlignment="1" applyProtection="1">
      <alignment vertical="center"/>
      <protection locked="0"/>
    </xf>
    <xf numFmtId="37" fontId="2" fillId="0" borderId="77" xfId="1" applyFont="1" applyFill="1" applyBorder="1" applyAlignment="1" applyProtection="1">
      <alignment horizontal="center" vertical="center"/>
    </xf>
    <xf numFmtId="37" fontId="2" fillId="0" borderId="53" xfId="1" applyFont="1" applyFill="1" applyBorder="1" applyAlignment="1" applyProtection="1">
      <alignment vertical="center"/>
      <protection locked="0"/>
    </xf>
    <xf numFmtId="0" fontId="2" fillId="0" borderId="57" xfId="1" applyNumberFormat="1" applyFont="1" applyFill="1" applyBorder="1" applyAlignment="1" applyProtection="1">
      <alignment vertical="center"/>
      <protection locked="0"/>
    </xf>
    <xf numFmtId="37" fontId="2" fillId="0" borderId="36" xfId="1" applyFont="1" applyFill="1" applyBorder="1" applyAlignment="1" applyProtection="1">
      <alignment horizontal="center" vertical="center"/>
    </xf>
    <xf numFmtId="37" fontId="2" fillId="0" borderId="87" xfId="1" applyFont="1" applyFill="1" applyBorder="1" applyAlignment="1" applyProtection="1">
      <alignment vertical="center"/>
      <protection locked="0"/>
    </xf>
    <xf numFmtId="0" fontId="2" fillId="0" borderId="88" xfId="1" applyNumberFormat="1" applyFont="1" applyFill="1" applyBorder="1" applyAlignment="1" applyProtection="1">
      <alignment vertical="center"/>
      <protection locked="0"/>
    </xf>
    <xf numFmtId="37" fontId="2" fillId="0" borderId="89" xfId="1" applyFont="1" applyFill="1" applyBorder="1" applyAlignment="1" applyProtection="1">
      <alignment vertical="center"/>
      <protection locked="0"/>
    </xf>
    <xf numFmtId="37" fontId="12" fillId="0" borderId="0" xfId="1" applyFont="1" applyFill="1" applyBorder="1" applyAlignment="1" applyProtection="1">
      <alignment vertical="center"/>
    </xf>
    <xf numFmtId="37" fontId="2" fillId="0" borderId="90" xfId="1" applyFont="1" applyFill="1" applyBorder="1" applyAlignment="1" applyProtection="1">
      <alignment vertical="center"/>
    </xf>
    <xf numFmtId="37" fontId="2" fillId="0" borderId="53" xfId="1" applyFont="1" applyFill="1" applyBorder="1" applyAlignment="1" applyProtection="1">
      <alignment horizontal="center" vertical="center"/>
    </xf>
    <xf numFmtId="37" fontId="2" fillId="0" borderId="18" xfId="1" applyFont="1" applyFill="1" applyBorder="1" applyAlignment="1" applyProtection="1">
      <alignment vertical="center"/>
      <protection locked="0"/>
    </xf>
    <xf numFmtId="37" fontId="2" fillId="0" borderId="41" xfId="1" applyFont="1" applyFill="1" applyBorder="1" applyAlignment="1" applyProtection="1">
      <alignment vertical="center"/>
      <protection locked="0"/>
    </xf>
    <xf numFmtId="0" fontId="2" fillId="0" borderId="41" xfId="1" applyNumberFormat="1" applyFont="1" applyFill="1" applyBorder="1" applyAlignment="1" applyProtection="1">
      <alignment vertical="center"/>
      <protection locked="0"/>
    </xf>
    <xf numFmtId="37" fontId="11" fillId="0" borderId="41" xfId="1" applyFont="1" applyFill="1" applyBorder="1" applyAlignment="1" applyProtection="1">
      <alignment vertical="center"/>
      <protection locked="0"/>
    </xf>
    <xf numFmtId="37" fontId="11" fillId="0" borderId="46" xfId="1" applyFont="1" applyFill="1" applyBorder="1" applyAlignment="1" applyProtection="1">
      <alignment vertical="center"/>
      <protection locked="0"/>
    </xf>
    <xf numFmtId="37" fontId="2" fillId="0" borderId="53" xfId="1" applyFont="1" applyFill="1" applyBorder="1" applyAlignment="1" applyProtection="1">
      <alignment horizontal="right" vertical="center"/>
      <protection locked="0"/>
    </xf>
    <xf numFmtId="0" fontId="2" fillId="0" borderId="53" xfId="1" applyNumberFormat="1" applyFont="1" applyFill="1" applyBorder="1" applyAlignment="1" applyProtection="1">
      <alignment vertical="center"/>
      <protection locked="0"/>
    </xf>
    <xf numFmtId="37" fontId="11" fillId="0" borderId="53" xfId="1" applyFont="1" applyFill="1" applyBorder="1" applyAlignment="1" applyProtection="1">
      <alignment vertical="center"/>
      <protection locked="0"/>
    </xf>
    <xf numFmtId="37" fontId="11" fillId="0" borderId="77" xfId="1" applyFont="1" applyFill="1" applyBorder="1" applyAlignment="1" applyProtection="1">
      <alignment vertical="center"/>
      <protection locked="0"/>
    </xf>
    <xf numFmtId="37" fontId="2" fillId="0" borderId="31" xfId="1" applyFont="1" applyFill="1" applyBorder="1" applyAlignment="1" applyProtection="1">
      <alignment vertical="center"/>
      <protection locked="0"/>
    </xf>
    <xf numFmtId="0" fontId="2" fillId="0" borderId="96" xfId="1" applyNumberFormat="1" applyFont="1" applyFill="1" applyBorder="1" applyAlignment="1" applyProtection="1">
      <alignment vertical="center"/>
      <protection locked="0"/>
    </xf>
    <xf numFmtId="37" fontId="11" fillId="0" borderId="96" xfId="1" applyFont="1" applyFill="1" applyBorder="1" applyAlignment="1" applyProtection="1">
      <alignment vertical="center"/>
      <protection locked="0"/>
    </xf>
    <xf numFmtId="37" fontId="11" fillId="0" borderId="80" xfId="1" applyFont="1" applyFill="1" applyBorder="1" applyAlignment="1" applyProtection="1">
      <alignment vertical="center"/>
      <protection locked="0"/>
    </xf>
    <xf numFmtId="0" fontId="2" fillId="0" borderId="115" xfId="1" applyNumberFormat="1" applyFont="1" applyFill="1" applyBorder="1" applyAlignment="1" applyProtection="1">
      <alignment vertical="center"/>
      <protection locked="0"/>
    </xf>
    <xf numFmtId="37" fontId="2" fillId="0" borderId="47" xfId="1" applyFont="1" applyFill="1" applyBorder="1" applyAlignment="1" applyProtection="1">
      <alignment vertical="center"/>
      <protection locked="0"/>
    </xf>
    <xf numFmtId="37" fontId="2" fillId="0" borderId="51" xfId="1" applyFont="1" applyFill="1" applyBorder="1" applyAlignment="1" applyProtection="1">
      <alignment vertical="center"/>
      <protection locked="0"/>
    </xf>
    <xf numFmtId="37" fontId="2" fillId="0" borderId="115" xfId="1" applyFont="1" applyFill="1" applyBorder="1" applyAlignment="1" applyProtection="1">
      <alignment vertical="center"/>
      <protection locked="0"/>
    </xf>
    <xf numFmtId="37" fontId="2" fillId="0" borderId="36" xfId="1" applyFont="1" applyFill="1" applyBorder="1" applyAlignment="1" applyProtection="1">
      <alignment horizontal="right" vertical="center"/>
      <protection locked="0"/>
    </xf>
    <xf numFmtId="37" fontId="2" fillId="0" borderId="96" xfId="1" applyFont="1" applyFill="1" applyBorder="1" applyAlignment="1" applyProtection="1">
      <alignment vertical="center"/>
      <protection locked="0"/>
    </xf>
    <xf numFmtId="37" fontId="2" fillId="0" borderId="80" xfId="1" applyFont="1" applyFill="1" applyBorder="1" applyAlignment="1" applyProtection="1">
      <alignment vertical="center"/>
      <protection locked="0"/>
    </xf>
    <xf numFmtId="37" fontId="2" fillId="0" borderId="49" xfId="1" applyFont="1" applyFill="1" applyBorder="1" applyAlignment="1" applyProtection="1">
      <alignment vertical="center"/>
      <protection locked="0"/>
    </xf>
    <xf numFmtId="0" fontId="2" fillId="0" borderId="47" xfId="1" applyNumberFormat="1" applyFont="1" applyFill="1" applyBorder="1" applyAlignment="1" applyProtection="1">
      <alignment vertical="center"/>
      <protection locked="0"/>
    </xf>
    <xf numFmtId="37" fontId="2" fillId="0" borderId="27" xfId="1" applyFont="1" applyFill="1" applyBorder="1" applyAlignment="1" applyProtection="1">
      <alignment horizontal="center" vertical="center"/>
    </xf>
    <xf numFmtId="37" fontId="2" fillId="0" borderId="27" xfId="1" applyFont="1" applyFill="1" applyBorder="1" applyAlignment="1" applyProtection="1">
      <alignment vertical="center"/>
      <protection locked="0"/>
    </xf>
    <xf numFmtId="0" fontId="2" fillId="0" borderId="87" xfId="1" applyNumberFormat="1" applyFont="1" applyFill="1" applyBorder="1" applyAlignment="1" applyProtection="1">
      <alignment vertical="center"/>
      <protection locked="0"/>
    </xf>
    <xf numFmtId="37" fontId="2" fillId="0" borderId="71" xfId="1" applyFont="1" applyFill="1" applyBorder="1" applyAlignment="1" applyProtection="1">
      <alignment vertical="center"/>
      <protection locked="0"/>
    </xf>
    <xf numFmtId="37" fontId="2" fillId="0" borderId="72" xfId="1" applyFont="1" applyFill="1" applyBorder="1" applyAlignment="1" applyProtection="1">
      <alignment vertical="center"/>
      <protection locked="0"/>
    </xf>
    <xf numFmtId="0" fontId="2" fillId="0" borderId="0" xfId="1" applyNumberFormat="1" applyFont="1" applyFill="1" applyAlignment="1">
      <alignment vertical="center"/>
    </xf>
    <xf numFmtId="37" fontId="2" fillId="0" borderId="36" xfId="1" applyFont="1" applyFill="1" applyBorder="1" applyAlignment="1" applyProtection="1">
      <alignment vertical="center" shrinkToFit="1"/>
      <protection locked="0"/>
    </xf>
    <xf numFmtId="37" fontId="2" fillId="0" borderId="22" xfId="1" applyFont="1" applyFill="1" applyBorder="1" applyAlignment="1" applyProtection="1">
      <alignment horizontal="right" vertical="center"/>
      <protection locked="0"/>
    </xf>
    <xf numFmtId="37" fontId="2" fillId="0" borderId="72" xfId="1" applyFont="1" applyFill="1" applyBorder="1" applyAlignment="1" applyProtection="1">
      <alignment horizontal="right" vertical="center"/>
      <protection locked="0"/>
    </xf>
    <xf numFmtId="37" fontId="7" fillId="0" borderId="32" xfId="1" applyFont="1" applyFill="1" applyBorder="1" applyAlignment="1" applyProtection="1">
      <alignment horizontal="center" vertical="center" shrinkToFit="1"/>
      <protection locked="0"/>
    </xf>
    <xf numFmtId="37" fontId="7" fillId="0" borderId="52" xfId="1" applyFont="1" applyFill="1" applyBorder="1" applyAlignment="1" applyProtection="1">
      <alignment horizontal="center" vertical="center" shrinkToFit="1"/>
      <protection locked="0"/>
    </xf>
    <xf numFmtId="37" fontId="7" fillId="0" borderId="62" xfId="1" applyFont="1" applyFill="1" applyBorder="1" applyAlignment="1" applyProtection="1">
      <alignment horizontal="center" vertical="center" shrinkToFit="1"/>
      <protection locked="0"/>
    </xf>
    <xf numFmtId="37" fontId="2" fillId="0" borderId="0" xfId="1" applyFont="1" applyFill="1" applyBorder="1" applyAlignment="1">
      <alignment horizontal="right" vertical="center"/>
    </xf>
    <xf numFmtId="37" fontId="2" fillId="0" borderId="18" xfId="1" applyFont="1" applyFill="1" applyBorder="1" applyAlignment="1" applyProtection="1">
      <alignment horizontal="distributed" vertical="center"/>
    </xf>
    <xf numFmtId="37" fontId="2" fillId="0" borderId="12" xfId="1" applyFont="1" applyFill="1" applyBorder="1" applyAlignment="1">
      <alignment horizontal="center" vertical="center"/>
    </xf>
    <xf numFmtId="37" fontId="2" fillId="0" borderId="15" xfId="1" applyFont="1" applyFill="1" applyBorder="1" applyAlignment="1">
      <alignment horizontal="center" vertical="center"/>
    </xf>
    <xf numFmtId="37" fontId="2" fillId="0" borderId="15" xfId="1" applyFont="1" applyFill="1" applyBorder="1" applyAlignment="1" applyProtection="1">
      <alignment horizontal="center" vertical="center"/>
    </xf>
    <xf numFmtId="37" fontId="2" fillId="0" borderId="20" xfId="1" applyFont="1" applyFill="1" applyBorder="1" applyAlignment="1" applyProtection="1">
      <alignment horizontal="center" vertical="center"/>
    </xf>
    <xf numFmtId="37" fontId="2" fillId="0" borderId="90" xfId="1" applyFont="1" applyFill="1" applyBorder="1" applyAlignment="1" applyProtection="1">
      <alignment horizontal="center" vertical="center"/>
    </xf>
    <xf numFmtId="37" fontId="7" fillId="0" borderId="33" xfId="1" applyNumberFormat="1" applyFont="1" applyFill="1" applyBorder="1" applyAlignment="1" applyProtection="1">
      <alignment vertical="center" shrinkToFit="1"/>
    </xf>
    <xf numFmtId="37" fontId="2" fillId="0" borderId="34" xfId="1" applyNumberFormat="1" applyFont="1" applyFill="1" applyBorder="1" applyAlignment="1" applyProtection="1">
      <alignment vertical="center" shrinkToFit="1"/>
    </xf>
    <xf numFmtId="37" fontId="2" fillId="0" borderId="35" xfId="1" applyNumberFormat="1" applyFont="1" applyFill="1" applyBorder="1" applyAlignment="1" applyProtection="1">
      <alignment vertical="center" shrinkToFit="1"/>
    </xf>
    <xf numFmtId="37" fontId="2" fillId="0" borderId="31" xfId="1" applyNumberFormat="1" applyFont="1" applyFill="1" applyBorder="1" applyAlignment="1" applyProtection="1">
      <alignment vertical="center" shrinkToFit="1"/>
    </xf>
    <xf numFmtId="37" fontId="2" fillId="0" borderId="36" xfId="1" applyNumberFormat="1" applyFont="1" applyFill="1" applyBorder="1" applyAlignment="1" applyProtection="1">
      <alignment vertical="center" shrinkToFit="1"/>
    </xf>
    <xf numFmtId="37" fontId="2" fillId="0" borderId="37" xfId="1" applyNumberFormat="1" applyFont="1" applyFill="1" applyBorder="1" applyAlignment="1" applyProtection="1">
      <alignment vertical="center" shrinkToFit="1"/>
    </xf>
    <xf numFmtId="37" fontId="2" fillId="0" borderId="38" xfId="1" applyNumberFormat="1" applyFont="1" applyFill="1" applyBorder="1" applyAlignment="1" applyProtection="1">
      <alignment vertical="center" shrinkToFit="1"/>
    </xf>
    <xf numFmtId="37" fontId="2" fillId="0" borderId="8" xfId="1" applyNumberFormat="1" applyFont="1" applyFill="1" applyBorder="1" applyAlignment="1" applyProtection="1">
      <alignment vertical="center" shrinkToFit="1"/>
    </xf>
    <xf numFmtId="37" fontId="2" fillId="0" borderId="7" xfId="1" applyNumberFormat="1" applyFont="1" applyFill="1" applyBorder="1" applyAlignment="1" applyProtection="1">
      <alignment vertical="center" shrinkToFit="1"/>
    </xf>
    <xf numFmtId="37" fontId="2" fillId="0" borderId="39" xfId="1" applyNumberFormat="1" applyFont="1" applyFill="1" applyBorder="1" applyAlignment="1" applyProtection="1">
      <alignment vertical="center" shrinkToFit="1"/>
    </xf>
    <xf numFmtId="37" fontId="2" fillId="0" borderId="33" xfId="1" applyNumberFormat="1" applyFont="1" applyFill="1" applyBorder="1" applyAlignment="1" applyProtection="1">
      <alignment vertical="center" shrinkToFit="1"/>
    </xf>
    <xf numFmtId="37" fontId="2" fillId="0" borderId="40" xfId="1" applyNumberFormat="1" applyFont="1" applyFill="1" applyBorder="1" applyAlignment="1" applyProtection="1">
      <alignment vertical="center" shrinkToFit="1"/>
    </xf>
    <xf numFmtId="37" fontId="2" fillId="0" borderId="30" xfId="1" applyNumberFormat="1" applyFont="1" applyFill="1" applyBorder="1" applyAlignment="1" applyProtection="1">
      <alignment vertical="center" shrinkToFit="1"/>
    </xf>
    <xf numFmtId="37" fontId="2" fillId="0" borderId="43" xfId="1" applyNumberFormat="1" applyFont="1" applyFill="1" applyBorder="1" applyAlignment="1" applyProtection="1">
      <alignment vertical="center" shrinkToFit="1"/>
    </xf>
    <xf numFmtId="37" fontId="2" fillId="0" borderId="45" xfId="1" applyNumberFormat="1" applyFont="1" applyFill="1" applyBorder="1" applyAlignment="1" applyProtection="1">
      <alignment vertical="center" shrinkToFit="1"/>
    </xf>
    <xf numFmtId="37" fontId="2" fillId="0" borderId="46" xfId="1" applyNumberFormat="1" applyFont="1" applyFill="1" applyBorder="1" applyAlignment="1" applyProtection="1">
      <alignment vertical="center" shrinkToFit="1"/>
    </xf>
    <xf numFmtId="37" fontId="2" fillId="0" borderId="48" xfId="1" applyNumberFormat="1" applyFont="1" applyFill="1" applyBorder="1" applyAlignment="1" applyProtection="1">
      <alignment vertical="center" shrinkToFit="1"/>
    </xf>
    <xf numFmtId="37" fontId="2" fillId="0" borderId="49" xfId="1" applyNumberFormat="1" applyFont="1" applyFill="1" applyBorder="1" applyAlignment="1" applyProtection="1">
      <alignment vertical="center" shrinkToFit="1"/>
    </xf>
    <xf numFmtId="37" fontId="2" fillId="0" borderId="47" xfId="1" applyNumberFormat="1" applyFont="1" applyFill="1" applyBorder="1" applyAlignment="1" applyProtection="1">
      <alignment vertical="center" shrinkToFit="1"/>
    </xf>
    <xf numFmtId="37" fontId="2" fillId="0" borderId="50" xfId="1" applyNumberFormat="1" applyFont="1" applyFill="1" applyBorder="1" applyAlignment="1" applyProtection="1">
      <alignment vertical="center" shrinkToFit="1"/>
    </xf>
    <xf numFmtId="37" fontId="2" fillId="0" borderId="51" xfId="1" applyNumberFormat="1" applyFont="1" applyFill="1" applyBorder="1" applyAlignment="1" applyProtection="1">
      <alignment vertical="center" shrinkToFit="1"/>
    </xf>
    <xf numFmtId="37" fontId="2" fillId="0" borderId="54" xfId="1" applyNumberFormat="1" applyFont="1" applyFill="1" applyBorder="1" applyAlignment="1" applyProtection="1">
      <alignment vertical="center" shrinkToFit="1"/>
    </xf>
    <xf numFmtId="37" fontId="2" fillId="0" borderId="41" xfId="1" applyNumberFormat="1" applyFont="1" applyFill="1" applyBorder="1" applyAlignment="1" applyProtection="1">
      <alignment vertical="center" shrinkToFit="1"/>
    </xf>
    <xf numFmtId="37" fontId="2" fillId="0" borderId="55" xfId="1" applyNumberFormat="1" applyFont="1" applyFill="1" applyBorder="1" applyAlignment="1" applyProtection="1">
      <alignment vertical="center" shrinkToFit="1"/>
    </xf>
    <xf numFmtId="37" fontId="2" fillId="0" borderId="56" xfId="1" applyNumberFormat="1" applyFont="1" applyFill="1" applyBorder="1" applyAlignment="1" applyProtection="1">
      <alignment vertical="center" shrinkToFit="1"/>
    </xf>
    <xf numFmtId="37" fontId="2" fillId="0" borderId="57" xfId="1" applyNumberFormat="1" applyFont="1" applyFill="1" applyBorder="1" applyAlignment="1" applyProtection="1">
      <alignment vertical="center" shrinkToFit="1"/>
    </xf>
    <xf numFmtId="37" fontId="2" fillId="0" borderId="53" xfId="1" applyNumberFormat="1" applyFont="1" applyFill="1" applyBorder="1" applyAlignment="1" applyProtection="1">
      <alignment vertical="center" shrinkToFit="1"/>
    </xf>
    <xf numFmtId="37" fontId="2" fillId="0" borderId="58" xfId="1" applyNumberFormat="1" applyFont="1" applyFill="1" applyBorder="1" applyAlignment="1" applyProtection="1">
      <alignment vertical="center" shrinkToFit="1"/>
    </xf>
    <xf numFmtId="37" fontId="2" fillId="0" borderId="59" xfId="1" applyNumberFormat="1" applyFont="1" applyFill="1" applyBorder="1" applyAlignment="1" applyProtection="1">
      <alignment vertical="center" shrinkToFit="1"/>
    </xf>
    <xf numFmtId="37" fontId="2" fillId="0" borderId="10" xfId="1" applyNumberFormat="1" applyFont="1" applyFill="1" applyBorder="1" applyAlignment="1" applyProtection="1">
      <alignment vertical="center" shrinkToFit="1"/>
    </xf>
    <xf numFmtId="37" fontId="2" fillId="0" borderId="11" xfId="1" applyNumberFormat="1" applyFont="1" applyFill="1" applyBorder="1" applyAlignment="1" applyProtection="1">
      <alignment vertical="center" shrinkToFit="1"/>
    </xf>
    <xf numFmtId="37" fontId="2" fillId="0" borderId="21" xfId="1" applyNumberFormat="1" applyFont="1" applyFill="1" applyBorder="1" applyAlignment="1" applyProtection="1">
      <alignment vertical="center" shrinkToFit="1"/>
    </xf>
    <xf numFmtId="37" fontId="2" fillId="0" borderId="63" xfId="1" applyNumberFormat="1" applyFont="1" applyFill="1" applyBorder="1" applyAlignment="1" applyProtection="1">
      <alignment vertical="center" shrinkToFit="1"/>
    </xf>
    <xf numFmtId="37" fontId="2" fillId="0" borderId="64" xfId="1" applyNumberFormat="1" applyFont="1" applyFill="1" applyBorder="1" applyAlignment="1" applyProtection="1">
      <alignment vertical="center" shrinkToFit="1"/>
    </xf>
    <xf numFmtId="37" fontId="2" fillId="0" borderId="60" xfId="1" applyNumberFormat="1" applyFont="1" applyFill="1" applyBorder="1" applyAlignment="1" applyProtection="1">
      <alignment vertical="center" shrinkToFit="1"/>
    </xf>
    <xf numFmtId="37" fontId="2" fillId="0" borderId="65" xfId="1" applyNumberFormat="1" applyFont="1" applyFill="1" applyBorder="1" applyAlignment="1" applyProtection="1">
      <alignment vertical="center" shrinkToFit="1"/>
    </xf>
    <xf numFmtId="37" fontId="2" fillId="0" borderId="69" xfId="1" applyNumberFormat="1" applyFont="1" applyFill="1" applyBorder="1" applyAlignment="1" applyProtection="1">
      <alignment vertical="center" shrinkToFit="1"/>
    </xf>
    <xf numFmtId="37" fontId="2" fillId="0" borderId="28" xfId="1" applyNumberFormat="1" applyFont="1" applyFill="1" applyBorder="1" applyAlignment="1" applyProtection="1">
      <alignment vertical="center" shrinkToFit="1"/>
    </xf>
    <xf numFmtId="37" fontId="2" fillId="0" borderId="60" xfId="1" applyNumberFormat="1" applyFont="1" applyFill="1" applyBorder="1" applyAlignment="1">
      <alignment vertical="center" shrinkToFit="1"/>
    </xf>
    <xf numFmtId="37" fontId="12" fillId="0" borderId="75" xfId="1" applyNumberFormat="1" applyFont="1" applyFill="1" applyBorder="1" applyAlignment="1" applyProtection="1">
      <alignment vertical="center" shrinkToFit="1"/>
    </xf>
    <xf numFmtId="37" fontId="12" fillId="0" borderId="61" xfId="1" applyNumberFormat="1" applyFont="1" applyFill="1" applyBorder="1" applyAlignment="1" applyProtection="1">
      <alignment vertical="center" shrinkToFit="1"/>
    </xf>
    <xf numFmtId="37" fontId="12" fillId="0" borderId="60" xfId="1" applyNumberFormat="1" applyFont="1" applyFill="1" applyBorder="1" applyAlignment="1" applyProtection="1">
      <alignment vertical="center" shrinkToFit="1"/>
    </xf>
    <xf numFmtId="37" fontId="12" fillId="0" borderId="73" xfId="1" applyNumberFormat="1" applyFont="1" applyFill="1" applyBorder="1" applyAlignment="1" applyProtection="1">
      <alignment vertical="center" shrinkToFit="1"/>
    </xf>
    <xf numFmtId="37" fontId="12" fillId="0" borderId="74" xfId="1" applyNumberFormat="1" applyFont="1" applyFill="1" applyBorder="1" applyAlignment="1" applyProtection="1">
      <alignment vertical="center" shrinkToFit="1"/>
    </xf>
    <xf numFmtId="37" fontId="12" fillId="0" borderId="35" xfId="1" applyNumberFormat="1" applyFont="1" applyFill="1" applyBorder="1" applyAlignment="1" applyProtection="1">
      <alignment vertical="center" shrinkToFit="1"/>
    </xf>
    <xf numFmtId="37" fontId="12" fillId="0" borderId="31" xfId="1" applyNumberFormat="1" applyFont="1" applyFill="1" applyBorder="1" applyAlignment="1" applyProtection="1">
      <alignment vertical="center" shrinkToFit="1"/>
    </xf>
    <xf numFmtId="37" fontId="12" fillId="0" borderId="30" xfId="1" applyNumberFormat="1" applyFont="1" applyFill="1" applyBorder="1" applyAlignment="1" applyProtection="1">
      <alignment vertical="center" shrinkToFit="1"/>
    </xf>
    <xf numFmtId="37" fontId="12" fillId="0" borderId="34" xfId="1" applyNumberFormat="1" applyFont="1" applyFill="1" applyBorder="1" applyAlignment="1" applyProtection="1">
      <alignment vertical="center" shrinkToFit="1"/>
    </xf>
    <xf numFmtId="37" fontId="12" fillId="0" borderId="36" xfId="1" applyNumberFormat="1" applyFont="1" applyFill="1" applyBorder="1" applyAlignment="1" applyProtection="1">
      <alignment vertical="center" shrinkToFit="1"/>
    </xf>
    <xf numFmtId="37" fontId="12" fillId="0" borderId="30" xfId="1" applyNumberFormat="1" applyFont="1" applyFill="1" applyBorder="1" applyAlignment="1">
      <alignment vertical="center" shrinkToFit="1"/>
    </xf>
    <xf numFmtId="37" fontId="2" fillId="0" borderId="55" xfId="1" applyNumberFormat="1" applyFont="1" applyFill="1" applyBorder="1" applyAlignment="1">
      <alignment vertical="center" shrinkToFit="1"/>
    </xf>
    <xf numFmtId="37" fontId="2" fillId="0" borderId="58" xfId="1" applyNumberFormat="1" applyFont="1" applyFill="1" applyBorder="1" applyAlignment="1">
      <alignment vertical="center" shrinkToFit="1"/>
    </xf>
    <xf numFmtId="37" fontId="2" fillId="0" borderId="59" xfId="1" applyNumberFormat="1" applyFont="1" applyFill="1" applyBorder="1" applyAlignment="1">
      <alignment vertical="center" shrinkToFit="1"/>
    </xf>
    <xf numFmtId="37" fontId="12" fillId="0" borderId="7" xfId="1" applyNumberFormat="1" applyFont="1" applyFill="1" applyBorder="1" applyAlignment="1">
      <alignment vertical="center" shrinkToFit="1"/>
    </xf>
    <xf numFmtId="37" fontId="12" fillId="0" borderId="38" xfId="1" applyNumberFormat="1" applyFont="1" applyFill="1" applyBorder="1" applyAlignment="1" applyProtection="1">
      <alignment vertical="center" shrinkToFit="1"/>
    </xf>
    <xf numFmtId="37" fontId="12" fillId="0" borderId="39" xfId="1" applyNumberFormat="1" applyFont="1" applyFill="1" applyBorder="1" applyAlignment="1" applyProtection="1">
      <alignment vertical="center" shrinkToFit="1"/>
    </xf>
    <xf numFmtId="37" fontId="2" fillId="0" borderId="78" xfId="1" applyNumberFormat="1" applyFont="1" applyFill="1" applyBorder="1" applyAlignment="1" applyProtection="1">
      <alignment vertical="center" shrinkToFit="1"/>
    </xf>
    <xf numFmtId="37" fontId="12" fillId="0" borderId="7" xfId="1" applyNumberFormat="1" applyFont="1" applyFill="1" applyBorder="1" applyAlignment="1" applyProtection="1">
      <alignment vertical="center" shrinkToFit="1"/>
    </xf>
    <xf numFmtId="37" fontId="12" fillId="0" borderId="55" xfId="1" applyNumberFormat="1" applyFont="1" applyFill="1" applyBorder="1" applyAlignment="1" applyProtection="1">
      <alignment vertical="center" shrinkToFit="1"/>
    </xf>
    <xf numFmtId="37" fontId="12" fillId="0" borderId="55" xfId="1" applyNumberFormat="1" applyFont="1" applyFill="1" applyBorder="1" applyAlignment="1">
      <alignment vertical="center" shrinkToFit="1"/>
    </xf>
    <xf numFmtId="37" fontId="12" fillId="0" borderId="59" xfId="1" applyNumberFormat="1" applyFont="1" applyFill="1" applyBorder="1" applyAlignment="1" applyProtection="1">
      <alignment vertical="center" shrinkToFit="1"/>
    </xf>
    <xf numFmtId="37" fontId="2" fillId="0" borderId="7" xfId="1" applyNumberFormat="1" applyFont="1" applyFill="1" applyBorder="1" applyAlignment="1">
      <alignment vertical="center" shrinkToFit="1"/>
    </xf>
    <xf numFmtId="37" fontId="2" fillId="0" borderId="81" xfId="1" applyNumberFormat="1" applyFont="1" applyFill="1" applyBorder="1" applyAlignment="1">
      <alignment vertical="center" shrinkToFit="1"/>
    </xf>
    <xf numFmtId="37" fontId="2" fillId="0" borderId="14" xfId="1" applyNumberFormat="1" applyFont="1" applyFill="1" applyBorder="1" applyAlignment="1" applyProtection="1">
      <alignment vertical="center" shrinkToFit="1"/>
    </xf>
    <xf numFmtId="37" fontId="12" fillId="0" borderId="84" xfId="1" applyNumberFormat="1" applyFont="1" applyFill="1" applyBorder="1" applyAlignment="1" applyProtection="1">
      <alignment vertical="center" shrinkToFit="1"/>
    </xf>
    <xf numFmtId="37" fontId="12" fillId="0" borderId="8" xfId="1" applyNumberFormat="1" applyFont="1" applyFill="1" applyBorder="1" applyAlignment="1" applyProtection="1">
      <alignment vertical="center" shrinkToFit="1"/>
    </xf>
    <xf numFmtId="37" fontId="2" fillId="0" borderId="86" xfId="1" applyNumberFormat="1" applyFont="1" applyFill="1" applyBorder="1" applyAlignment="1" applyProtection="1">
      <alignment vertical="center" shrinkToFit="1"/>
    </xf>
    <xf numFmtId="37" fontId="2" fillId="0" borderId="86" xfId="1" applyNumberFormat="1" applyFont="1" applyFill="1" applyBorder="1" applyAlignment="1">
      <alignment vertical="center" shrinkToFit="1"/>
    </xf>
    <xf numFmtId="37" fontId="12" fillId="0" borderId="35" xfId="1" applyNumberFormat="1" applyFont="1" applyFill="1" applyBorder="1" applyAlignment="1" applyProtection="1">
      <alignment horizontal="distributed" vertical="center" shrinkToFit="1"/>
    </xf>
    <xf numFmtId="37" fontId="2" fillId="0" borderId="45" xfId="1" applyNumberFormat="1" applyFont="1" applyFill="1" applyBorder="1" applyAlignment="1" applyProtection="1">
      <alignment horizontal="distributed" vertical="center" shrinkToFit="1"/>
    </xf>
    <xf numFmtId="37" fontId="2" fillId="0" borderId="76" xfId="1" applyNumberFormat="1" applyFont="1" applyFill="1" applyBorder="1" applyAlignment="1" applyProtection="1">
      <alignment horizontal="distributed" vertical="center" shrinkToFit="1"/>
    </xf>
    <xf numFmtId="37" fontId="2" fillId="0" borderId="50" xfId="1" applyNumberFormat="1" applyFont="1" applyFill="1" applyBorder="1" applyAlignment="1" applyProtection="1">
      <alignment horizontal="distributed" vertical="center" shrinkToFit="1"/>
    </xf>
    <xf numFmtId="37" fontId="2" fillId="0" borderId="35" xfId="1" applyNumberFormat="1" applyFont="1" applyFill="1" applyBorder="1" applyAlignment="1" applyProtection="1">
      <alignment horizontal="distributed" vertical="center" shrinkToFit="1"/>
    </xf>
    <xf numFmtId="37" fontId="2" fillId="0" borderId="83" xfId="1" applyNumberFormat="1" applyFont="1" applyFill="1" applyBorder="1" applyAlignment="1" applyProtection="1">
      <alignment horizontal="distributed" vertical="center" shrinkToFit="1"/>
    </xf>
    <xf numFmtId="37" fontId="12" fillId="0" borderId="84" xfId="1" applyNumberFormat="1" applyFont="1" applyFill="1" applyBorder="1" applyAlignment="1" applyProtection="1">
      <alignment horizontal="distributed" vertical="center" shrinkToFit="1"/>
    </xf>
    <xf numFmtId="37" fontId="2" fillId="0" borderId="85" xfId="1" applyNumberFormat="1" applyFont="1" applyFill="1" applyBorder="1" applyAlignment="1" applyProtection="1">
      <alignment horizontal="distributed" vertical="center" shrinkToFit="1"/>
    </xf>
    <xf numFmtId="37" fontId="2" fillId="0" borderId="28" xfId="1" applyNumberFormat="1" applyFont="1" applyFill="1" applyBorder="1" applyAlignment="1">
      <alignment vertical="center" shrinkToFit="1"/>
    </xf>
    <xf numFmtId="37" fontId="12" fillId="0" borderId="64" xfId="1" applyNumberFormat="1" applyFont="1" applyFill="1" applyBorder="1" applyAlignment="1" applyProtection="1">
      <alignment vertical="center" shrinkToFit="1"/>
    </xf>
    <xf numFmtId="37" fontId="12" fillId="0" borderId="60" xfId="1" applyNumberFormat="1" applyFont="1" applyFill="1" applyBorder="1" applyAlignment="1">
      <alignment vertical="center" shrinkToFit="1"/>
    </xf>
    <xf numFmtId="37" fontId="12" fillId="0" borderId="33" xfId="1" applyNumberFormat="1" applyFont="1" applyFill="1" applyBorder="1" applyAlignment="1" applyProtection="1">
      <alignment vertical="center" shrinkToFit="1"/>
    </xf>
    <xf numFmtId="37" fontId="2" fillId="0" borderId="76" xfId="1" applyNumberFormat="1" applyFont="1" applyFill="1" applyBorder="1" applyAlignment="1" applyProtection="1">
      <alignment vertical="center" shrinkToFit="1"/>
    </xf>
    <xf numFmtId="37" fontId="2" fillId="0" borderId="92" xfId="1" applyNumberFormat="1" applyFont="1" applyFill="1" applyBorder="1" applyAlignment="1" applyProtection="1">
      <alignment vertical="center" shrinkToFit="1"/>
    </xf>
    <xf numFmtId="37" fontId="2" fillId="0" borderId="93" xfId="1" applyNumberFormat="1" applyFont="1" applyFill="1" applyBorder="1" applyAlignment="1" applyProtection="1">
      <alignment vertical="center" shrinkToFit="1"/>
    </xf>
    <xf numFmtId="37" fontId="12" fillId="0" borderId="94" xfId="1" applyNumberFormat="1" applyFont="1" applyFill="1" applyBorder="1" applyAlignment="1" applyProtection="1">
      <alignment vertical="center" shrinkToFit="1"/>
    </xf>
    <xf numFmtId="37" fontId="2" fillId="0" borderId="95" xfId="1" applyNumberFormat="1" applyFont="1" applyFill="1" applyBorder="1" applyAlignment="1" applyProtection="1">
      <alignment horizontal="distributed" vertical="center" shrinkToFit="1"/>
    </xf>
    <xf numFmtId="37" fontId="2" fillId="0" borderId="95" xfId="1" applyNumberFormat="1" applyFont="1" applyFill="1" applyBorder="1" applyAlignment="1" applyProtection="1">
      <alignment vertical="center" shrinkToFit="1"/>
    </xf>
    <xf numFmtId="37" fontId="2" fillId="0" borderId="97" xfId="1" applyNumberFormat="1" applyFont="1" applyFill="1" applyBorder="1" applyAlignment="1" applyProtection="1">
      <alignment vertical="center" shrinkToFit="1"/>
    </xf>
    <xf numFmtId="37" fontId="12" fillId="0" borderId="38" xfId="1" applyNumberFormat="1" applyFont="1" applyFill="1" applyBorder="1" applyAlignment="1">
      <alignment vertical="center" shrinkToFit="1"/>
    </xf>
    <xf numFmtId="37" fontId="12" fillId="0" borderId="39" xfId="1" applyNumberFormat="1" applyFont="1" applyFill="1" applyBorder="1" applyAlignment="1">
      <alignment vertical="center" shrinkToFit="1"/>
    </xf>
    <xf numFmtId="37" fontId="2" fillId="0" borderId="85" xfId="1" applyNumberFormat="1" applyFont="1" applyFill="1" applyBorder="1" applyAlignment="1" applyProtection="1">
      <alignment vertical="center" shrinkToFit="1"/>
    </xf>
    <xf numFmtId="37" fontId="2" fillId="0" borderId="98" xfId="1" applyNumberFormat="1" applyFont="1" applyFill="1" applyBorder="1" applyAlignment="1" applyProtection="1">
      <alignment vertical="center" shrinkToFit="1"/>
    </xf>
    <xf numFmtId="37" fontId="2" fillId="0" borderId="75" xfId="1" applyNumberFormat="1" applyFont="1" applyFill="1" applyBorder="1" applyAlignment="1" applyProtection="1">
      <alignment vertical="center" shrinkToFit="1"/>
    </xf>
    <xf numFmtId="37" fontId="2" fillId="0" borderId="64" xfId="1" applyNumberFormat="1" applyFont="1" applyFill="1" applyBorder="1" applyAlignment="1" applyProtection="1">
      <alignment vertical="center"/>
    </xf>
    <xf numFmtId="37" fontId="2" fillId="0" borderId="75" xfId="1" applyNumberFormat="1" applyFont="1" applyFill="1" applyBorder="1" applyAlignment="1" applyProtection="1">
      <alignment vertical="center"/>
    </xf>
    <xf numFmtId="37" fontId="2" fillId="0" borderId="60" xfId="1" applyFont="1" applyFill="1" applyBorder="1" applyAlignment="1">
      <alignment vertical="center"/>
    </xf>
    <xf numFmtId="37" fontId="12" fillId="0" borderId="64" xfId="1" applyNumberFormat="1" applyFont="1" applyFill="1" applyBorder="1" applyAlignment="1" applyProtection="1">
      <alignment vertical="center"/>
    </xf>
    <xf numFmtId="37" fontId="12" fillId="0" borderId="75" xfId="1" applyNumberFormat="1" applyFont="1" applyFill="1" applyBorder="1" applyAlignment="1" applyProtection="1">
      <alignment vertical="center"/>
    </xf>
    <xf numFmtId="37" fontId="12" fillId="0" borderId="35" xfId="1" applyFont="1" applyFill="1" applyBorder="1" applyAlignment="1" applyProtection="1">
      <alignment horizontal="distributed" vertical="center" shrinkToFit="1"/>
    </xf>
    <xf numFmtId="37" fontId="12" fillId="0" borderId="31" xfId="1" applyNumberFormat="1" applyFont="1" applyFill="1" applyBorder="1" applyAlignment="1" applyProtection="1">
      <alignment vertical="center"/>
    </xf>
    <xf numFmtId="37" fontId="12" fillId="0" borderId="36" xfId="1" applyNumberFormat="1" applyFont="1" applyFill="1" applyBorder="1" applyAlignment="1" applyProtection="1">
      <alignment vertical="center"/>
    </xf>
    <xf numFmtId="37" fontId="12" fillId="0" borderId="33" xfId="1" applyNumberFormat="1" applyFont="1" applyFill="1" applyBorder="1" applyAlignment="1" applyProtection="1">
      <alignment vertical="center"/>
    </xf>
    <xf numFmtId="37" fontId="12" fillId="0" borderId="35" xfId="1" applyNumberFormat="1" applyFont="1" applyFill="1" applyBorder="1" applyAlignment="1" applyProtection="1">
      <alignment vertical="center"/>
    </xf>
    <xf numFmtId="37" fontId="12" fillId="0" borderId="30" xfId="1" applyFont="1" applyFill="1" applyBorder="1" applyAlignment="1">
      <alignment vertical="center"/>
    </xf>
    <xf numFmtId="37" fontId="2" fillId="0" borderId="45" xfId="1" applyFont="1" applyFill="1" applyBorder="1" applyAlignment="1" applyProtection="1">
      <alignment horizontal="distributed" vertical="center"/>
    </xf>
    <xf numFmtId="37" fontId="2" fillId="0" borderId="99" xfId="1" applyFont="1" applyFill="1" applyBorder="1" applyAlignment="1">
      <alignment vertical="center"/>
    </xf>
    <xf numFmtId="37" fontId="2" fillId="0" borderId="43" xfId="1" applyNumberFormat="1" applyFont="1" applyFill="1" applyBorder="1" applyAlignment="1" applyProtection="1">
      <alignment vertical="center"/>
    </xf>
    <xf numFmtId="37" fontId="2" fillId="0" borderId="45" xfId="1" applyNumberFormat="1" applyFont="1" applyFill="1" applyBorder="1" applyAlignment="1" applyProtection="1">
      <alignment vertical="center"/>
    </xf>
    <xf numFmtId="37" fontId="2" fillId="0" borderId="78" xfId="1" applyFont="1" applyFill="1" applyBorder="1" applyAlignment="1">
      <alignment vertical="center"/>
    </xf>
    <xf numFmtId="37" fontId="2" fillId="0" borderId="76" xfId="1" applyFont="1" applyFill="1" applyBorder="1" applyAlignment="1" applyProtection="1">
      <alignment horizontal="distributed" vertical="center"/>
    </xf>
    <xf numFmtId="37" fontId="2" fillId="0" borderId="76" xfId="1" applyFont="1" applyFill="1" applyBorder="1" applyAlignment="1">
      <alignment vertical="center"/>
    </xf>
    <xf numFmtId="37" fontId="2" fillId="0" borderId="93" xfId="1" applyNumberFormat="1" applyFont="1" applyFill="1" applyBorder="1" applyAlignment="1" applyProtection="1">
      <alignment vertical="center"/>
    </xf>
    <xf numFmtId="37" fontId="2" fillId="0" borderId="76" xfId="1" applyNumberFormat="1" applyFont="1" applyFill="1" applyBorder="1" applyAlignment="1" applyProtection="1">
      <alignment vertical="center"/>
    </xf>
    <xf numFmtId="37" fontId="2" fillId="0" borderId="58" xfId="1" applyFont="1" applyFill="1" applyBorder="1" applyAlignment="1">
      <alignment vertical="center"/>
    </xf>
    <xf numFmtId="37" fontId="2" fillId="0" borderId="50" xfId="1" applyFont="1" applyFill="1" applyBorder="1" applyAlignment="1" applyProtection="1">
      <alignment horizontal="distributed" vertical="center"/>
    </xf>
    <xf numFmtId="37" fontId="2" fillId="0" borderId="50" xfId="1" applyFont="1" applyFill="1" applyBorder="1" applyAlignment="1">
      <alignment vertical="center"/>
    </xf>
    <xf numFmtId="37" fontId="2" fillId="0" borderId="48" xfId="1" applyNumberFormat="1" applyFont="1" applyFill="1" applyBorder="1" applyAlignment="1" applyProtection="1">
      <alignment vertical="center"/>
    </xf>
    <xf numFmtId="37" fontId="2" fillId="0" borderId="50" xfId="1" applyNumberFormat="1" applyFont="1" applyFill="1" applyBorder="1" applyAlignment="1" applyProtection="1">
      <alignment vertical="center"/>
    </xf>
    <xf numFmtId="37" fontId="2" fillId="0" borderId="59" xfId="1" applyFont="1" applyFill="1" applyBorder="1" applyAlignment="1">
      <alignment vertical="center"/>
    </xf>
    <xf numFmtId="37" fontId="12" fillId="0" borderId="7" xfId="1" applyFont="1" applyFill="1" applyBorder="1" applyAlignment="1">
      <alignment vertical="center"/>
    </xf>
    <xf numFmtId="37" fontId="2" fillId="0" borderId="83" xfId="1" applyNumberFormat="1" applyFont="1" applyFill="1" applyBorder="1" applyAlignment="1" applyProtection="1">
      <alignment vertical="center"/>
    </xf>
    <xf numFmtId="37" fontId="2" fillId="0" borderId="55" xfId="1" applyFont="1" applyFill="1" applyBorder="1" applyAlignment="1">
      <alignment vertical="center"/>
    </xf>
    <xf numFmtId="37" fontId="2" fillId="0" borderId="58" xfId="1" applyNumberFormat="1" applyFont="1" applyFill="1" applyBorder="1" applyAlignment="1" applyProtection="1">
      <alignment vertical="center"/>
    </xf>
    <xf numFmtId="37" fontId="12" fillId="0" borderId="35" xfId="1" applyFont="1" applyFill="1" applyBorder="1" applyAlignment="1" applyProtection="1">
      <alignment horizontal="distributed" vertical="center"/>
    </xf>
    <xf numFmtId="37" fontId="12" fillId="0" borderId="39" xfId="1" applyNumberFormat="1" applyFont="1" applyFill="1" applyBorder="1" applyAlignment="1" applyProtection="1">
      <alignment vertical="center"/>
    </xf>
    <xf numFmtId="37" fontId="7" fillId="0" borderId="35" xfId="1" applyFont="1" applyFill="1" applyBorder="1" applyAlignment="1" applyProtection="1">
      <alignment horizontal="distributed" vertical="center"/>
    </xf>
    <xf numFmtId="37" fontId="2" fillId="0" borderId="33" xfId="1" applyNumberFormat="1" applyFont="1" applyFill="1" applyBorder="1" applyAlignment="1" applyProtection="1">
      <alignment vertical="center"/>
    </xf>
    <xf numFmtId="37" fontId="2" fillId="0" borderId="35" xfId="1" applyNumberFormat="1" applyFont="1" applyFill="1" applyBorder="1" applyAlignment="1" applyProtection="1">
      <alignment vertical="center"/>
    </xf>
    <xf numFmtId="37" fontId="2" fillId="0" borderId="30" xfId="1" applyFont="1" applyFill="1" applyBorder="1" applyAlignment="1">
      <alignment vertical="center"/>
    </xf>
    <xf numFmtId="37" fontId="12" fillId="0" borderId="84" xfId="1" applyFont="1" applyFill="1" applyBorder="1" applyAlignment="1" applyProtection="1">
      <alignment horizontal="distributed" vertical="center"/>
    </xf>
    <xf numFmtId="37" fontId="12" fillId="0" borderId="8" xfId="1" applyNumberFormat="1" applyFont="1" applyFill="1" applyBorder="1" applyAlignment="1" applyProtection="1">
      <alignment vertical="center"/>
    </xf>
    <xf numFmtId="37" fontId="12" fillId="0" borderId="94" xfId="1" applyNumberFormat="1" applyFont="1" applyFill="1" applyBorder="1" applyAlignment="1" applyProtection="1">
      <alignment vertical="center"/>
    </xf>
    <xf numFmtId="37" fontId="12" fillId="0" borderId="84" xfId="1" applyNumberFormat="1" applyFont="1" applyFill="1" applyBorder="1" applyAlignment="1" applyProtection="1">
      <alignment vertical="center"/>
    </xf>
    <xf numFmtId="37" fontId="12" fillId="0" borderId="84" xfId="1" applyFont="1" applyFill="1" applyBorder="1" applyAlignment="1" applyProtection="1">
      <alignment horizontal="distributed" vertical="center" shrinkToFit="1"/>
    </xf>
    <xf numFmtId="37" fontId="2" fillId="0" borderId="95" xfId="1" applyFont="1" applyFill="1" applyBorder="1" applyAlignment="1" applyProtection="1">
      <alignment horizontal="distributed" vertical="center"/>
    </xf>
    <xf numFmtId="37" fontId="2" fillId="0" borderId="97" xfId="1" applyNumberFormat="1" applyFont="1" applyFill="1" applyBorder="1" applyAlignment="1" applyProtection="1">
      <alignment vertical="center"/>
    </xf>
    <xf numFmtId="37" fontId="2" fillId="0" borderId="95" xfId="1" applyNumberFormat="1" applyFont="1" applyFill="1" applyBorder="1" applyAlignment="1" applyProtection="1">
      <alignment vertical="center"/>
    </xf>
    <xf numFmtId="37" fontId="2" fillId="0" borderId="85" xfId="1" applyFont="1" applyFill="1" applyBorder="1" applyAlignment="1" applyProtection="1">
      <alignment horizontal="distributed" vertical="center"/>
    </xf>
    <xf numFmtId="37" fontId="2" fillId="0" borderId="98" xfId="1" applyNumberFormat="1" applyFont="1" applyFill="1" applyBorder="1" applyAlignment="1" applyProtection="1">
      <alignment vertical="center"/>
    </xf>
    <xf numFmtId="37" fontId="2" fillId="0" borderId="85" xfId="1" applyNumberFormat="1" applyFont="1" applyFill="1" applyBorder="1" applyAlignment="1" applyProtection="1">
      <alignment vertical="center"/>
    </xf>
    <xf numFmtId="37" fontId="2" fillId="0" borderId="86" xfId="1" applyFont="1" applyFill="1" applyBorder="1" applyAlignment="1">
      <alignment vertical="center"/>
    </xf>
    <xf numFmtId="37" fontId="2" fillId="0" borderId="60" xfId="1" applyFont="1" applyFill="1" applyBorder="1" applyAlignment="1" applyProtection="1">
      <alignment horizontal="right" vertical="center"/>
    </xf>
    <xf numFmtId="37" fontId="2" fillId="0" borderId="107" xfId="1" applyFont="1" applyFill="1" applyBorder="1" applyAlignment="1" applyProtection="1">
      <alignment horizontal="right" vertical="center" wrapText="1"/>
    </xf>
    <xf numFmtId="37" fontId="2" fillId="0" borderId="74" xfId="1" applyFont="1" applyFill="1" applyBorder="1" applyAlignment="1" applyProtection="1">
      <alignment horizontal="right" vertical="center" wrapText="1"/>
    </xf>
    <xf numFmtId="37" fontId="2" fillId="0" borderId="75" xfId="1" applyFont="1" applyFill="1" applyBorder="1" applyAlignment="1" applyProtection="1">
      <alignment horizontal="right" vertical="center" wrapText="1"/>
    </xf>
    <xf numFmtId="37" fontId="2" fillId="0" borderId="108" xfId="1" applyFont="1" applyFill="1" applyBorder="1" applyAlignment="1" applyProtection="1">
      <alignment horizontal="right" vertical="center" wrapText="1"/>
    </xf>
    <xf numFmtId="37" fontId="2" fillId="0" borderId="64" xfId="1" applyFont="1" applyFill="1" applyBorder="1" applyAlignment="1" applyProtection="1">
      <alignment horizontal="right" vertical="center" wrapText="1"/>
    </xf>
    <xf numFmtId="37" fontId="2" fillId="0" borderId="108" xfId="1" applyFont="1" applyFill="1" applyBorder="1" applyAlignment="1" applyProtection="1">
      <alignment horizontal="right" vertical="center" wrapText="1"/>
      <protection locked="0"/>
    </xf>
    <xf numFmtId="37" fontId="2" fillId="0" borderId="60" xfId="1" applyFont="1" applyFill="1" applyBorder="1" applyAlignment="1" applyProtection="1">
      <alignment horizontal="right" vertical="center" wrapText="1"/>
    </xf>
    <xf numFmtId="37" fontId="2" fillId="0" borderId="61" xfId="1" applyFont="1" applyFill="1" applyBorder="1" applyAlignment="1" applyProtection="1">
      <alignment horizontal="right" vertical="center" wrapText="1"/>
    </xf>
    <xf numFmtId="37" fontId="2" fillId="0" borderId="106" xfId="1" applyFont="1" applyFill="1" applyBorder="1" applyAlignment="1">
      <alignment vertical="center"/>
    </xf>
    <xf numFmtId="37" fontId="2" fillId="0" borderId="106" xfId="1" applyNumberFormat="1" applyFont="1" applyFill="1" applyBorder="1" applyAlignment="1" applyProtection="1">
      <alignment vertical="center"/>
    </xf>
    <xf numFmtId="37" fontId="2" fillId="0" borderId="86" xfId="1" applyNumberFormat="1" applyFont="1" applyFill="1" applyBorder="1" applyAlignment="1" applyProtection="1">
      <alignment vertical="center"/>
    </xf>
    <xf numFmtId="37" fontId="2" fillId="0" borderId="21" xfId="1" applyFont="1" applyFill="1" applyBorder="1" applyAlignment="1">
      <alignment vertical="center"/>
    </xf>
    <xf numFmtId="37" fontId="12" fillId="0" borderId="1" xfId="1" applyFont="1" applyFill="1" applyBorder="1" applyAlignment="1">
      <alignment vertical="center"/>
    </xf>
    <xf numFmtId="37" fontId="12" fillId="0" borderId="66" xfId="1" applyFont="1" applyFill="1" applyBorder="1" applyAlignment="1">
      <alignment vertical="center"/>
    </xf>
    <xf numFmtId="37" fontId="12" fillId="0" borderId="111" xfId="1" applyFont="1" applyFill="1" applyBorder="1" applyAlignment="1">
      <alignment vertical="center"/>
    </xf>
    <xf numFmtId="37" fontId="12" fillId="0" borderId="91" xfId="1" applyFont="1" applyFill="1" applyBorder="1" applyAlignment="1">
      <alignment vertical="center"/>
    </xf>
    <xf numFmtId="37" fontId="2" fillId="0" borderId="100" xfId="1" applyFont="1" applyFill="1" applyBorder="1" applyAlignment="1" applyProtection="1">
      <alignment vertical="center"/>
      <protection locked="0"/>
    </xf>
    <xf numFmtId="37" fontId="2" fillId="0" borderId="78" xfId="1" applyNumberFormat="1" applyFont="1" applyFill="1" applyBorder="1" applyAlignment="1" applyProtection="1">
      <alignment vertical="center"/>
    </xf>
    <xf numFmtId="37" fontId="2" fillId="0" borderId="55" xfId="1" applyNumberFormat="1" applyFont="1" applyFill="1" applyBorder="1" applyAlignment="1" applyProtection="1">
      <alignment vertical="center"/>
    </xf>
    <xf numFmtId="37" fontId="2" fillId="0" borderId="101" xfId="1" applyFont="1" applyFill="1" applyBorder="1" applyAlignment="1" applyProtection="1">
      <alignment vertical="center"/>
      <protection locked="0"/>
    </xf>
    <xf numFmtId="37" fontId="2" fillId="0" borderId="45" xfId="1" applyFont="1" applyFill="1" applyBorder="1" applyAlignment="1">
      <alignment vertical="center"/>
    </xf>
    <xf numFmtId="37" fontId="2" fillId="0" borderId="44" xfId="1" applyFont="1" applyFill="1" applyBorder="1" applyAlignment="1">
      <alignment vertical="center"/>
    </xf>
    <xf numFmtId="37" fontId="2" fillId="0" borderId="46" xfId="1" applyFont="1" applyFill="1" applyBorder="1" applyAlignment="1">
      <alignment vertical="center"/>
    </xf>
    <xf numFmtId="37" fontId="2" fillId="0" borderId="85" xfId="1" applyFont="1" applyFill="1" applyBorder="1" applyAlignment="1">
      <alignment vertical="center"/>
    </xf>
    <xf numFmtId="37" fontId="2" fillId="0" borderId="113" xfId="1" applyFont="1" applyFill="1" applyBorder="1" applyAlignment="1" applyProtection="1">
      <alignment vertical="center"/>
      <protection locked="0"/>
    </xf>
    <xf numFmtId="37" fontId="2" fillId="0" borderId="112" xfId="1" applyFont="1" applyFill="1" applyBorder="1" applyAlignment="1" applyProtection="1">
      <alignment vertical="center"/>
      <protection locked="0"/>
    </xf>
    <xf numFmtId="37" fontId="2" fillId="0" borderId="114" xfId="1" applyFont="1" applyFill="1" applyBorder="1" applyAlignment="1" applyProtection="1">
      <alignment vertical="center"/>
      <protection locked="0"/>
    </xf>
    <xf numFmtId="37" fontId="2" fillId="0" borderId="88" xfId="1" applyFont="1" applyFill="1" applyBorder="1" applyAlignment="1">
      <alignment vertical="center"/>
    </xf>
    <xf numFmtId="37" fontId="2" fillId="0" borderId="89" xfId="1" applyFont="1" applyFill="1" applyBorder="1" applyAlignment="1">
      <alignment vertical="center"/>
    </xf>
    <xf numFmtId="37" fontId="12" fillId="0" borderId="30" xfId="1" applyFont="1" applyFill="1" applyBorder="1" applyAlignment="1">
      <alignment horizontal="right" vertical="center"/>
    </xf>
    <xf numFmtId="37" fontId="12" fillId="0" borderId="1" xfId="1" applyFont="1" applyFill="1" applyBorder="1" applyAlignment="1">
      <alignment horizontal="right" vertical="center"/>
    </xf>
    <xf numFmtId="37" fontId="12" fillId="0" borderId="34" xfId="1" applyFont="1" applyFill="1" applyBorder="1" applyAlignment="1">
      <alignment horizontal="right" vertical="center"/>
    </xf>
    <xf numFmtId="37" fontId="12" fillId="0" borderId="36" xfId="1" applyFont="1" applyFill="1" applyBorder="1" applyAlignment="1">
      <alignment horizontal="right" vertical="center"/>
    </xf>
    <xf numFmtId="37" fontId="2" fillId="0" borderId="61" xfId="1" applyNumberFormat="1" applyFont="1" applyFill="1" applyBorder="1" applyAlignment="1" applyProtection="1">
      <alignment vertical="center"/>
      <protection locked="0"/>
    </xf>
    <xf numFmtId="37" fontId="2" fillId="0" borderId="74" xfId="1" applyNumberFormat="1" applyFont="1" applyFill="1" applyBorder="1" applyAlignment="1" applyProtection="1">
      <alignment vertical="center"/>
      <protection locked="0"/>
    </xf>
    <xf numFmtId="37" fontId="2" fillId="0" borderId="63" xfId="1" applyNumberFormat="1" applyFont="1" applyFill="1" applyBorder="1" applyAlignment="1" applyProtection="1">
      <alignment vertical="center"/>
    </xf>
    <xf numFmtId="37" fontId="12" fillId="0" borderId="61" xfId="1" applyNumberFormat="1" applyFont="1" applyFill="1" applyBorder="1" applyAlignment="1" applyProtection="1">
      <alignment vertical="center"/>
    </xf>
    <xf numFmtId="37" fontId="12" fillId="0" borderId="74" xfId="1" applyNumberFormat="1" applyFont="1" applyFill="1" applyBorder="1" applyAlignment="1" applyProtection="1">
      <alignment vertical="center"/>
    </xf>
    <xf numFmtId="37" fontId="12" fillId="0" borderId="60" xfId="1" applyNumberFormat="1" applyFont="1" applyFill="1" applyBorder="1" applyAlignment="1" applyProtection="1">
      <alignment vertical="center"/>
    </xf>
    <xf numFmtId="37" fontId="12" fillId="0" borderId="73" xfId="1" applyNumberFormat="1" applyFont="1" applyFill="1" applyBorder="1" applyAlignment="1" applyProtection="1">
      <alignment vertical="center"/>
    </xf>
    <xf numFmtId="37" fontId="2" fillId="0" borderId="40" xfId="1" applyNumberFormat="1" applyFont="1" applyFill="1" applyBorder="1" applyAlignment="1" applyProtection="1">
      <alignment vertical="center"/>
    </xf>
    <xf numFmtId="37" fontId="12" fillId="0" borderId="37" xfId="1" applyNumberFormat="1" applyFont="1" applyFill="1" applyBorder="1" applyAlignment="1" applyProtection="1">
      <alignment vertical="center"/>
    </xf>
    <xf numFmtId="37" fontId="12" fillId="0" borderId="38" xfId="1" applyNumberFormat="1" applyFont="1" applyFill="1" applyBorder="1" applyAlignment="1" applyProtection="1">
      <alignment vertical="center"/>
    </xf>
    <xf numFmtId="37" fontId="12" fillId="0" borderId="118" xfId="1" applyNumberFormat="1" applyFont="1" applyFill="1" applyBorder="1" applyAlignment="1" applyProtection="1">
      <alignment vertical="center"/>
    </xf>
    <xf numFmtId="37" fontId="12" fillId="0" borderId="7" xfId="1" applyNumberFormat="1" applyFont="1" applyFill="1" applyBorder="1" applyAlignment="1" applyProtection="1">
      <alignment vertical="center"/>
    </xf>
    <xf numFmtId="37" fontId="12" fillId="0" borderId="34" xfId="1" applyNumberFormat="1" applyFont="1" applyFill="1" applyBorder="1" applyAlignment="1" applyProtection="1">
      <alignment vertical="center"/>
    </xf>
    <xf numFmtId="37" fontId="2" fillId="0" borderId="99" xfId="1" applyNumberFormat="1" applyFont="1" applyFill="1" applyBorder="1" applyAlignment="1" applyProtection="1">
      <alignment vertical="center"/>
    </xf>
    <xf numFmtId="37" fontId="2" fillId="0" borderId="115" xfId="1" applyNumberFormat="1" applyFont="1" applyFill="1" applyBorder="1" applyAlignment="1" applyProtection="1">
      <alignment vertical="center"/>
    </xf>
    <xf numFmtId="37" fontId="2" fillId="0" borderId="101" xfId="1" applyNumberFormat="1" applyFont="1" applyFill="1" applyBorder="1" applyAlignment="1" applyProtection="1">
      <alignment vertical="center"/>
    </xf>
    <xf numFmtId="37" fontId="2" fillId="0" borderId="54" xfId="1" applyNumberFormat="1" applyFont="1" applyFill="1" applyBorder="1" applyAlignment="1" applyProtection="1">
      <alignment vertical="center"/>
    </xf>
    <xf numFmtId="37" fontId="2" fillId="0" borderId="46" xfId="1" applyNumberFormat="1" applyFont="1" applyFill="1" applyBorder="1" applyAlignment="1" applyProtection="1">
      <alignment vertical="center"/>
    </xf>
    <xf numFmtId="37" fontId="2" fillId="0" borderId="100" xfId="1" applyNumberFormat="1" applyFont="1" applyFill="1" applyBorder="1" applyAlignment="1" applyProtection="1">
      <alignment vertical="center"/>
    </xf>
    <xf numFmtId="37" fontId="2" fillId="0" borderId="53" xfId="1" applyNumberFormat="1" applyFont="1" applyFill="1" applyBorder="1" applyAlignment="1" applyProtection="1">
      <alignment vertical="center"/>
    </xf>
    <xf numFmtId="37" fontId="2" fillId="0" borderId="77" xfId="1" applyNumberFormat="1" applyFont="1" applyFill="1" applyBorder="1" applyAlignment="1" applyProtection="1">
      <alignment vertical="center"/>
    </xf>
    <xf numFmtId="37" fontId="2" fillId="0" borderId="56" xfId="1" applyNumberFormat="1" applyFont="1" applyFill="1" applyBorder="1" applyAlignment="1" applyProtection="1">
      <alignment vertical="center"/>
    </xf>
    <xf numFmtId="37" fontId="2" fillId="0" borderId="57" xfId="1" applyNumberFormat="1" applyFont="1" applyFill="1" applyBorder="1" applyAlignment="1" applyProtection="1">
      <alignment vertical="center"/>
    </xf>
    <xf numFmtId="37" fontId="2" fillId="0" borderId="119" xfId="1" applyNumberFormat="1" applyFont="1" applyFill="1" applyBorder="1" applyAlignment="1" applyProtection="1">
      <alignment vertical="center"/>
    </xf>
    <xf numFmtId="37" fontId="2" fillId="0" borderId="90" xfId="1" applyNumberFormat="1" applyFont="1" applyFill="1" applyBorder="1" applyAlignment="1" applyProtection="1">
      <alignment vertical="center"/>
    </xf>
    <xf numFmtId="37" fontId="2" fillId="0" borderId="18" xfId="1" applyNumberFormat="1" applyFont="1" applyFill="1" applyBorder="1" applyAlignment="1" applyProtection="1">
      <alignment vertical="center"/>
    </xf>
    <xf numFmtId="37" fontId="2" fillId="0" borderId="20" xfId="1" applyNumberFormat="1" applyFont="1" applyFill="1" applyBorder="1" applyAlignment="1" applyProtection="1">
      <alignment vertical="center"/>
    </xf>
    <xf numFmtId="37" fontId="2" fillId="0" borderId="16" xfId="1" applyNumberFormat="1" applyFont="1" applyFill="1" applyBorder="1" applyAlignment="1" applyProtection="1">
      <alignment vertical="center"/>
    </xf>
    <xf numFmtId="37" fontId="2" fillId="0" borderId="17" xfId="1" applyNumberFormat="1" applyFont="1" applyFill="1" applyBorder="1" applyAlignment="1" applyProtection="1">
      <alignment vertical="center"/>
    </xf>
    <xf numFmtId="37" fontId="2" fillId="0" borderId="82" xfId="1" applyNumberFormat="1" applyFont="1" applyFill="1" applyBorder="1" applyAlignment="1" applyProtection="1">
      <alignment vertical="center"/>
    </xf>
    <xf numFmtId="37" fontId="2" fillId="0" borderId="47" xfId="1" applyNumberFormat="1" applyFont="1" applyFill="1" applyBorder="1" applyAlignment="1" applyProtection="1">
      <alignment vertical="center"/>
    </xf>
    <xf numFmtId="37" fontId="2" fillId="0" borderId="51" xfId="1" applyNumberFormat="1" applyFont="1" applyFill="1" applyBorder="1" applyAlignment="1" applyProtection="1">
      <alignment vertical="center"/>
    </xf>
    <xf numFmtId="37" fontId="2" fillId="0" borderId="120" xfId="1" applyNumberFormat="1" applyFont="1" applyFill="1" applyBorder="1" applyAlignment="1" applyProtection="1">
      <alignment vertical="center"/>
    </xf>
    <xf numFmtId="37" fontId="2" fillId="0" borderId="49" xfId="1" applyNumberFormat="1" applyFont="1" applyFill="1" applyBorder="1" applyAlignment="1" applyProtection="1">
      <alignment vertical="center"/>
    </xf>
    <xf numFmtId="37" fontId="2" fillId="0" borderId="121" xfId="1" applyNumberFormat="1" applyFont="1" applyFill="1" applyBorder="1" applyAlignment="1" applyProtection="1">
      <alignment vertical="center"/>
    </xf>
    <xf numFmtId="37" fontId="2" fillId="0" borderId="84" xfId="1" applyNumberFormat="1" applyFont="1" applyFill="1" applyBorder="1" applyAlignment="1" applyProtection="1">
      <alignment vertical="center"/>
    </xf>
    <xf numFmtId="37" fontId="2" fillId="0" borderId="37" xfId="1" applyNumberFormat="1" applyFont="1" applyFill="1" applyBorder="1" applyAlignment="1" applyProtection="1">
      <alignment vertical="center"/>
    </xf>
    <xf numFmtId="37" fontId="2" fillId="0" borderId="7" xfId="1" applyFont="1" applyFill="1" applyBorder="1" applyAlignment="1">
      <alignment vertical="center"/>
    </xf>
    <xf numFmtId="37" fontId="2" fillId="0" borderId="92" xfId="1" applyNumberFormat="1" applyFont="1" applyFill="1" applyBorder="1" applyAlignment="1" applyProtection="1">
      <alignment vertical="center"/>
    </xf>
    <xf numFmtId="37" fontId="2" fillId="0" borderId="44" xfId="1" applyNumberFormat="1" applyFont="1" applyFill="1" applyBorder="1" applyAlignment="1" applyProtection="1">
      <alignment vertical="center"/>
    </xf>
    <xf numFmtId="37" fontId="2" fillId="0" borderId="122" xfId="1" applyNumberFormat="1" applyFont="1" applyFill="1" applyBorder="1" applyAlignment="1" applyProtection="1">
      <alignment vertical="center"/>
    </xf>
    <xf numFmtId="37" fontId="2" fillId="0" borderId="69" xfId="1" applyNumberFormat="1" applyFont="1" applyFill="1" applyBorder="1" applyAlignment="1" applyProtection="1">
      <alignment vertical="center"/>
    </xf>
    <xf numFmtId="37" fontId="2" fillId="0" borderId="27" xfId="1" applyNumberFormat="1" applyFont="1" applyFill="1" applyBorder="1" applyAlignment="1" applyProtection="1">
      <alignment vertical="center"/>
    </xf>
    <xf numFmtId="37" fontId="2" fillId="0" borderId="29" xfId="1" applyNumberFormat="1" applyFont="1" applyFill="1" applyBorder="1" applyAlignment="1" applyProtection="1">
      <alignment vertical="center"/>
    </xf>
    <xf numFmtId="37" fontId="2" fillId="0" borderId="25" xfId="1" applyNumberFormat="1" applyFont="1" applyFill="1" applyBorder="1" applyAlignment="1" applyProtection="1">
      <alignment vertical="center"/>
    </xf>
    <xf numFmtId="37" fontId="2" fillId="0" borderId="26" xfId="1" applyNumberFormat="1" applyFont="1" applyFill="1" applyBorder="1" applyAlignment="1" applyProtection="1">
      <alignment vertical="center"/>
    </xf>
    <xf numFmtId="37" fontId="2" fillId="0" borderId="123" xfId="1" applyNumberFormat="1" applyFont="1" applyFill="1" applyBorder="1" applyAlignment="1" applyProtection="1">
      <alignment vertical="center"/>
    </xf>
    <xf numFmtId="37" fontId="12" fillId="0" borderId="40" xfId="1" applyNumberFormat="1" applyFont="1" applyFill="1" applyBorder="1" applyAlignment="1" applyProtection="1">
      <alignment vertical="center"/>
    </xf>
    <xf numFmtId="37" fontId="2" fillId="0" borderId="59" xfId="1" applyNumberFormat="1" applyFont="1" applyFill="1" applyBorder="1" applyAlignment="1" applyProtection="1">
      <alignment vertical="center"/>
    </xf>
    <xf numFmtId="37" fontId="12" fillId="0" borderId="38" xfId="1" applyFont="1" applyFill="1" applyBorder="1" applyAlignment="1">
      <alignment vertical="center"/>
    </xf>
    <xf numFmtId="37" fontId="12" fillId="0" borderId="39" xfId="1" applyFont="1" applyFill="1" applyBorder="1" applyAlignment="1">
      <alignment vertical="center"/>
    </xf>
    <xf numFmtId="37" fontId="2" fillId="0" borderId="21" xfId="1" applyNumberFormat="1" applyFont="1" applyFill="1" applyBorder="1" applyAlignment="1" applyProtection="1">
      <alignment vertical="center"/>
    </xf>
    <xf numFmtId="37" fontId="2" fillId="0" borderId="124" xfId="1" applyNumberFormat="1" applyFont="1" applyFill="1" applyBorder="1" applyAlignment="1" applyProtection="1">
      <alignment vertical="center"/>
    </xf>
    <xf numFmtId="37" fontId="11" fillId="0" borderId="75" xfId="1" applyFont="1" applyFill="1" applyBorder="1" applyAlignment="1" applyProtection="1">
      <alignment vertical="center"/>
    </xf>
    <xf numFmtId="37" fontId="12" fillId="0" borderId="63" xfId="1" applyFont="1" applyFill="1" applyBorder="1" applyAlignment="1" applyProtection="1">
      <alignment vertical="center"/>
    </xf>
    <xf numFmtId="37" fontId="11" fillId="0" borderId="64" xfId="1" applyFont="1" applyFill="1" applyBorder="1" applyAlignment="1" applyProtection="1">
      <alignment vertical="center"/>
    </xf>
    <xf numFmtId="37" fontId="12" fillId="0" borderId="60" xfId="1" applyFont="1" applyFill="1" applyBorder="1" applyAlignment="1">
      <alignment vertical="center"/>
    </xf>
    <xf numFmtId="37" fontId="2" fillId="0" borderId="73" xfId="1" applyFont="1" applyFill="1" applyBorder="1" applyAlignment="1" applyProtection="1">
      <alignment vertical="center"/>
      <protection locked="0"/>
    </xf>
    <xf numFmtId="37" fontId="11" fillId="0" borderId="125" xfId="1" applyFont="1" applyFill="1" applyBorder="1" applyAlignment="1" applyProtection="1">
      <alignment vertical="center"/>
    </xf>
    <xf numFmtId="37" fontId="2" fillId="0" borderId="126" xfId="1" applyFont="1" applyFill="1" applyBorder="1" applyAlignment="1" applyProtection="1">
      <alignment vertical="center"/>
    </xf>
    <xf numFmtId="37" fontId="2" fillId="0" borderId="129" xfId="1" applyFont="1" applyFill="1" applyBorder="1" applyAlignment="1">
      <alignment vertical="center"/>
    </xf>
    <xf numFmtId="37" fontId="11" fillId="0" borderId="76" xfId="1" applyFont="1" applyFill="1" applyBorder="1" applyAlignment="1" applyProtection="1">
      <alignment vertical="center"/>
    </xf>
    <xf numFmtId="37" fontId="2" fillId="0" borderId="56" xfId="1" applyFont="1" applyFill="1" applyBorder="1" applyAlignment="1" applyProtection="1">
      <alignment vertical="center"/>
    </xf>
    <xf numFmtId="37" fontId="11" fillId="0" borderId="85" xfId="1" applyFont="1" applyFill="1" applyBorder="1" applyAlignment="1" applyProtection="1">
      <alignment vertical="center"/>
    </xf>
    <xf numFmtId="37" fontId="2" fillId="0" borderId="130" xfId="1" applyFont="1" applyFill="1" applyBorder="1" applyAlignment="1" applyProtection="1">
      <alignment vertical="center"/>
    </xf>
    <xf numFmtId="176" fontId="2" fillId="0" borderId="75" xfId="1" applyNumberFormat="1" applyFont="1" applyFill="1" applyBorder="1" applyAlignment="1" applyProtection="1">
      <alignment horizontal="center" vertical="center"/>
    </xf>
    <xf numFmtId="37" fontId="12" fillId="0" borderId="131" xfId="1" applyFont="1" applyFill="1" applyBorder="1" applyAlignment="1" applyProtection="1">
      <alignment vertical="center"/>
    </xf>
    <xf numFmtId="37" fontId="12" fillId="0" borderId="132" xfId="1" applyFont="1" applyFill="1" applyBorder="1" applyAlignment="1" applyProtection="1">
      <alignment vertical="center"/>
    </xf>
    <xf numFmtId="37" fontId="12" fillId="0" borderId="133" xfId="1" applyFont="1" applyFill="1" applyBorder="1" applyAlignment="1" applyProtection="1">
      <alignment vertical="center"/>
    </xf>
    <xf numFmtId="37" fontId="12" fillId="0" borderId="75" xfId="1" applyFont="1" applyFill="1" applyBorder="1" applyAlignment="1" applyProtection="1">
      <alignment vertical="center"/>
    </xf>
    <xf numFmtId="37" fontId="12" fillId="0" borderId="60" xfId="1" applyFont="1" applyFill="1" applyBorder="1" applyAlignment="1" applyProtection="1">
      <alignment vertical="center"/>
    </xf>
    <xf numFmtId="37" fontId="12" fillId="0" borderId="73" xfId="1" applyFont="1" applyFill="1" applyBorder="1" applyAlignment="1" applyProtection="1">
      <alignment vertical="center"/>
    </xf>
    <xf numFmtId="37" fontId="12" fillId="0" borderId="74" xfId="1" applyFont="1" applyFill="1" applyBorder="1" applyAlignment="1" applyProtection="1">
      <alignment vertical="center"/>
    </xf>
    <xf numFmtId="176" fontId="2" fillId="0" borderId="99" xfId="1" applyNumberFormat="1" applyFont="1" applyFill="1" applyBorder="1" applyAlignment="1" applyProtection="1">
      <alignment horizontal="center" vertical="center"/>
    </xf>
    <xf numFmtId="37" fontId="12" fillId="0" borderId="16" xfId="1" applyFont="1" applyFill="1" applyBorder="1" applyAlignment="1" applyProtection="1">
      <alignment vertical="center"/>
    </xf>
    <xf numFmtId="37" fontId="2" fillId="0" borderId="134" xfId="1" applyFont="1" applyFill="1" applyBorder="1" applyAlignment="1" applyProtection="1">
      <alignment vertical="center"/>
    </xf>
    <xf numFmtId="37" fontId="2" fillId="0" borderId="92" xfId="1" applyFont="1" applyFill="1" applyBorder="1" applyAlignment="1" applyProtection="1">
      <alignment vertical="center"/>
    </xf>
    <xf numFmtId="176" fontId="2" fillId="0" borderId="90" xfId="1" applyNumberFormat="1" applyFont="1" applyFill="1" applyBorder="1" applyAlignment="1" applyProtection="1">
      <alignment vertical="center" shrinkToFit="1"/>
    </xf>
    <xf numFmtId="37" fontId="2" fillId="0" borderId="135" xfId="1" applyFont="1" applyFill="1" applyBorder="1" applyAlignment="1" applyProtection="1">
      <alignment vertical="center"/>
    </xf>
    <xf numFmtId="37" fontId="2" fillId="0" borderId="30" xfId="1" applyFont="1" applyFill="1" applyBorder="1" applyAlignment="1" applyProtection="1">
      <alignment vertical="center"/>
    </xf>
    <xf numFmtId="37" fontId="2" fillId="0" borderId="34" xfId="1" applyFont="1" applyFill="1" applyBorder="1" applyAlignment="1" applyProtection="1">
      <alignment vertical="center"/>
    </xf>
    <xf numFmtId="37" fontId="2" fillId="0" borderId="36" xfId="1" applyFont="1" applyFill="1" applyBorder="1" applyAlignment="1" applyProtection="1">
      <alignment vertical="center"/>
    </xf>
    <xf numFmtId="176" fontId="2" fillId="0" borderId="76" xfId="1" applyNumberFormat="1" applyFont="1" applyFill="1" applyBorder="1" applyAlignment="1" applyProtection="1">
      <alignment horizontal="center" vertical="center"/>
    </xf>
    <xf numFmtId="37" fontId="12" fillId="0" borderId="56" xfId="1" applyFont="1" applyFill="1" applyBorder="1" applyAlignment="1" applyProtection="1">
      <alignment vertical="center"/>
    </xf>
    <xf numFmtId="37" fontId="2" fillId="0" borderId="93" xfId="1" applyFont="1" applyFill="1" applyBorder="1" applyAlignment="1" applyProtection="1">
      <alignment vertical="center"/>
    </xf>
    <xf numFmtId="37" fontId="2" fillId="0" borderId="76" xfId="1" applyFont="1" applyFill="1" applyBorder="1" applyAlignment="1" applyProtection="1">
      <alignment vertical="center"/>
    </xf>
    <xf numFmtId="37" fontId="2" fillId="0" borderId="7" xfId="1" applyFont="1" applyFill="1" applyBorder="1" applyAlignment="1" applyProtection="1">
      <alignment vertical="center"/>
    </xf>
    <xf numFmtId="37" fontId="2" fillId="0" borderId="38" xfId="1" applyFont="1" applyFill="1" applyBorder="1" applyAlignment="1" applyProtection="1">
      <alignment vertical="center"/>
    </xf>
    <xf numFmtId="37" fontId="2" fillId="0" borderId="39" xfId="1" applyFont="1" applyFill="1" applyBorder="1" applyAlignment="1" applyProtection="1">
      <alignment vertical="center"/>
    </xf>
    <xf numFmtId="176" fontId="2" fillId="0" borderId="85" xfId="1" applyNumberFormat="1" applyFont="1" applyFill="1" applyBorder="1" applyAlignment="1" applyProtection="1">
      <alignment horizontal="center" vertical="center"/>
    </xf>
    <xf numFmtId="37" fontId="12" fillId="0" borderId="130" xfId="1" applyFont="1" applyFill="1" applyBorder="1" applyAlignment="1" applyProtection="1">
      <alignment vertical="center"/>
    </xf>
    <xf numFmtId="37" fontId="2" fillId="0" borderId="88" xfId="1" applyFont="1" applyFill="1" applyBorder="1" applyAlignment="1" applyProtection="1">
      <alignment vertical="center"/>
    </xf>
    <xf numFmtId="37" fontId="2" fillId="0" borderId="87" xfId="1" applyFont="1" applyFill="1" applyBorder="1" applyAlignment="1" applyProtection="1">
      <alignment vertical="center"/>
    </xf>
    <xf numFmtId="176" fontId="2" fillId="0" borderId="85" xfId="1" applyNumberFormat="1" applyFont="1" applyFill="1" applyBorder="1" applyAlignment="1" applyProtection="1">
      <alignment vertical="center" shrinkToFit="1"/>
    </xf>
    <xf numFmtId="37" fontId="2" fillId="0" borderId="89" xfId="1" applyFont="1" applyFill="1" applyBorder="1" applyAlignment="1" applyProtection="1">
      <alignment vertical="center"/>
    </xf>
    <xf numFmtId="37" fontId="2" fillId="0" borderId="21" xfId="1" applyFont="1" applyFill="1" applyBorder="1" applyAlignment="1" applyProtection="1">
      <alignment vertical="center"/>
    </xf>
    <xf numFmtId="37" fontId="2" fillId="0" borderId="71" xfId="1" applyFont="1" applyFill="1" applyBorder="1" applyAlignment="1" applyProtection="1">
      <alignment vertical="center"/>
    </xf>
    <xf numFmtId="37" fontId="2" fillId="0" borderId="72" xfId="1" applyFont="1" applyFill="1" applyBorder="1" applyAlignment="1" applyProtection="1">
      <alignment vertical="center"/>
    </xf>
    <xf numFmtId="37" fontId="2" fillId="0" borderId="35" xfId="1" applyFont="1" applyFill="1" applyBorder="1" applyAlignment="1" applyProtection="1">
      <alignment horizontal="center" vertical="center"/>
    </xf>
    <xf numFmtId="37" fontId="12" fillId="0" borderId="40" xfId="1" applyFont="1" applyFill="1" applyBorder="1" applyAlignment="1" applyProtection="1">
      <alignment vertical="center"/>
    </xf>
    <xf numFmtId="37" fontId="12" fillId="0" borderId="136" xfId="1" applyFont="1" applyFill="1" applyBorder="1" applyAlignment="1" applyProtection="1">
      <alignment vertical="center"/>
    </xf>
    <xf numFmtId="37" fontId="12" fillId="0" borderId="137" xfId="1" applyFont="1" applyFill="1" applyBorder="1" applyAlignment="1" applyProtection="1">
      <alignment vertical="center"/>
    </xf>
    <xf numFmtId="37" fontId="12" fillId="0" borderId="138" xfId="1" applyFont="1" applyFill="1" applyBorder="1" applyAlignment="1" applyProtection="1">
      <alignment vertical="center"/>
    </xf>
    <xf numFmtId="37" fontId="12" fillId="0" borderId="33" xfId="1" applyFont="1" applyFill="1" applyBorder="1" applyAlignment="1" applyProtection="1">
      <alignment vertical="center"/>
    </xf>
    <xf numFmtId="37" fontId="12" fillId="0" borderId="30" xfId="1" applyFont="1" applyFill="1" applyBorder="1" applyAlignment="1" applyProtection="1">
      <alignment vertical="center"/>
    </xf>
    <xf numFmtId="37" fontId="12" fillId="0" borderId="34" xfId="1" applyFont="1" applyFill="1" applyBorder="1" applyAlignment="1" applyProtection="1">
      <alignment vertical="center"/>
    </xf>
    <xf numFmtId="37" fontId="12" fillId="0" borderId="36" xfId="1" applyFont="1" applyFill="1" applyBorder="1" applyAlignment="1" applyProtection="1">
      <alignment vertical="center"/>
    </xf>
    <xf numFmtId="37" fontId="2" fillId="0" borderId="54" xfId="1" applyFont="1" applyFill="1" applyBorder="1" applyAlignment="1" applyProtection="1">
      <alignment vertical="center"/>
    </xf>
    <xf numFmtId="37" fontId="2" fillId="0" borderId="43" xfId="1" applyFont="1" applyFill="1" applyBorder="1" applyAlignment="1" applyProtection="1">
      <alignment vertical="center"/>
      <protection locked="0"/>
    </xf>
    <xf numFmtId="37" fontId="2" fillId="0" borderId="76" xfId="1" applyFont="1" applyFill="1" applyBorder="1" applyAlignment="1" applyProtection="1">
      <alignment horizontal="center" vertical="center"/>
    </xf>
    <xf numFmtId="37" fontId="2" fillId="0" borderId="93" xfId="1" applyFont="1" applyFill="1" applyBorder="1" applyAlignment="1" applyProtection="1">
      <alignment vertical="center"/>
      <protection locked="0"/>
    </xf>
    <xf numFmtId="37" fontId="2" fillId="0" borderId="120" xfId="1" applyFont="1" applyFill="1" applyBorder="1" applyAlignment="1" applyProtection="1">
      <alignment vertical="center"/>
    </xf>
    <xf numFmtId="37" fontId="2" fillId="0" borderId="48" xfId="1" applyFont="1" applyFill="1" applyBorder="1" applyAlignment="1" applyProtection="1">
      <alignment vertical="center"/>
      <protection locked="0"/>
    </xf>
    <xf numFmtId="37" fontId="12" fillId="0" borderId="139" xfId="1" applyFont="1" applyFill="1" applyBorder="1" applyAlignment="1" applyProtection="1">
      <alignment vertical="center"/>
    </xf>
    <xf numFmtId="37" fontId="12" fillId="0" borderId="140" xfId="1" applyFont="1" applyFill="1" applyBorder="1" applyAlignment="1" applyProtection="1">
      <alignment vertical="center"/>
    </xf>
    <xf numFmtId="37" fontId="12" fillId="0" borderId="141" xfId="1" applyFont="1" applyFill="1" applyBorder="1" applyAlignment="1" applyProtection="1">
      <alignment vertical="center"/>
    </xf>
    <xf numFmtId="37" fontId="12" fillId="0" borderId="7" xfId="1" applyFont="1" applyFill="1" applyBorder="1" applyAlignment="1" applyProtection="1">
      <alignment vertical="center"/>
    </xf>
    <xf numFmtId="37" fontId="12" fillId="0" borderId="38" xfId="1" applyFont="1" applyFill="1" applyBorder="1" applyAlignment="1" applyProtection="1">
      <alignment vertical="center"/>
    </xf>
    <xf numFmtId="37" fontId="12" fillId="0" borderId="39" xfId="1" applyFont="1" applyFill="1" applyBorder="1" applyAlignment="1" applyProtection="1">
      <alignment vertical="center"/>
    </xf>
    <xf numFmtId="37" fontId="2" fillId="0" borderId="93" xfId="1" applyNumberFormat="1" applyFont="1" applyFill="1" applyBorder="1" applyAlignment="1" applyProtection="1">
      <alignment vertical="center"/>
      <protection locked="0"/>
    </xf>
    <xf numFmtId="37" fontId="12" fillId="0" borderId="35" xfId="1" applyFont="1" applyFill="1" applyBorder="1" applyAlignment="1" applyProtection="1">
      <alignment horizontal="center" vertical="center"/>
    </xf>
    <xf numFmtId="37" fontId="2" fillId="0" borderId="92" xfId="1" applyNumberFormat="1" applyFont="1" applyFill="1" applyBorder="1" applyAlignment="1" applyProtection="1">
      <alignment vertical="center"/>
      <protection locked="0"/>
    </xf>
    <xf numFmtId="37" fontId="2" fillId="0" borderId="33" xfId="1" applyNumberFormat="1" applyFont="1" applyFill="1" applyBorder="1" applyAlignment="1" applyProtection="1">
      <alignment vertical="center"/>
      <protection locked="0"/>
    </xf>
    <xf numFmtId="37" fontId="2" fillId="0" borderId="84" xfId="1" applyFont="1" applyFill="1" applyBorder="1" applyAlignment="1" applyProtection="1">
      <alignment horizontal="center" vertical="center"/>
    </xf>
    <xf numFmtId="37" fontId="2" fillId="0" borderId="0" xfId="1" applyNumberFormat="1" applyFont="1" applyFill="1" applyBorder="1" applyAlignment="1" applyProtection="1">
      <alignment vertical="center"/>
      <protection locked="0"/>
    </xf>
    <xf numFmtId="37" fontId="2" fillId="0" borderId="33" xfId="1" applyFont="1" applyFill="1" applyBorder="1" applyAlignment="1" applyProtection="1">
      <alignment horizontal="left" vertical="center"/>
      <protection locked="0"/>
    </xf>
    <xf numFmtId="37" fontId="12" fillId="0" borderId="142" xfId="1" applyFont="1" applyFill="1" applyBorder="1" applyAlignment="1" applyProtection="1">
      <alignment vertical="center"/>
    </xf>
    <xf numFmtId="37" fontId="12" fillId="0" borderId="37" xfId="1" applyFont="1" applyFill="1" applyBorder="1" applyAlignment="1" applyProtection="1">
      <alignment vertical="center"/>
    </xf>
    <xf numFmtId="37" fontId="12" fillId="0" borderId="118" xfId="1" applyFont="1" applyFill="1" applyBorder="1" applyAlignment="1" applyProtection="1">
      <alignment vertical="center"/>
    </xf>
    <xf numFmtId="37" fontId="2" fillId="0" borderId="69" xfId="1" applyFont="1" applyFill="1" applyBorder="1" applyAlignment="1" applyProtection="1">
      <alignment horizontal="center" vertical="center"/>
    </xf>
    <xf numFmtId="37" fontId="2" fillId="0" borderId="25" xfId="1" applyFont="1" applyFill="1" applyBorder="1" applyAlignment="1" applyProtection="1">
      <alignment vertical="center"/>
      <protection locked="0"/>
    </xf>
    <xf numFmtId="37" fontId="2" fillId="0" borderId="0" xfId="1" applyFont="1" applyFill="1" applyBorder="1" applyAlignment="1" applyProtection="1">
      <alignment horizontal="center" vertical="center"/>
    </xf>
    <xf numFmtId="37" fontId="2" fillId="0" borderId="0" xfId="1" applyFont="1" applyFill="1" applyAlignment="1">
      <alignment horizontal="left" vertical="center"/>
    </xf>
    <xf numFmtId="37" fontId="2" fillId="0" borderId="0" xfId="1" applyFont="1" applyFill="1" applyAlignment="1">
      <alignment horizontal="left" vertical="center" shrinkToFit="1"/>
    </xf>
    <xf numFmtId="37" fontId="2" fillId="0" borderId="0" xfId="1" applyFont="1" applyFill="1" applyBorder="1" applyAlignment="1">
      <alignment vertical="center" shrinkToFit="1"/>
    </xf>
    <xf numFmtId="37" fontId="2" fillId="0" borderId="0" xfId="1" applyFont="1" applyFill="1" applyBorder="1" applyAlignment="1">
      <alignment horizontal="right" vertical="center" shrinkToFit="1"/>
    </xf>
    <xf numFmtId="37" fontId="6" fillId="0" borderId="0" xfId="1" applyFont="1" applyFill="1" applyBorder="1" applyAlignment="1">
      <alignment vertical="center" shrinkToFit="1"/>
    </xf>
    <xf numFmtId="37" fontId="2" fillId="0" borderId="1" xfId="1" applyFont="1" applyFill="1" applyBorder="1" applyAlignment="1" applyProtection="1">
      <alignment horizontal="distributed" vertical="center" shrinkToFit="1"/>
    </xf>
    <xf numFmtId="37" fontId="2" fillId="0" borderId="2" xfId="1" applyFont="1" applyFill="1" applyBorder="1" applyAlignment="1" applyProtection="1">
      <alignment horizontal="distributed" vertical="center" shrinkToFit="1"/>
    </xf>
    <xf numFmtId="37" fontId="2" fillId="0" borderId="7" xfId="1" applyFont="1" applyFill="1" applyBorder="1" applyAlignment="1" applyProtection="1">
      <alignment horizontal="distributed" vertical="center" shrinkToFit="1"/>
    </xf>
    <xf numFmtId="37" fontId="2" fillId="0" borderId="8" xfId="1" applyFont="1" applyFill="1" applyBorder="1" applyAlignment="1" applyProtection="1">
      <alignment horizontal="distributed" vertical="center" shrinkToFit="1"/>
    </xf>
    <xf numFmtId="37" fontId="2" fillId="0" borderId="14" xfId="1" applyFont="1" applyFill="1" applyBorder="1" applyAlignment="1" applyProtection="1">
      <alignment horizontal="distributed" vertical="center" shrinkToFit="1"/>
    </xf>
    <xf numFmtId="37" fontId="2" fillId="0" borderId="13" xfId="1" applyFont="1" applyFill="1" applyBorder="1" applyAlignment="1" applyProtection="1">
      <alignment horizontal="distributed" vertical="center" shrinkToFit="1"/>
    </xf>
    <xf numFmtId="37" fontId="2" fillId="0" borderId="21" xfId="1" applyFont="1" applyFill="1" applyBorder="1" applyAlignment="1" applyProtection="1">
      <alignment horizontal="distributed" vertical="center" shrinkToFit="1"/>
    </xf>
    <xf numFmtId="37" fontId="2" fillId="0" borderId="22" xfId="1" applyFont="1" applyFill="1" applyBorder="1" applyAlignment="1" applyProtection="1">
      <alignment horizontal="distributed" vertical="center" shrinkToFit="1"/>
    </xf>
    <xf numFmtId="37" fontId="2" fillId="0" borderId="3" xfId="1" applyFont="1" applyFill="1" applyBorder="1" applyAlignment="1" applyProtection="1">
      <alignment horizontal="distributed" vertical="center" shrinkToFit="1"/>
    </xf>
    <xf numFmtId="37" fontId="2" fillId="0" borderId="9" xfId="1" applyFont="1" applyFill="1" applyBorder="1" applyAlignment="1" applyProtection="1">
      <alignment horizontal="distributed" vertical="center" shrinkToFit="1"/>
    </xf>
    <xf numFmtId="37" fontId="2" fillId="0" borderId="23" xfId="1" applyFont="1" applyFill="1" applyBorder="1" applyAlignment="1" applyProtection="1">
      <alignment horizontal="distributed" vertical="center" shrinkToFit="1"/>
    </xf>
    <xf numFmtId="37" fontId="2" fillId="0" borderId="4" xfId="1" applyFont="1" applyFill="1" applyBorder="1" applyAlignment="1" applyProtection="1">
      <alignment horizontal="center" vertical="center" shrinkToFit="1"/>
    </xf>
    <xf numFmtId="37" fontId="2" fillId="0" borderId="5" xfId="1" applyFont="1" applyFill="1" applyBorder="1" applyAlignment="1" applyProtection="1">
      <alignment horizontal="center" vertical="center" shrinkToFit="1"/>
    </xf>
    <xf numFmtId="37" fontId="2" fillId="0" borderId="6" xfId="1" applyFont="1" applyFill="1" applyBorder="1" applyAlignment="1" applyProtection="1">
      <alignment horizontal="center" vertical="center" shrinkToFit="1"/>
    </xf>
    <xf numFmtId="37" fontId="2" fillId="0" borderId="10" xfId="1" applyFont="1" applyFill="1" applyBorder="1" applyAlignment="1" applyProtection="1">
      <alignment horizontal="center" vertical="center" shrinkToFit="1"/>
    </xf>
    <xf numFmtId="37" fontId="2" fillId="0" borderId="16" xfId="1" applyFont="1" applyFill="1" applyBorder="1" applyAlignment="1" applyProtection="1">
      <alignment horizontal="center" vertical="center" shrinkToFit="1"/>
    </xf>
    <xf numFmtId="37" fontId="2" fillId="0" borderId="24" xfId="1" applyFont="1" applyFill="1" applyBorder="1" applyAlignment="1" applyProtection="1">
      <alignment horizontal="center" vertical="center" shrinkToFit="1"/>
    </xf>
    <xf numFmtId="37" fontId="2" fillId="0" borderId="13" xfId="1" applyFont="1" applyFill="1" applyBorder="1" applyAlignment="1" applyProtection="1">
      <alignment horizontal="center" vertical="top" wrapText="1" shrinkToFit="1"/>
    </xf>
    <xf numFmtId="37" fontId="2" fillId="0" borderId="18" xfId="1" applyFont="1" applyFill="1" applyBorder="1" applyAlignment="1" applyProtection="1">
      <alignment horizontal="center" vertical="top" wrapText="1" shrinkToFit="1"/>
    </xf>
    <xf numFmtId="37" fontId="2" fillId="0" borderId="27" xfId="1" applyFont="1" applyFill="1" applyBorder="1" applyAlignment="1" applyProtection="1">
      <alignment horizontal="center" vertical="top" wrapText="1" shrinkToFit="1"/>
    </xf>
    <xf numFmtId="37" fontId="2" fillId="0" borderId="14" xfId="1" applyFont="1" applyFill="1" applyBorder="1" applyAlignment="1" applyProtection="1">
      <alignment horizontal="center" vertical="center" shrinkToFit="1"/>
    </xf>
    <xf numFmtId="37" fontId="2" fillId="0" borderId="19" xfId="1" applyFont="1" applyFill="1" applyBorder="1" applyAlignment="1" applyProtection="1">
      <alignment horizontal="center" vertical="center" shrinkToFit="1"/>
    </xf>
    <xf numFmtId="37" fontId="2" fillId="0" borderId="28" xfId="1" applyFont="1" applyFill="1" applyBorder="1" applyAlignment="1" applyProtection="1">
      <alignment horizontal="center" vertical="center" shrinkToFit="1"/>
    </xf>
    <xf numFmtId="0" fontId="7" fillId="0" borderId="42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23" xfId="1" applyNumberFormat="1" applyFont="1" applyFill="1" applyBorder="1" applyAlignment="1" applyProtection="1">
      <alignment horizontal="center" vertical="center" shrinkToFit="1"/>
      <protection locked="0"/>
    </xf>
    <xf numFmtId="37" fontId="2" fillId="0" borderId="60" xfId="1" applyFont="1" applyFill="1" applyBorder="1" applyAlignment="1" applyProtection="1">
      <alignment horizontal="distributed" vertical="center" shrinkToFit="1"/>
    </xf>
    <xf numFmtId="37" fontId="2" fillId="0" borderId="61" xfId="1" applyFont="1" applyFill="1" applyBorder="1" applyAlignment="1" applyProtection="1">
      <alignment horizontal="distributed" vertical="center" shrinkToFit="1"/>
    </xf>
    <xf numFmtId="37" fontId="2" fillId="0" borderId="30" xfId="1" applyFont="1" applyFill="1" applyBorder="1" applyAlignment="1" applyProtection="1">
      <alignment horizontal="distributed" vertical="center" shrinkToFit="1"/>
    </xf>
    <xf numFmtId="37" fontId="2" fillId="0" borderId="31" xfId="1" applyFont="1" applyFill="1" applyBorder="1" applyAlignment="1" applyProtection="1">
      <alignment horizontal="distributed" vertical="center" shrinkToFit="1"/>
    </xf>
    <xf numFmtId="37" fontId="2" fillId="0" borderId="14" xfId="1" applyFont="1" applyFill="1" applyBorder="1" applyAlignment="1">
      <alignment horizontal="distributed" vertical="center"/>
    </xf>
    <xf numFmtId="37" fontId="2" fillId="0" borderId="30" xfId="1" applyFont="1" applyFill="1" applyBorder="1" applyAlignment="1">
      <alignment horizontal="distributed" vertical="center"/>
    </xf>
    <xf numFmtId="37" fontId="7" fillId="0" borderId="42" xfId="1" applyFont="1" applyFill="1" applyBorder="1" applyAlignment="1" applyProtection="1">
      <alignment horizontal="center" vertical="center" shrinkToFit="1"/>
      <protection locked="0"/>
    </xf>
    <xf numFmtId="37" fontId="7" fillId="0" borderId="32" xfId="1" applyFont="1" applyFill="1" applyBorder="1" applyAlignment="1" applyProtection="1">
      <alignment horizontal="center" vertical="center" shrinkToFit="1"/>
      <protection locked="0"/>
    </xf>
    <xf numFmtId="37" fontId="2" fillId="0" borderId="0" xfId="1" applyNumberFormat="1" applyFont="1" applyFill="1" applyBorder="1" applyAlignment="1" applyProtection="1">
      <alignment horizontal="left" vertical="center" shrinkToFit="1"/>
      <protection locked="0"/>
    </xf>
    <xf numFmtId="37" fontId="2" fillId="0" borderId="0" xfId="1" applyNumberFormat="1" applyFont="1" applyFill="1" applyBorder="1" applyAlignment="1">
      <alignment horizontal="right" vertical="center" shrinkToFit="1"/>
    </xf>
    <xf numFmtId="37" fontId="2" fillId="0" borderId="66" xfId="1" applyNumberFormat="1" applyFont="1" applyFill="1" applyBorder="1" applyAlignment="1" applyProtection="1">
      <alignment horizontal="distributed" vertical="center" shrinkToFit="1"/>
    </xf>
    <xf numFmtId="37" fontId="2" fillId="0" borderId="69" xfId="1" applyNumberFormat="1" applyFont="1" applyFill="1" applyBorder="1" applyAlignment="1" applyProtection="1">
      <alignment horizontal="distributed" vertical="center" shrinkToFit="1"/>
    </xf>
    <xf numFmtId="37" fontId="12" fillId="0" borderId="5" xfId="1" applyNumberFormat="1" applyFont="1" applyFill="1" applyBorder="1" applyAlignment="1">
      <alignment horizontal="center" vertical="center" shrinkToFit="1"/>
    </xf>
    <xf numFmtId="37" fontId="12" fillId="0" borderId="4" xfId="1" applyNumberFormat="1" applyFont="1" applyFill="1" applyBorder="1" applyAlignment="1">
      <alignment horizontal="center" vertical="center" shrinkToFit="1"/>
    </xf>
    <xf numFmtId="37" fontId="12" fillId="0" borderId="1" xfId="1" applyNumberFormat="1" applyFont="1" applyFill="1" applyBorder="1" applyAlignment="1" applyProtection="1">
      <alignment horizontal="center" vertical="center" shrinkToFit="1"/>
    </xf>
    <xf numFmtId="37" fontId="12" fillId="0" borderId="67" xfId="1" applyNumberFormat="1" applyFont="1" applyFill="1" applyBorder="1" applyAlignment="1" applyProtection="1">
      <alignment horizontal="center" vertical="center" shrinkToFit="1"/>
    </xf>
    <xf numFmtId="37" fontId="12" fillId="0" borderId="68" xfId="1" applyNumberFormat="1" applyFont="1" applyFill="1" applyBorder="1" applyAlignment="1" applyProtection="1">
      <alignment horizontal="center" vertical="center" shrinkToFit="1"/>
    </xf>
    <xf numFmtId="37" fontId="12" fillId="0" borderId="1" xfId="1" applyNumberFormat="1" applyFont="1" applyFill="1" applyBorder="1" applyAlignment="1">
      <alignment horizontal="center" vertical="center" shrinkToFit="1"/>
    </xf>
    <xf numFmtId="37" fontId="12" fillId="0" borderId="67" xfId="1" applyNumberFormat="1" applyFont="1" applyFill="1" applyBorder="1" applyAlignment="1">
      <alignment horizontal="center" vertical="center" shrinkToFit="1"/>
    </xf>
    <xf numFmtId="37" fontId="12" fillId="0" borderId="68" xfId="1" applyNumberFormat="1" applyFont="1" applyFill="1" applyBorder="1" applyAlignment="1">
      <alignment horizontal="center" vertical="center" shrinkToFit="1"/>
    </xf>
    <xf numFmtId="37" fontId="2" fillId="0" borderId="0" xfId="1" applyNumberFormat="1" applyFont="1" applyFill="1" applyAlignment="1" applyProtection="1">
      <alignment horizontal="left" vertical="center" shrinkToFit="1"/>
      <protection locked="0"/>
    </xf>
    <xf numFmtId="37" fontId="2" fillId="0" borderId="25" xfId="1" applyNumberFormat="1" applyFont="1" applyFill="1" applyBorder="1" applyAlignment="1" applyProtection="1">
      <alignment horizontal="right" vertical="center" shrinkToFit="1"/>
    </xf>
    <xf numFmtId="37" fontId="2" fillId="0" borderId="90" xfId="1" applyNumberFormat="1" applyFont="1" applyFill="1" applyBorder="1" applyAlignment="1" applyProtection="1">
      <alignment horizontal="distributed" vertical="center" shrinkToFit="1"/>
    </xf>
    <xf numFmtId="37" fontId="12" fillId="0" borderId="5" xfId="1" applyNumberFormat="1" applyFont="1" applyFill="1" applyBorder="1" applyAlignment="1" applyProtection="1">
      <alignment horizontal="center" vertical="center" shrinkToFit="1"/>
    </xf>
    <xf numFmtId="37" fontId="12" fillId="0" borderId="4" xfId="1" applyNumberFormat="1" applyFont="1" applyFill="1" applyBorder="1" applyAlignment="1" applyProtection="1">
      <alignment horizontal="center" vertical="center" shrinkToFit="1"/>
    </xf>
    <xf numFmtId="37" fontId="12" fillId="0" borderId="6" xfId="1" applyNumberFormat="1" applyFont="1" applyFill="1" applyBorder="1" applyAlignment="1" applyProtection="1">
      <alignment horizontal="center" vertical="center" shrinkToFit="1"/>
    </xf>
    <xf numFmtId="37" fontId="13" fillId="0" borderId="4" xfId="1" applyNumberFormat="1" applyFont="1" applyFill="1" applyBorder="1" applyAlignment="1">
      <alignment horizontal="center" vertical="center" shrinkToFit="1"/>
    </xf>
    <xf numFmtId="37" fontId="13" fillId="0" borderId="6" xfId="1" applyNumberFormat="1" applyFont="1" applyFill="1" applyBorder="1" applyAlignment="1">
      <alignment horizontal="center" vertical="center" shrinkToFit="1"/>
    </xf>
    <xf numFmtId="37" fontId="2" fillId="0" borderId="25" xfId="1" applyFont="1" applyFill="1" applyBorder="1" applyAlignment="1">
      <alignment horizontal="right" vertical="center"/>
    </xf>
    <xf numFmtId="37" fontId="2" fillId="0" borderId="66" xfId="1" applyFont="1" applyFill="1" applyBorder="1" applyAlignment="1">
      <alignment horizontal="distributed" vertical="center"/>
    </xf>
    <xf numFmtId="37" fontId="2" fillId="0" borderId="90" xfId="1" applyFont="1" applyFill="1" applyBorder="1" applyAlignment="1">
      <alignment horizontal="distributed" vertical="center"/>
    </xf>
    <xf numFmtId="37" fontId="2" fillId="0" borderId="5" xfId="1" applyFont="1" applyFill="1" applyBorder="1" applyAlignment="1">
      <alignment horizontal="center" vertical="center"/>
    </xf>
    <xf numFmtId="37" fontId="2" fillId="0" borderId="4" xfId="1" applyFont="1" applyFill="1" applyBorder="1" applyAlignment="1">
      <alignment horizontal="center" vertical="center"/>
    </xf>
    <xf numFmtId="37" fontId="2" fillId="0" borderId="6" xfId="1" applyFont="1" applyFill="1" applyBorder="1" applyAlignment="1">
      <alignment horizontal="center" vertical="center"/>
    </xf>
    <xf numFmtId="37" fontId="2" fillId="0" borderId="4" xfId="1" applyFont="1" applyFill="1" applyBorder="1" applyAlignment="1" applyProtection="1">
      <alignment horizontal="center" vertical="center"/>
    </xf>
    <xf numFmtId="37" fontId="2" fillId="0" borderId="1" xfId="1" applyFont="1" applyFill="1" applyBorder="1" applyAlignment="1">
      <alignment horizontal="center" vertical="center"/>
    </xf>
    <xf numFmtId="37" fontId="2" fillId="0" borderId="67" xfId="1" applyFont="1" applyFill="1" applyBorder="1" applyAlignment="1">
      <alignment horizontal="center" vertical="center"/>
    </xf>
    <xf numFmtId="37" fontId="2" fillId="0" borderId="68" xfId="1" applyFont="1" applyFill="1" applyBorder="1" applyAlignment="1">
      <alignment horizontal="center" vertical="center"/>
    </xf>
    <xf numFmtId="37" fontId="2" fillId="0" borderId="102" xfId="1" applyFont="1" applyFill="1" applyBorder="1" applyAlignment="1">
      <alignment horizontal="distributed" vertical="center"/>
    </xf>
    <xf numFmtId="37" fontId="2" fillId="0" borderId="0" xfId="1" applyFont="1" applyFill="1" applyBorder="1" applyAlignment="1">
      <alignment horizontal="distributed" vertical="center"/>
    </xf>
    <xf numFmtId="37" fontId="2" fillId="0" borderId="66" xfId="1" applyFont="1" applyFill="1" applyBorder="1" applyAlignment="1">
      <alignment horizontal="center" vertical="center"/>
    </xf>
    <xf numFmtId="37" fontId="2" fillId="0" borderId="102" xfId="1" applyFont="1" applyFill="1" applyBorder="1" applyAlignment="1">
      <alignment horizontal="center" vertical="center"/>
    </xf>
    <xf numFmtId="37" fontId="2" fillId="0" borderId="103" xfId="1" applyFont="1" applyFill="1" applyBorder="1" applyAlignment="1">
      <alignment horizontal="center" vertical="center"/>
    </xf>
    <xf numFmtId="37" fontId="2" fillId="0" borderId="5" xfId="1" applyFont="1" applyFill="1" applyBorder="1" applyAlignment="1" applyProtection="1">
      <alignment horizontal="center" vertical="center"/>
    </xf>
    <xf numFmtId="37" fontId="2" fillId="0" borderId="6" xfId="1" applyFont="1" applyFill="1" applyBorder="1" applyAlignment="1" applyProtection="1">
      <alignment horizontal="center" vertical="center"/>
    </xf>
    <xf numFmtId="37" fontId="2" fillId="0" borderId="102" xfId="1" applyFont="1" applyFill="1" applyBorder="1" applyAlignment="1" applyProtection="1">
      <alignment horizontal="center" vertical="center" shrinkToFit="1"/>
    </xf>
    <xf numFmtId="37" fontId="2" fillId="0" borderId="5" xfId="1" applyFont="1" applyFill="1" applyBorder="1" applyAlignment="1">
      <alignment horizontal="center" vertical="center" shrinkToFit="1"/>
    </xf>
    <xf numFmtId="37" fontId="2" fillId="0" borderId="4" xfId="1" applyFont="1" applyFill="1" applyBorder="1" applyAlignment="1">
      <alignment horizontal="center" vertical="center" shrinkToFit="1"/>
    </xf>
    <xf numFmtId="37" fontId="2" fillId="0" borderId="6" xfId="1" applyFont="1" applyFill="1" applyBorder="1" applyAlignment="1">
      <alignment horizontal="center" vertical="center" shrinkToFit="1"/>
    </xf>
    <xf numFmtId="37" fontId="2" fillId="0" borderId="7" xfId="1" applyFont="1" applyFill="1" applyBorder="1" applyAlignment="1" applyProtection="1">
      <alignment horizontal="center" vertical="center"/>
    </xf>
    <xf numFmtId="37" fontId="2" fillId="0" borderId="14" xfId="1" applyFont="1" applyFill="1" applyBorder="1" applyAlignment="1" applyProtection="1">
      <alignment horizontal="center" vertical="center"/>
    </xf>
    <xf numFmtId="37" fontId="2" fillId="0" borderId="39" xfId="1" applyFont="1" applyFill="1" applyBorder="1" applyAlignment="1" applyProtection="1">
      <alignment horizontal="center" vertical="center" wrapText="1" shrinkToFit="1"/>
    </xf>
    <xf numFmtId="37" fontId="2" fillId="0" borderId="15" xfId="1" applyFont="1" applyFill="1" applyBorder="1" applyAlignment="1" applyProtection="1">
      <alignment horizontal="center" vertical="center" wrapText="1" shrinkToFit="1"/>
    </xf>
    <xf numFmtId="37" fontId="2" fillId="0" borderId="19" xfId="1" applyFont="1" applyFill="1" applyBorder="1" applyAlignment="1" applyProtection="1">
      <alignment horizontal="distributed" vertical="center"/>
    </xf>
    <xf numFmtId="37" fontId="2" fillId="0" borderId="28" xfId="1" applyFont="1" applyFill="1" applyBorder="1" applyAlignment="1" applyProtection="1">
      <alignment horizontal="distributed" vertical="center"/>
    </xf>
    <xf numFmtId="37" fontId="2" fillId="0" borderId="14" xfId="1" applyFont="1" applyFill="1" applyBorder="1" applyAlignment="1">
      <alignment horizontal="center" vertical="center"/>
    </xf>
    <xf numFmtId="37" fontId="2" fillId="0" borderId="19" xfId="1" applyFont="1" applyFill="1" applyBorder="1" applyAlignment="1">
      <alignment horizontal="center" vertical="center"/>
    </xf>
    <xf numFmtId="37" fontId="2" fillId="0" borderId="12" xfId="1" applyFont="1" applyFill="1" applyBorder="1" applyAlignment="1">
      <alignment horizontal="center" vertical="center" shrinkToFit="1"/>
    </xf>
    <xf numFmtId="37" fontId="2" fillId="0" borderId="17" xfId="1" applyFont="1" applyFill="1" applyBorder="1" applyAlignment="1">
      <alignment horizontal="center" vertical="center" shrinkToFit="1"/>
    </xf>
    <xf numFmtId="37" fontId="2" fillId="0" borderId="104" xfId="1" applyFont="1" applyFill="1" applyBorder="1" applyAlignment="1">
      <alignment horizontal="center" vertical="center" shrinkToFit="1"/>
    </xf>
    <xf numFmtId="37" fontId="2" fillId="0" borderId="82" xfId="1" applyFont="1" applyFill="1" applyBorder="1" applyAlignment="1">
      <alignment horizontal="center" vertical="center" shrinkToFit="1"/>
    </xf>
    <xf numFmtId="37" fontId="2" fillId="0" borderId="106" xfId="1" applyFont="1" applyFill="1" applyBorder="1" applyAlignment="1" applyProtection="1">
      <alignment horizontal="center" vertical="center"/>
    </xf>
    <xf numFmtId="37" fontId="2" fillId="0" borderId="19" xfId="1" applyFont="1" applyFill="1" applyBorder="1" applyAlignment="1" applyProtection="1">
      <alignment horizontal="center" vertical="center"/>
    </xf>
    <xf numFmtId="37" fontId="2" fillId="0" borderId="28" xfId="1" applyFont="1" applyFill="1" applyBorder="1" applyAlignment="1" applyProtection="1">
      <alignment horizontal="center" vertical="center"/>
    </xf>
    <xf numFmtId="37" fontId="12" fillId="0" borderId="106" xfId="1" applyFont="1" applyFill="1" applyBorder="1" applyAlignment="1" applyProtection="1">
      <alignment horizontal="center" vertical="center" shrinkToFit="1"/>
    </xf>
    <xf numFmtId="37" fontId="12" fillId="0" borderId="19" xfId="1" applyFont="1" applyFill="1" applyBorder="1" applyAlignment="1" applyProtection="1">
      <alignment horizontal="center" vertical="center" shrinkToFit="1"/>
    </xf>
    <xf numFmtId="37" fontId="12" fillId="0" borderId="28" xfId="1" applyFont="1" applyFill="1" applyBorder="1" applyAlignment="1" applyProtection="1">
      <alignment horizontal="center" vertical="center" shrinkToFit="1"/>
    </xf>
    <xf numFmtId="37" fontId="2" fillId="0" borderId="0" xfId="1" applyFont="1" applyFill="1" applyBorder="1" applyAlignment="1">
      <alignment horizontal="right" vertical="center"/>
    </xf>
    <xf numFmtId="37" fontId="2" fillId="0" borderId="117" xfId="1" applyFont="1" applyFill="1" applyBorder="1" applyAlignment="1">
      <alignment horizontal="distributed" vertical="center"/>
    </xf>
    <xf numFmtId="37" fontId="2" fillId="0" borderId="16" xfId="1" applyFont="1" applyFill="1" applyBorder="1" applyAlignment="1">
      <alignment horizontal="distributed" vertical="center"/>
    </xf>
    <xf numFmtId="37" fontId="2" fillId="0" borderId="110" xfId="1" applyFont="1" applyFill="1" applyBorder="1" applyAlignment="1" applyProtection="1">
      <alignment horizontal="distributed" vertical="center"/>
    </xf>
    <xf numFmtId="37" fontId="2" fillId="0" borderId="18" xfId="1" applyFont="1" applyFill="1" applyBorder="1" applyAlignment="1" applyProtection="1">
      <alignment horizontal="distributed" vertical="center"/>
    </xf>
    <xf numFmtId="37" fontId="2" fillId="0" borderId="12" xfId="1" applyFont="1" applyFill="1" applyBorder="1" applyAlignment="1" applyProtection="1">
      <alignment horizontal="center" vertical="center"/>
    </xf>
    <xf numFmtId="37" fontId="2" fillId="0" borderId="17" xfId="1" applyFont="1" applyFill="1" applyBorder="1" applyAlignment="1" applyProtection="1">
      <alignment horizontal="center" vertical="center"/>
    </xf>
    <xf numFmtId="37" fontId="2" fillId="0" borderId="12" xfId="1" applyFont="1" applyFill="1" applyBorder="1" applyAlignment="1">
      <alignment horizontal="center" vertical="center"/>
    </xf>
    <xf numFmtId="37" fontId="2" fillId="0" borderId="17" xfId="1" applyFont="1" applyFill="1" applyBorder="1" applyAlignment="1">
      <alignment horizontal="center" vertical="center"/>
    </xf>
    <xf numFmtId="37" fontId="2" fillId="0" borderId="15" xfId="1" applyFont="1" applyFill="1" applyBorder="1" applyAlignment="1">
      <alignment horizontal="center" vertical="center"/>
    </xf>
    <xf numFmtId="37" fontId="2" fillId="0" borderId="20" xfId="1" applyFont="1" applyFill="1" applyBorder="1" applyAlignment="1">
      <alignment horizontal="center" vertical="center"/>
    </xf>
    <xf numFmtId="37" fontId="2" fillId="0" borderId="15" xfId="1" applyFont="1" applyFill="1" applyBorder="1" applyAlignment="1" applyProtection="1">
      <alignment horizontal="center" vertical="center"/>
    </xf>
    <xf numFmtId="37" fontId="2" fillId="0" borderId="20" xfId="1" applyFont="1" applyFill="1" applyBorder="1" applyAlignment="1" applyProtection="1">
      <alignment horizontal="center" vertical="center"/>
    </xf>
    <xf numFmtId="37" fontId="2" fillId="0" borderId="10" xfId="1" applyFont="1" applyFill="1" applyBorder="1" applyAlignment="1" applyProtection="1">
      <alignment horizontal="center" vertical="center"/>
    </xf>
    <xf numFmtId="37" fontId="2" fillId="0" borderId="16" xfId="1" applyFont="1" applyFill="1" applyBorder="1" applyAlignment="1" applyProtection="1">
      <alignment horizontal="center" vertical="center"/>
    </xf>
    <xf numFmtId="37" fontId="2" fillId="0" borderId="14" xfId="1" applyFont="1" applyFill="1" applyBorder="1" applyAlignment="1" applyProtection="1">
      <alignment horizontal="center" vertical="center" textRotation="255" shrinkToFit="1"/>
    </xf>
    <xf numFmtId="37" fontId="2" fillId="0" borderId="19" xfId="1" applyFont="1" applyFill="1" applyBorder="1" applyAlignment="1" applyProtection="1">
      <alignment horizontal="center" vertical="center" textRotation="255" shrinkToFit="1"/>
    </xf>
    <xf numFmtId="37" fontId="2" fillId="0" borderId="28" xfId="1" applyFont="1" applyFill="1" applyBorder="1" applyAlignment="1" applyProtection="1">
      <alignment horizontal="center" vertical="center" textRotation="255" shrinkToFit="1"/>
    </xf>
    <xf numFmtId="37" fontId="2" fillId="0" borderId="19" xfId="1" applyFont="1" applyFill="1" applyBorder="1" applyAlignment="1" applyProtection="1">
      <alignment horizontal="center" vertical="center" textRotation="255"/>
    </xf>
    <xf numFmtId="37" fontId="2" fillId="0" borderId="30" xfId="1" applyFont="1" applyFill="1" applyBorder="1" applyAlignment="1" applyProtection="1">
      <alignment horizontal="center" vertical="center" textRotation="255"/>
    </xf>
    <xf numFmtId="37" fontId="2" fillId="0" borderId="12" xfId="1" applyFont="1" applyFill="1" applyBorder="1" applyAlignment="1" applyProtection="1">
      <alignment horizontal="distributed" vertical="center"/>
    </xf>
    <xf numFmtId="37" fontId="2" fillId="0" borderId="17" xfId="1" applyFont="1" applyFill="1" applyBorder="1" applyAlignment="1" applyProtection="1">
      <alignment horizontal="distributed" vertical="center"/>
    </xf>
    <xf numFmtId="37" fontId="2" fillId="0" borderId="34" xfId="1" applyFont="1" applyFill="1" applyBorder="1" applyAlignment="1" applyProtection="1">
      <alignment horizontal="distributed" vertical="center"/>
    </xf>
    <xf numFmtId="37" fontId="2" fillId="0" borderId="75" xfId="1" applyFont="1" applyFill="1" applyBorder="1" applyAlignment="1">
      <alignment horizontal="center" vertical="center"/>
    </xf>
    <xf numFmtId="37" fontId="2" fillId="0" borderId="64" xfId="1" applyFont="1" applyFill="1" applyBorder="1" applyAlignment="1">
      <alignment horizontal="center" vertical="center"/>
    </xf>
    <xf numFmtId="37" fontId="12" fillId="0" borderId="75" xfId="1" applyFont="1" applyFill="1" applyBorder="1" applyAlignment="1">
      <alignment horizontal="center" vertical="center"/>
    </xf>
    <xf numFmtId="37" fontId="12" fillId="0" borderId="64" xfId="1" applyFont="1" applyFill="1" applyBorder="1" applyAlignment="1">
      <alignment horizontal="center" vertical="center"/>
    </xf>
    <xf numFmtId="37" fontId="2" fillId="0" borderId="28" xfId="1" applyFont="1" applyFill="1" applyBorder="1" applyAlignment="1" applyProtection="1">
      <alignment horizontal="center" vertical="center" textRotation="255"/>
    </xf>
    <xf numFmtId="37" fontId="2" fillId="0" borderId="26" xfId="1" applyFont="1" applyFill="1" applyBorder="1" applyAlignment="1" applyProtection="1">
      <alignment horizontal="distributed" vertical="center"/>
    </xf>
    <xf numFmtId="37" fontId="2" fillId="0" borderId="66" xfId="1" applyFont="1" applyFill="1" applyBorder="1" applyAlignment="1" applyProtection="1">
      <alignment horizontal="center" vertical="center"/>
    </xf>
    <xf numFmtId="37" fontId="2" fillId="0" borderId="102" xfId="1" applyFont="1" applyFill="1" applyBorder="1" applyAlignment="1" applyProtection="1">
      <alignment horizontal="center" vertical="center"/>
    </xf>
    <xf numFmtId="37" fontId="2" fillId="0" borderId="90" xfId="1" applyFont="1" applyFill="1" applyBorder="1" applyAlignment="1" applyProtection="1">
      <alignment horizontal="center" vertical="center"/>
    </xf>
    <xf numFmtId="37" fontId="2" fillId="0" borderId="83" xfId="1" applyFont="1" applyFill="1" applyBorder="1" applyAlignment="1" applyProtection="1">
      <alignment horizontal="center" vertical="center"/>
    </xf>
    <xf numFmtId="37" fontId="2" fillId="0" borderId="11" xfId="1" applyFont="1" applyFill="1" applyBorder="1" applyAlignment="1" applyProtection="1">
      <alignment horizontal="center" vertical="center"/>
    </xf>
    <xf numFmtId="37" fontId="2" fillId="0" borderId="7" xfId="1" applyFont="1" applyFill="1" applyBorder="1" applyAlignment="1">
      <alignment horizontal="center" vertical="center"/>
    </xf>
    <xf numFmtId="37" fontId="2" fillId="0" borderId="38" xfId="1" applyFont="1" applyFill="1" applyBorder="1" applyAlignment="1" applyProtection="1">
      <alignment horizontal="center" vertical="center"/>
    </xf>
    <xf numFmtId="37" fontId="2" fillId="0" borderId="39" xfId="1" applyFont="1" applyFill="1" applyBorder="1" applyAlignment="1">
      <alignment horizontal="center" vertical="center"/>
    </xf>
    <xf numFmtId="37" fontId="14" fillId="0" borderId="0" xfId="1" applyFont="1" applyFill="1" applyBorder="1" applyAlignment="1" applyProtection="1">
      <alignment horizontal="left" vertical="center"/>
    </xf>
    <xf numFmtId="37" fontId="14" fillId="0" borderId="16" xfId="1" applyFont="1" applyFill="1" applyBorder="1" applyAlignment="1" applyProtection="1">
      <alignment horizontal="left" vertical="center"/>
    </xf>
    <xf numFmtId="37" fontId="2" fillId="0" borderId="30" xfId="1" applyFont="1" applyFill="1" applyBorder="1" applyAlignment="1" applyProtection="1">
      <alignment horizontal="distributed" vertical="center"/>
    </xf>
    <xf numFmtId="37" fontId="14" fillId="0" borderId="90" xfId="1" applyFont="1" applyFill="1" applyBorder="1" applyAlignment="1" applyProtection="1">
      <alignment horizontal="left" vertical="center" shrinkToFit="1"/>
    </xf>
    <xf numFmtId="37" fontId="14" fillId="0" borderId="16" xfId="1" applyFont="1" applyFill="1" applyBorder="1" applyAlignment="1" applyProtection="1">
      <alignment horizontal="left" vertical="center" shrinkToFit="1"/>
    </xf>
    <xf numFmtId="37" fontId="2" fillId="0" borderId="30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382364</xdr:colOff>
      <xdr:row>0</xdr:row>
      <xdr:rowOff>244893</xdr:rowOff>
    </xdr:from>
    <xdr:to>
      <xdr:col>13</xdr:col>
      <xdr:colOff>471127</xdr:colOff>
      <xdr:row>6</xdr:row>
      <xdr:rowOff>95592</xdr:rowOff>
    </xdr:to>
    <xdr:sp macro="" textlink="">
      <xdr:nvSpPr>
        <xdr:cNvPr id="2" name="正方形/長方形 1"/>
        <xdr:cNvSpPr/>
      </xdr:nvSpPr>
      <xdr:spPr>
        <a:xfrm>
          <a:off x="3980697" y="244893"/>
          <a:ext cx="4342581" cy="106607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教育調査</a:t>
          </a:r>
          <a:endParaRPr kumimoji="1" lang="en-US" altLang="ja-JP" sz="18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en-US" altLang="ja-JP" sz="18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神戸市立学校園　学級数、児童生徒数等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S29"/>
  <sheetViews>
    <sheetView showZeros="0" tabSelected="1" view="pageBreakPreview" zoomScale="75" zoomScaleNormal="75" zoomScaleSheetLayoutView="80" workbookViewId="0">
      <selection activeCell="C3" sqref="C3"/>
    </sheetView>
  </sheetViews>
  <sheetFormatPr defaultColWidth="12.5" defaultRowHeight="13" x14ac:dyDescent="0.55000000000000004"/>
  <cols>
    <col min="1" max="1" width="12.9140625" style="1" customWidth="1"/>
    <col min="2" max="2" width="10" style="1" customWidth="1"/>
    <col min="3" max="3" width="10.58203125" style="1" bestFit="1" customWidth="1"/>
    <col min="4" max="4" width="7.08203125" style="1" bestFit="1" customWidth="1"/>
    <col min="5" max="12" width="6.6640625" style="1" customWidth="1"/>
    <col min="13" max="19" width="9.4140625" style="1" customWidth="1"/>
    <col min="20" max="16384" width="12.5" style="1"/>
  </cols>
  <sheetData>
    <row r="1" spans="1:19" ht="22.5" customHeight="1" x14ac:dyDescent="0.55000000000000004">
      <c r="O1" s="2"/>
      <c r="P1" s="2"/>
      <c r="Q1" s="2"/>
      <c r="R1" s="2"/>
      <c r="S1" s="2"/>
    </row>
    <row r="2" spans="1:19" x14ac:dyDescent="0.55000000000000004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x14ac:dyDescent="0.55000000000000004">
      <c r="E3" s="3"/>
      <c r="F3" s="3"/>
      <c r="G3" s="3"/>
      <c r="H3" s="3"/>
      <c r="I3" s="3"/>
      <c r="J3" s="3"/>
      <c r="K3" s="3"/>
      <c r="L3" s="3"/>
      <c r="M3" s="3"/>
      <c r="N3" s="3"/>
      <c r="O3" s="3"/>
      <c r="R3" s="3"/>
    </row>
    <row r="4" spans="1:19" ht="17.25" customHeight="1" x14ac:dyDescent="0.55000000000000004">
      <c r="E4" s="3"/>
      <c r="I4" s="586"/>
      <c r="J4" s="586"/>
      <c r="K4" s="586"/>
      <c r="L4" s="586"/>
      <c r="M4" s="586"/>
      <c r="N4" s="586"/>
      <c r="O4" s="586"/>
      <c r="Q4" s="587" t="s">
        <v>417</v>
      </c>
      <c r="R4" s="587"/>
      <c r="S4" s="587"/>
    </row>
    <row r="5" spans="1:19" x14ac:dyDescent="0.55000000000000004">
      <c r="E5" s="3"/>
      <c r="I5" s="3"/>
      <c r="J5" s="3"/>
      <c r="K5" s="3"/>
      <c r="L5" s="3"/>
      <c r="M5" s="3"/>
      <c r="N5" s="3"/>
      <c r="O5" s="3"/>
      <c r="Q5" s="588" t="s">
        <v>415</v>
      </c>
      <c r="R5" s="588"/>
      <c r="S5" s="588"/>
    </row>
    <row r="6" spans="1:19" ht="17.25" customHeight="1" x14ac:dyDescent="0.55000000000000004">
      <c r="E6" s="3"/>
      <c r="I6" s="586"/>
      <c r="J6" s="586"/>
      <c r="K6" s="586"/>
      <c r="L6" s="586"/>
      <c r="M6" s="586"/>
      <c r="N6" s="586"/>
      <c r="O6" s="586"/>
      <c r="R6" s="3"/>
    </row>
    <row r="7" spans="1:19" x14ac:dyDescent="0.55000000000000004">
      <c r="E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9" ht="34.5" customHeight="1" x14ac:dyDescent="0.55000000000000004"/>
    <row r="9" spans="1:19" ht="24" customHeight="1" thickBot="1" x14ac:dyDescent="0.6">
      <c r="A9" s="1" t="s">
        <v>414</v>
      </c>
      <c r="B9" s="3"/>
      <c r="C9" s="3"/>
      <c r="D9" s="3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90" t="s">
        <v>412</v>
      </c>
      <c r="S9" s="591"/>
    </row>
    <row r="10" spans="1:19" ht="23.25" customHeight="1" x14ac:dyDescent="0.55000000000000004">
      <c r="A10" s="592" t="s">
        <v>0</v>
      </c>
      <c r="B10" s="593"/>
      <c r="C10" s="600" t="s">
        <v>1</v>
      </c>
      <c r="D10" s="603" t="s">
        <v>2</v>
      </c>
      <c r="E10" s="603"/>
      <c r="F10" s="603"/>
      <c r="G10" s="603"/>
      <c r="H10" s="603"/>
      <c r="I10" s="603"/>
      <c r="J10" s="603"/>
      <c r="K10" s="603"/>
      <c r="L10" s="603"/>
      <c r="M10" s="604" t="s">
        <v>3</v>
      </c>
      <c r="N10" s="603"/>
      <c r="O10" s="603"/>
      <c r="P10" s="603"/>
      <c r="Q10" s="603"/>
      <c r="R10" s="603"/>
      <c r="S10" s="605"/>
    </row>
    <row r="11" spans="1:19" x14ac:dyDescent="0.55000000000000004">
      <c r="A11" s="594"/>
      <c r="B11" s="595"/>
      <c r="C11" s="601"/>
      <c r="D11" s="606" t="s">
        <v>4</v>
      </c>
      <c r="E11" s="4" t="s">
        <v>5</v>
      </c>
      <c r="F11" s="5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09" t="s">
        <v>12</v>
      </c>
      <c r="M11" s="612" t="s">
        <v>4</v>
      </c>
      <c r="N11" s="4" t="s">
        <v>5</v>
      </c>
      <c r="O11" s="6" t="s">
        <v>6</v>
      </c>
      <c r="P11" s="6" t="s">
        <v>7</v>
      </c>
      <c r="Q11" s="6" t="s">
        <v>8</v>
      </c>
      <c r="R11" s="6" t="s">
        <v>13</v>
      </c>
      <c r="S11" s="7" t="s">
        <v>10</v>
      </c>
    </row>
    <row r="12" spans="1:19" x14ac:dyDescent="0.55000000000000004">
      <c r="A12" s="596"/>
      <c r="B12" s="597"/>
      <c r="C12" s="601"/>
      <c r="D12" s="607"/>
      <c r="E12" s="8" t="s">
        <v>14</v>
      </c>
      <c r="F12" s="9" t="s">
        <v>15</v>
      </c>
      <c r="G12" s="10" t="s">
        <v>16</v>
      </c>
      <c r="H12" s="10"/>
      <c r="I12" s="10"/>
      <c r="J12" s="10"/>
      <c r="K12" s="10"/>
      <c r="L12" s="610"/>
      <c r="M12" s="613"/>
      <c r="N12" s="8" t="s">
        <v>14</v>
      </c>
      <c r="O12" s="10" t="s">
        <v>15</v>
      </c>
      <c r="P12" s="10" t="s">
        <v>16</v>
      </c>
      <c r="Q12" s="10"/>
      <c r="R12" s="10"/>
      <c r="S12" s="11"/>
    </row>
    <row r="13" spans="1:19" ht="13.5" thickBot="1" x14ac:dyDescent="0.6">
      <c r="A13" s="598"/>
      <c r="B13" s="599"/>
      <c r="C13" s="602"/>
      <c r="D13" s="608"/>
      <c r="E13" s="12" t="s">
        <v>17</v>
      </c>
      <c r="F13" s="13" t="s">
        <v>18</v>
      </c>
      <c r="G13" s="14" t="s">
        <v>19</v>
      </c>
      <c r="H13" s="14"/>
      <c r="I13" s="14"/>
      <c r="J13" s="14"/>
      <c r="K13" s="14"/>
      <c r="L13" s="611"/>
      <c r="M13" s="614"/>
      <c r="N13" s="12" t="s">
        <v>17</v>
      </c>
      <c r="O13" s="14" t="s">
        <v>18</v>
      </c>
      <c r="P13" s="14" t="s">
        <v>19</v>
      </c>
      <c r="Q13" s="14"/>
      <c r="R13" s="14"/>
      <c r="S13" s="15"/>
    </row>
    <row r="14" spans="1:19" ht="28.5" customHeight="1" x14ac:dyDescent="0.55000000000000004">
      <c r="A14" s="620" t="s">
        <v>20</v>
      </c>
      <c r="B14" s="621"/>
      <c r="C14" s="271">
        <v>28</v>
      </c>
      <c r="D14" s="281">
        <f>SUM(E14:L14)</f>
        <v>69</v>
      </c>
      <c r="E14" s="282">
        <f>幼稚園!C6</f>
        <v>12</v>
      </c>
      <c r="F14" s="282">
        <f>幼稚園!D6</f>
        <v>28</v>
      </c>
      <c r="G14" s="282">
        <f>幼稚園!E6</f>
        <v>29</v>
      </c>
      <c r="H14" s="282"/>
      <c r="I14" s="282"/>
      <c r="J14" s="282"/>
      <c r="K14" s="282"/>
      <c r="L14" s="282"/>
      <c r="M14" s="283">
        <f>SUM(N14:P14)</f>
        <v>782</v>
      </c>
      <c r="N14" s="282">
        <f>幼稚園!I6</f>
        <v>154</v>
      </c>
      <c r="O14" s="282">
        <f>幼稚園!J6</f>
        <v>268</v>
      </c>
      <c r="P14" s="282">
        <f>幼稚園!K6</f>
        <v>360</v>
      </c>
      <c r="Q14" s="284"/>
      <c r="R14" s="284"/>
      <c r="S14" s="285"/>
    </row>
    <row r="15" spans="1:19" ht="28.5" customHeight="1" x14ac:dyDescent="0.55000000000000004">
      <c r="A15" s="594" t="s">
        <v>21</v>
      </c>
      <c r="B15" s="595"/>
      <c r="C15" s="271" t="s">
        <v>22</v>
      </c>
      <c r="D15" s="286">
        <f>SUM(E15:L15)</f>
        <v>2849</v>
      </c>
      <c r="E15" s="287">
        <f>小学校!C6</f>
        <v>359</v>
      </c>
      <c r="F15" s="287">
        <f>小学校!D6</f>
        <v>377</v>
      </c>
      <c r="G15" s="287">
        <f>小学校!E6</f>
        <v>391</v>
      </c>
      <c r="H15" s="287">
        <f>小学校!F6</f>
        <v>401</v>
      </c>
      <c r="I15" s="287">
        <f>小学校!G6</f>
        <v>404</v>
      </c>
      <c r="J15" s="287">
        <f>小学校!H6</f>
        <v>406</v>
      </c>
      <c r="K15" s="287">
        <f>小学校!I6</f>
        <v>11</v>
      </c>
      <c r="L15" s="288">
        <f>小学校!J6</f>
        <v>500</v>
      </c>
      <c r="M15" s="289">
        <f>SUM(N15:S15)</f>
        <v>66855</v>
      </c>
      <c r="N15" s="287">
        <f>小学校!L6</f>
        <v>9850</v>
      </c>
      <c r="O15" s="287">
        <f>小学校!M6</f>
        <v>10746</v>
      </c>
      <c r="P15" s="287">
        <f>小学校!N6</f>
        <v>11243</v>
      </c>
      <c r="Q15" s="287">
        <f>小学校!O6</f>
        <v>11469</v>
      </c>
      <c r="R15" s="287">
        <f>小学校!P6</f>
        <v>11848</v>
      </c>
      <c r="S15" s="290">
        <f>小学校!Q6</f>
        <v>11699</v>
      </c>
    </row>
    <row r="16" spans="1:19" ht="28.5" customHeight="1" x14ac:dyDescent="0.55000000000000004">
      <c r="A16" s="594" t="s">
        <v>23</v>
      </c>
      <c r="B16" s="595"/>
      <c r="C16" s="271" t="s">
        <v>409</v>
      </c>
      <c r="D16" s="291">
        <f>SUM(E16:L16)</f>
        <v>1119</v>
      </c>
      <c r="E16" s="287">
        <f>中学校!C6</f>
        <v>304</v>
      </c>
      <c r="F16" s="287">
        <f>中学校!D6</f>
        <v>310</v>
      </c>
      <c r="G16" s="292">
        <f>中学校!E6</f>
        <v>317</v>
      </c>
      <c r="H16" s="288"/>
      <c r="I16" s="288"/>
      <c r="J16" s="288"/>
      <c r="K16" s="287"/>
      <c r="L16" s="284">
        <f>中学校!F6</f>
        <v>188</v>
      </c>
      <c r="M16" s="293">
        <f>SUM(N16:P16)</f>
        <v>32633</v>
      </c>
      <c r="N16" s="282">
        <f>中学校!H6</f>
        <v>10654</v>
      </c>
      <c r="O16" s="282">
        <f>中学校!I6</f>
        <v>10811</v>
      </c>
      <c r="P16" s="282">
        <f>中学校!J6</f>
        <v>11168</v>
      </c>
      <c r="Q16" s="287"/>
      <c r="R16" s="287"/>
      <c r="S16" s="290"/>
    </row>
    <row r="17" spans="1:19" ht="28.5" customHeight="1" x14ac:dyDescent="0.55000000000000004">
      <c r="A17" s="622" t="s">
        <v>24</v>
      </c>
      <c r="B17" s="16" t="s">
        <v>25</v>
      </c>
      <c r="C17" s="624">
        <v>2</v>
      </c>
      <c r="D17" s="294">
        <f>SUM(E17:L17)</f>
        <v>31</v>
      </c>
      <c r="E17" s="132">
        <f>義務教育!D10</f>
        <v>4</v>
      </c>
      <c r="F17" s="132">
        <f>義務教育!E10</f>
        <v>4</v>
      </c>
      <c r="G17" s="132">
        <f>義務教育!F10</f>
        <v>4</v>
      </c>
      <c r="H17" s="132">
        <f>義務教育!G10</f>
        <v>4</v>
      </c>
      <c r="I17" s="132">
        <f>義務教育!H10</f>
        <v>4</v>
      </c>
      <c r="J17" s="132">
        <f>義務教育!I10</f>
        <v>4</v>
      </c>
      <c r="K17" s="132"/>
      <c r="L17" s="132">
        <f>義務教育!J10</f>
        <v>7</v>
      </c>
      <c r="M17" s="295">
        <f>SUM(N17:S17)</f>
        <v>604</v>
      </c>
      <c r="N17" s="132">
        <f>義務教育!L10</f>
        <v>110</v>
      </c>
      <c r="O17" s="132">
        <f>義務教育!M10</f>
        <v>104</v>
      </c>
      <c r="P17" s="132">
        <f>義務教育!N10</f>
        <v>103</v>
      </c>
      <c r="Q17" s="132">
        <f>義務教育!O10</f>
        <v>86</v>
      </c>
      <c r="R17" s="132">
        <f>義務教育!P10</f>
        <v>100</v>
      </c>
      <c r="S17" s="296">
        <f>義務教育!Q10</f>
        <v>101</v>
      </c>
    </row>
    <row r="18" spans="1:19" ht="28.5" customHeight="1" x14ac:dyDescent="0.55000000000000004">
      <c r="A18" s="623"/>
      <c r="B18" s="17" t="s">
        <v>26</v>
      </c>
      <c r="C18" s="625"/>
      <c r="D18" s="297">
        <f>SUM(E18:L18)</f>
        <v>16</v>
      </c>
      <c r="E18" s="298">
        <f>義務教育!D11</f>
        <v>4</v>
      </c>
      <c r="F18" s="298">
        <f>義務教育!E11</f>
        <v>4</v>
      </c>
      <c r="G18" s="298">
        <f>義務教育!F11</f>
        <v>4</v>
      </c>
      <c r="H18" s="299"/>
      <c r="I18" s="299"/>
      <c r="J18" s="299"/>
      <c r="K18" s="299"/>
      <c r="L18" s="299">
        <f>義務教育!J11</f>
        <v>4</v>
      </c>
      <c r="M18" s="300">
        <f>SUM(N18:P18)</f>
        <v>288</v>
      </c>
      <c r="N18" s="298">
        <f>義務教育!L11</f>
        <v>96</v>
      </c>
      <c r="O18" s="298">
        <f>義務教育!M11</f>
        <v>93</v>
      </c>
      <c r="P18" s="298">
        <f>義務教育!N11</f>
        <v>99</v>
      </c>
      <c r="Q18" s="298"/>
      <c r="R18" s="298"/>
      <c r="S18" s="301"/>
    </row>
    <row r="19" spans="1:19" ht="28.5" customHeight="1" x14ac:dyDescent="0.55000000000000004">
      <c r="A19" s="594" t="s">
        <v>27</v>
      </c>
      <c r="B19" s="595"/>
      <c r="C19" s="272">
        <v>5</v>
      </c>
      <c r="D19" s="291">
        <f>SUM(E19:G19)</f>
        <v>126</v>
      </c>
      <c r="E19" s="287">
        <f>高等学校!E9</f>
        <v>42</v>
      </c>
      <c r="F19" s="287">
        <f>高等学校!F9</f>
        <v>42</v>
      </c>
      <c r="G19" s="287">
        <f>高等学校!G9</f>
        <v>42</v>
      </c>
      <c r="H19" s="288"/>
      <c r="I19" s="288"/>
      <c r="J19" s="288"/>
      <c r="K19" s="288"/>
      <c r="L19" s="288"/>
      <c r="M19" s="289">
        <f>SUM(N19:P19)</f>
        <v>4979</v>
      </c>
      <c r="N19" s="287">
        <f>高等学校!J9</f>
        <v>1690</v>
      </c>
      <c r="O19" s="287">
        <f>高等学校!K9</f>
        <v>1653</v>
      </c>
      <c r="P19" s="287">
        <f>高等学校!L9</f>
        <v>1636</v>
      </c>
      <c r="Q19" s="287"/>
      <c r="R19" s="284"/>
      <c r="S19" s="285"/>
    </row>
    <row r="20" spans="1:19" ht="28.5" customHeight="1" x14ac:dyDescent="0.55000000000000004">
      <c r="A20" s="594" t="s">
        <v>28</v>
      </c>
      <c r="B20" s="595"/>
      <c r="C20" s="272">
        <v>3</v>
      </c>
      <c r="D20" s="291">
        <f>SUM(E20:H20)</f>
        <v>36</v>
      </c>
      <c r="E20" s="287">
        <f>高等学校!E16</f>
        <v>9</v>
      </c>
      <c r="F20" s="287">
        <f>高等学校!F16</f>
        <v>9</v>
      </c>
      <c r="G20" s="287">
        <f>高等学校!G16</f>
        <v>9</v>
      </c>
      <c r="H20" s="287">
        <f>高等学校!H16</f>
        <v>9</v>
      </c>
      <c r="I20" s="288"/>
      <c r="J20" s="288"/>
      <c r="K20" s="288"/>
      <c r="L20" s="288"/>
      <c r="M20" s="293">
        <f>SUM(N20:Q20)</f>
        <v>794</v>
      </c>
      <c r="N20" s="282">
        <f>高等学校!J16</f>
        <v>266</v>
      </c>
      <c r="O20" s="282">
        <f>高等学校!K16</f>
        <v>199</v>
      </c>
      <c r="P20" s="282">
        <f>高等学校!L16</f>
        <v>191</v>
      </c>
      <c r="Q20" s="282">
        <f>高等学校!M16</f>
        <v>138</v>
      </c>
      <c r="R20" s="288"/>
      <c r="S20" s="290"/>
    </row>
    <row r="21" spans="1:19" ht="16.5" customHeight="1" x14ac:dyDescent="0.55000000000000004">
      <c r="A21" s="612" t="s">
        <v>29</v>
      </c>
      <c r="B21" s="18" t="s">
        <v>30</v>
      </c>
      <c r="C21" s="615">
        <v>6</v>
      </c>
      <c r="D21" s="302">
        <f>SUM(E21:L21)</f>
        <v>1</v>
      </c>
      <c r="E21" s="132">
        <f>+特別支援学校!E19</f>
        <v>0</v>
      </c>
      <c r="F21" s="132">
        <f>+特別支援学校!F19</f>
        <v>0</v>
      </c>
      <c r="G21" s="132">
        <f>+特別支援学校!G19</f>
        <v>1</v>
      </c>
      <c r="H21" s="132">
        <f>+特別支援学校!H19</f>
        <v>0</v>
      </c>
      <c r="I21" s="132">
        <f>+特別支援学校!I19</f>
        <v>0</v>
      </c>
      <c r="J21" s="132">
        <f>+特別支援学校!J19</f>
        <v>0</v>
      </c>
      <c r="K21" s="132">
        <f>+特別支援学校!K19</f>
        <v>0</v>
      </c>
      <c r="L21" s="303">
        <f>+特別支援学校!L19</f>
        <v>0</v>
      </c>
      <c r="M21" s="304">
        <f>+特別支援学校!M19</f>
        <v>2</v>
      </c>
      <c r="N21" s="132">
        <f>+特別支援学校!N19</f>
        <v>0</v>
      </c>
      <c r="O21" s="132">
        <f>+特別支援学校!O19</f>
        <v>0</v>
      </c>
      <c r="P21" s="132">
        <f>+特別支援学校!P19</f>
        <v>2</v>
      </c>
      <c r="Q21" s="132">
        <f>+特別支援学校!Q19</f>
        <v>0</v>
      </c>
      <c r="R21" s="132">
        <f>+特別支援学校!R19</f>
        <v>0</v>
      </c>
      <c r="S21" s="132">
        <f>+特別支援学校!S19</f>
        <v>0</v>
      </c>
    </row>
    <row r="22" spans="1:19" ht="16.5" customHeight="1" x14ac:dyDescent="0.55000000000000004">
      <c r="A22" s="613"/>
      <c r="B22" s="18" t="s">
        <v>31</v>
      </c>
      <c r="C22" s="616"/>
      <c r="D22" s="305">
        <f>SUM(E22:L22)</f>
        <v>127</v>
      </c>
      <c r="E22" s="306">
        <f>+特別支援学校!E14</f>
        <v>21</v>
      </c>
      <c r="F22" s="306">
        <f>+特別支援学校!F14</f>
        <v>21</v>
      </c>
      <c r="G22" s="306">
        <f>+特別支援学校!G14</f>
        <v>20</v>
      </c>
      <c r="H22" s="306">
        <f>+特別支援学校!H14</f>
        <v>22</v>
      </c>
      <c r="I22" s="306">
        <f>+特別支援学校!I14</f>
        <v>17</v>
      </c>
      <c r="J22" s="306">
        <f>+特別支援学校!J14</f>
        <v>24</v>
      </c>
      <c r="K22" s="306">
        <f>+特別支援学校!K14</f>
        <v>2</v>
      </c>
      <c r="L22" s="307">
        <f>+特別支援学校!L14</f>
        <v>0</v>
      </c>
      <c r="M22" s="308">
        <f>+特別支援学校!M14</f>
        <v>428</v>
      </c>
      <c r="N22" s="306">
        <f>+特別支援学校!N14</f>
        <v>77</v>
      </c>
      <c r="O22" s="306">
        <f>+特別支援学校!O14</f>
        <v>81</v>
      </c>
      <c r="P22" s="306">
        <f>+特別支援学校!P14</f>
        <v>69</v>
      </c>
      <c r="Q22" s="306">
        <f>+特別支援学校!Q14</f>
        <v>71</v>
      </c>
      <c r="R22" s="306">
        <f>+特別支援学校!R14</f>
        <v>53</v>
      </c>
      <c r="S22" s="306">
        <f>+特別支援学校!S14</f>
        <v>77</v>
      </c>
    </row>
    <row r="23" spans="1:19" ht="16.5" customHeight="1" x14ac:dyDescent="0.55000000000000004">
      <c r="A23" s="613"/>
      <c r="B23" s="18" t="s">
        <v>32</v>
      </c>
      <c r="C23" s="616"/>
      <c r="D23" s="305">
        <f t="shared" ref="D23:D25" si="0">SUM(E23:L23)</f>
        <v>120</v>
      </c>
      <c r="E23" s="306">
        <f>+特別支援学校!E15</f>
        <v>36</v>
      </c>
      <c r="F23" s="306">
        <f>+特別支援学校!F15</f>
        <v>39</v>
      </c>
      <c r="G23" s="306">
        <f>+特別支援学校!G15</f>
        <v>43</v>
      </c>
      <c r="H23" s="306">
        <f>+特別支援学校!H15</f>
        <v>0</v>
      </c>
      <c r="I23" s="306">
        <f>+特別支援学校!I15</f>
        <v>0</v>
      </c>
      <c r="J23" s="306">
        <f>+特別支援学校!J15</f>
        <v>0</v>
      </c>
      <c r="K23" s="306">
        <f>+特別支援学校!K15</f>
        <v>2</v>
      </c>
      <c r="L23" s="307">
        <f>+特別支援学校!L15</f>
        <v>0</v>
      </c>
      <c r="M23" s="308">
        <f>+特別支援学校!M15</f>
        <v>434</v>
      </c>
      <c r="N23" s="306">
        <f>+特別支援学校!N15</f>
        <v>129</v>
      </c>
      <c r="O23" s="306">
        <f>+特別支援学校!O15</f>
        <v>142</v>
      </c>
      <c r="P23" s="306">
        <f>+特別支援学校!P15</f>
        <v>163</v>
      </c>
      <c r="Q23" s="306">
        <f>+特別支援学校!Q15</f>
        <v>0</v>
      </c>
      <c r="R23" s="306">
        <f>+特別支援学校!R15</f>
        <v>0</v>
      </c>
      <c r="S23" s="306">
        <f>+特別支援学校!S15</f>
        <v>0</v>
      </c>
    </row>
    <row r="24" spans="1:19" ht="16.5" customHeight="1" x14ac:dyDescent="0.55000000000000004">
      <c r="A24" s="613"/>
      <c r="B24" s="19" t="s">
        <v>33</v>
      </c>
      <c r="C24" s="616"/>
      <c r="D24" s="305">
        <f t="shared" si="0"/>
        <v>133</v>
      </c>
      <c r="E24" s="306">
        <f>+特別支援学校!E16</f>
        <v>42</v>
      </c>
      <c r="F24" s="306">
        <f>+特別支援学校!F16</f>
        <v>46</v>
      </c>
      <c r="G24" s="306">
        <f>+特別支援学校!G16</f>
        <v>45</v>
      </c>
      <c r="H24" s="306">
        <f>+特別支援学校!H16</f>
        <v>0</v>
      </c>
      <c r="I24" s="306">
        <f>+特別支援学校!I16</f>
        <v>0</v>
      </c>
      <c r="J24" s="306">
        <f>+特別支援学校!J16</f>
        <v>0</v>
      </c>
      <c r="K24" s="306">
        <f>+特別支援学校!K16</f>
        <v>0</v>
      </c>
      <c r="L24" s="307">
        <f>+特別支援学校!L16</f>
        <v>0</v>
      </c>
      <c r="M24" s="308">
        <f>+特別支援学校!M16</f>
        <v>535</v>
      </c>
      <c r="N24" s="306">
        <f>+特別支援学校!N16</f>
        <v>174</v>
      </c>
      <c r="O24" s="306">
        <f>+特別支援学校!O16</f>
        <v>184</v>
      </c>
      <c r="P24" s="306">
        <f>+特別支援学校!P16</f>
        <v>177</v>
      </c>
      <c r="Q24" s="306">
        <f>+特別支援学校!Q16</f>
        <v>0</v>
      </c>
      <c r="R24" s="306">
        <f>+特別支援学校!R16</f>
        <v>0</v>
      </c>
      <c r="S24" s="306">
        <f>+特別支援学校!S16</f>
        <v>0</v>
      </c>
    </row>
    <row r="25" spans="1:19" ht="16.5" customHeight="1" x14ac:dyDescent="0.55000000000000004">
      <c r="A25" s="613"/>
      <c r="B25" s="20" t="s">
        <v>34</v>
      </c>
      <c r="C25" s="616"/>
      <c r="D25" s="305">
        <f t="shared" si="0"/>
        <v>3</v>
      </c>
      <c r="E25" s="306">
        <f>+特別支援学校!E17</f>
        <v>0</v>
      </c>
      <c r="F25" s="306">
        <f>+特別支援学校!F17</f>
        <v>0</v>
      </c>
      <c r="G25" s="306">
        <f>+特別支援学校!G17</f>
        <v>3</v>
      </c>
      <c r="H25" s="306">
        <f>+特別支援学校!H17</f>
        <v>0</v>
      </c>
      <c r="I25" s="306">
        <f>+特別支援学校!I17</f>
        <v>0</v>
      </c>
      <c r="J25" s="306">
        <f>+特別支援学校!J17</f>
        <v>0</v>
      </c>
      <c r="K25" s="306">
        <f>+特別支援学校!K17</f>
        <v>0</v>
      </c>
      <c r="L25" s="307">
        <f>+特別支援学校!L17</f>
        <v>0</v>
      </c>
      <c r="M25" s="309">
        <f>+特別支援学校!M17</f>
        <v>9</v>
      </c>
      <c r="N25" s="306">
        <f>+特別支援学校!N17</f>
        <v>0</v>
      </c>
      <c r="O25" s="306">
        <f>+特別支援学校!O17</f>
        <v>0</v>
      </c>
      <c r="P25" s="306">
        <f>+特別支援学校!P17</f>
        <v>9</v>
      </c>
      <c r="Q25" s="306">
        <f>+特別支援学校!Q17</f>
        <v>0</v>
      </c>
      <c r="R25" s="306">
        <f>+特別支援学校!R17</f>
        <v>0</v>
      </c>
      <c r="S25" s="306">
        <f>+特別支援学校!S17</f>
        <v>0</v>
      </c>
    </row>
    <row r="26" spans="1:19" ht="16.5" customHeight="1" thickBot="1" x14ac:dyDescent="0.6">
      <c r="A26" s="613"/>
      <c r="B26" s="21" t="s">
        <v>35</v>
      </c>
      <c r="C26" s="617"/>
      <c r="D26" s="310">
        <f>SUM(D21:D25)</f>
        <v>384</v>
      </c>
      <c r="E26" s="310">
        <f t="shared" ref="E26:S26" si="1">SUM(E21:E25)</f>
        <v>99</v>
      </c>
      <c r="F26" s="310">
        <f t="shared" si="1"/>
        <v>106</v>
      </c>
      <c r="G26" s="310">
        <f t="shared" si="1"/>
        <v>112</v>
      </c>
      <c r="H26" s="310">
        <f t="shared" si="1"/>
        <v>22</v>
      </c>
      <c r="I26" s="310">
        <f t="shared" si="1"/>
        <v>17</v>
      </c>
      <c r="J26" s="310">
        <f t="shared" si="1"/>
        <v>24</v>
      </c>
      <c r="K26" s="310">
        <f t="shared" si="1"/>
        <v>4</v>
      </c>
      <c r="L26" s="311">
        <f t="shared" si="1"/>
        <v>0</v>
      </c>
      <c r="M26" s="312">
        <f t="shared" si="1"/>
        <v>1408</v>
      </c>
      <c r="N26" s="310">
        <f t="shared" si="1"/>
        <v>380</v>
      </c>
      <c r="O26" s="310">
        <f t="shared" si="1"/>
        <v>407</v>
      </c>
      <c r="P26" s="310">
        <f t="shared" si="1"/>
        <v>420</v>
      </c>
      <c r="Q26" s="310">
        <f t="shared" si="1"/>
        <v>71</v>
      </c>
      <c r="R26" s="310">
        <f t="shared" si="1"/>
        <v>53</v>
      </c>
      <c r="S26" s="310">
        <f t="shared" si="1"/>
        <v>77</v>
      </c>
    </row>
    <row r="27" spans="1:19" ht="28.5" customHeight="1" thickBot="1" x14ac:dyDescent="0.6">
      <c r="A27" s="618" t="s">
        <v>36</v>
      </c>
      <c r="B27" s="619"/>
      <c r="C27" s="273" t="s">
        <v>410</v>
      </c>
      <c r="D27" s="313">
        <f>SUM(D14:D20)+D26</f>
        <v>4630</v>
      </c>
      <c r="E27" s="313">
        <f t="shared" ref="E27:S27" si="2">SUM(E14:E20)+E26</f>
        <v>833</v>
      </c>
      <c r="F27" s="313">
        <f t="shared" si="2"/>
        <v>880</v>
      </c>
      <c r="G27" s="313">
        <f t="shared" si="2"/>
        <v>908</v>
      </c>
      <c r="H27" s="313">
        <f t="shared" si="2"/>
        <v>436</v>
      </c>
      <c r="I27" s="313">
        <f t="shared" si="2"/>
        <v>425</v>
      </c>
      <c r="J27" s="313">
        <f t="shared" si="2"/>
        <v>434</v>
      </c>
      <c r="K27" s="313">
        <f t="shared" si="2"/>
        <v>15</v>
      </c>
      <c r="L27" s="314">
        <f t="shared" si="2"/>
        <v>699</v>
      </c>
      <c r="M27" s="315">
        <f t="shared" si="2"/>
        <v>108343</v>
      </c>
      <c r="N27" s="313">
        <f t="shared" si="2"/>
        <v>23200</v>
      </c>
      <c r="O27" s="313">
        <f t="shared" si="2"/>
        <v>24281</v>
      </c>
      <c r="P27" s="313">
        <f t="shared" si="2"/>
        <v>25220</v>
      </c>
      <c r="Q27" s="313">
        <f t="shared" si="2"/>
        <v>11764</v>
      </c>
      <c r="R27" s="313">
        <f t="shared" si="2"/>
        <v>12001</v>
      </c>
      <c r="S27" s="316">
        <f t="shared" si="2"/>
        <v>11877</v>
      </c>
    </row>
    <row r="28" spans="1:19" ht="26.25" customHeight="1" x14ac:dyDescent="0.55000000000000004">
      <c r="A28" s="1" t="s">
        <v>37</v>
      </c>
    </row>
    <row r="29" spans="1:19" x14ac:dyDescent="0.55000000000000004">
      <c r="A29" s="1" t="s">
        <v>38</v>
      </c>
    </row>
  </sheetData>
  <mergeCells count="23">
    <mergeCell ref="A20:B20"/>
    <mergeCell ref="A21:A26"/>
    <mergeCell ref="C21:C26"/>
    <mergeCell ref="A27:B27"/>
    <mergeCell ref="A14:B14"/>
    <mergeCell ref="A15:B15"/>
    <mergeCell ref="A16:B16"/>
    <mergeCell ref="A17:A18"/>
    <mergeCell ref="C17:C18"/>
    <mergeCell ref="A19:B19"/>
    <mergeCell ref="A10:B13"/>
    <mergeCell ref="C10:C13"/>
    <mergeCell ref="D10:L10"/>
    <mergeCell ref="M10:S10"/>
    <mergeCell ref="D11:D13"/>
    <mergeCell ref="L11:L13"/>
    <mergeCell ref="M11:M13"/>
    <mergeCell ref="I4:O4"/>
    <mergeCell ref="Q4:S4"/>
    <mergeCell ref="Q5:S5"/>
    <mergeCell ref="I6:O6"/>
    <mergeCell ref="E9:Q9"/>
    <mergeCell ref="R9:S9"/>
  </mergeCells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79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O42"/>
  <sheetViews>
    <sheetView showZeros="0" view="pageBreakPreview" zoomScaleNormal="70" zoomScaleSheetLayoutView="150" workbookViewId="0">
      <pane xSplit="1" ySplit="5" topLeftCell="B147" activePane="bottomRight" state="frozen"/>
      <selection activeCell="L2" sqref="L2"/>
      <selection pane="topRight" activeCell="L2" sqref="L2"/>
      <selection pane="bottomLeft" activeCell="L2" sqref="L2"/>
      <selection pane="bottomRight" sqref="A1:H1"/>
    </sheetView>
  </sheetViews>
  <sheetFormatPr defaultColWidth="12.5" defaultRowHeight="19.5" customHeight="1" x14ac:dyDescent="0.55000000000000004"/>
  <cols>
    <col min="1" max="1" width="23.83203125" style="68" customWidth="1"/>
    <col min="2" max="2" width="8.1640625" style="23" customWidth="1"/>
    <col min="3" max="5" width="7.08203125" style="23" customWidth="1"/>
    <col min="6" max="6" width="5.5" style="23" customWidth="1"/>
    <col min="7" max="7" width="5.33203125" style="23" customWidth="1"/>
    <col min="8" max="15" width="7.25" style="23" customWidth="1"/>
    <col min="16" max="16384" width="12.5" style="23"/>
  </cols>
  <sheetData>
    <row r="1" spans="1:15" ht="22.5" customHeight="1" x14ac:dyDescent="0.55000000000000004">
      <c r="A1" s="626" t="s">
        <v>39</v>
      </c>
      <c r="B1" s="626"/>
      <c r="C1" s="626"/>
      <c r="D1" s="626"/>
      <c r="E1" s="626"/>
      <c r="F1" s="626"/>
      <c r="G1" s="626"/>
      <c r="H1" s="626"/>
      <c r="I1" s="22"/>
      <c r="J1" s="22"/>
      <c r="K1" s="22"/>
    </row>
    <row r="2" spans="1:15" ht="22.5" customHeight="1" thickBot="1" x14ac:dyDescent="0.6">
      <c r="A2" s="24"/>
      <c r="B2" s="25"/>
      <c r="C2" s="22"/>
      <c r="D2" s="22"/>
      <c r="E2" s="22"/>
      <c r="F2" s="26"/>
      <c r="G2" s="22"/>
      <c r="H2" s="22"/>
      <c r="I2" s="22"/>
      <c r="J2" s="22"/>
      <c r="K2" s="22"/>
      <c r="M2" s="627" t="s">
        <v>413</v>
      </c>
      <c r="N2" s="627"/>
      <c r="O2" s="627"/>
    </row>
    <row r="3" spans="1:15" ht="19.5" customHeight="1" x14ac:dyDescent="0.55000000000000004">
      <c r="A3" s="628" t="s">
        <v>40</v>
      </c>
      <c r="B3" s="630" t="s">
        <v>41</v>
      </c>
      <c r="C3" s="631"/>
      <c r="D3" s="631"/>
      <c r="E3" s="631"/>
      <c r="F3" s="631"/>
      <c r="G3" s="631"/>
      <c r="H3" s="632" t="s">
        <v>42</v>
      </c>
      <c r="I3" s="633"/>
      <c r="J3" s="633"/>
      <c r="K3" s="634"/>
      <c r="L3" s="22"/>
      <c r="M3" s="635" t="s">
        <v>43</v>
      </c>
      <c r="N3" s="636"/>
      <c r="O3" s="637"/>
    </row>
    <row r="4" spans="1:15" ht="19.5" customHeight="1" thickBot="1" x14ac:dyDescent="0.6">
      <c r="A4" s="629"/>
      <c r="B4" s="27" t="s">
        <v>44</v>
      </c>
      <c r="C4" s="28" t="s">
        <v>45</v>
      </c>
      <c r="D4" s="28" t="s">
        <v>46</v>
      </c>
      <c r="E4" s="28" t="s">
        <v>47</v>
      </c>
      <c r="F4" s="28" t="s">
        <v>48</v>
      </c>
      <c r="G4" s="29" t="s">
        <v>49</v>
      </c>
      <c r="H4" s="30" t="s">
        <v>44</v>
      </c>
      <c r="I4" s="31" t="s">
        <v>45</v>
      </c>
      <c r="J4" s="31" t="s">
        <v>46</v>
      </c>
      <c r="K4" s="32" t="s">
        <v>47</v>
      </c>
      <c r="L4" s="22"/>
      <c r="M4" s="33" t="s">
        <v>50</v>
      </c>
      <c r="N4" s="34" t="s">
        <v>51</v>
      </c>
      <c r="O4" s="35" t="s">
        <v>52</v>
      </c>
    </row>
    <row r="5" spans="1:15" ht="19.5" customHeight="1" thickBot="1" x14ac:dyDescent="0.6">
      <c r="A5" s="36" t="s">
        <v>53</v>
      </c>
      <c r="B5" s="317">
        <f>SUM(C5:G5)</f>
        <v>65</v>
      </c>
      <c r="C5" s="37">
        <v>9</v>
      </c>
      <c r="D5" s="37">
        <v>28</v>
      </c>
      <c r="E5" s="37">
        <v>27</v>
      </c>
      <c r="F5" s="38">
        <v>1</v>
      </c>
      <c r="G5" s="38"/>
      <c r="H5" s="318">
        <f>SUM(I5:K5)</f>
        <v>873</v>
      </c>
      <c r="I5" s="37">
        <v>128</v>
      </c>
      <c r="J5" s="39">
        <v>331</v>
      </c>
      <c r="K5" s="40">
        <v>414</v>
      </c>
      <c r="L5" s="22"/>
      <c r="M5" s="319">
        <f>SUM(N5:O5)</f>
        <v>873</v>
      </c>
      <c r="N5" s="41">
        <v>451</v>
      </c>
      <c r="O5" s="42">
        <v>422</v>
      </c>
    </row>
    <row r="6" spans="1:15" s="45" customFormat="1" ht="19.5" customHeight="1" thickBot="1" x14ac:dyDescent="0.6">
      <c r="A6" s="43" t="s">
        <v>54</v>
      </c>
      <c r="B6" s="320">
        <f>IF(SUM(B7,B11,B13,B17,B19,B28,B30,B34)=SUM(C6:G6),SUM(C6:G6),"縦計と横計が一致しません")</f>
        <v>69</v>
      </c>
      <c r="C6" s="321">
        <f>C7+C11+C13+C17+C19+C28+C30+C34</f>
        <v>12</v>
      </c>
      <c r="D6" s="321">
        <f>D7+D11+D13+D17+D19+D28+D30+D34</f>
        <v>28</v>
      </c>
      <c r="E6" s="321">
        <f>E7+E11+E13+E17+E19+E28+E30+E34</f>
        <v>29</v>
      </c>
      <c r="F6" s="321">
        <f>F7+F11+F13+F17+F19+F28+F30+F34</f>
        <v>0</v>
      </c>
      <c r="G6" s="321">
        <f>G7+G11+G13+G17+G19+G28+G30+G34</f>
        <v>0</v>
      </c>
      <c r="H6" s="322">
        <f>IF(SUM(H7,H11,H13,H17,H19,H28,H30,H34)=SUM(I6:K6),SUM(I6:K6),"縦計と横計が一致しません")</f>
        <v>782</v>
      </c>
      <c r="I6" s="323">
        <f>I7+I11+I13+I17+I19+I28+I30+I34</f>
        <v>154</v>
      </c>
      <c r="J6" s="323">
        <f>J7+J11+J13+J17+J19+J28+J30+J34</f>
        <v>268</v>
      </c>
      <c r="K6" s="324">
        <f>K7+K11+K13+K17+K19+K28+K30+K34</f>
        <v>360</v>
      </c>
      <c r="L6" s="44"/>
      <c r="M6" s="322">
        <f>IF(SUM(M7,M11,M13,M17,M19,M28,M30,M34)=SUM(N6:O6),SUM(N6:O6),"縦計と横計が一致しません")</f>
        <v>782</v>
      </c>
      <c r="N6" s="323">
        <f>N7+N11+N13+N17+N19+N28+N30+N34</f>
        <v>387</v>
      </c>
      <c r="O6" s="324">
        <f>O7+O11+O13+O17+O19+O28+O30+O34</f>
        <v>395</v>
      </c>
    </row>
    <row r="7" spans="1:15" s="45" customFormat="1" ht="19.5" customHeight="1" x14ac:dyDescent="0.55000000000000004">
      <c r="A7" s="349" t="s">
        <v>55</v>
      </c>
      <c r="B7" s="325">
        <f>IF(SUM(B8:B10)=SUM(C7:G7),SUM(C7:G7),"計が一致しません")</f>
        <v>7</v>
      </c>
      <c r="C7" s="326">
        <f>SUM(C8:C10)</f>
        <v>1</v>
      </c>
      <c r="D7" s="326">
        <f>SUM(D8:D10)</f>
        <v>3</v>
      </c>
      <c r="E7" s="326">
        <f>SUM(E8:E10)</f>
        <v>3</v>
      </c>
      <c r="F7" s="326">
        <f>SUM(F8:F10)</f>
        <v>0</v>
      </c>
      <c r="G7" s="326">
        <f>SUM(G8:G10)</f>
        <v>0</v>
      </c>
      <c r="H7" s="327">
        <f>IF(SUM(H8:H10)=SUM(I7:K7),SUM(I7:K7),"計が一致しません")</f>
        <v>140</v>
      </c>
      <c r="I7" s="328">
        <f>SUM(I8:I10)</f>
        <v>21</v>
      </c>
      <c r="J7" s="328">
        <f>SUM(J8:J10)</f>
        <v>48</v>
      </c>
      <c r="K7" s="329">
        <f>SUM(K8:K10)</f>
        <v>71</v>
      </c>
      <c r="L7" s="44"/>
      <c r="M7" s="330">
        <f>IF(SUM(M8:M10)=SUM(N7:O7),SUM(N7:O7),"計が一致しません")</f>
        <v>140</v>
      </c>
      <c r="N7" s="328">
        <f>SUM(N8:N10)</f>
        <v>73</v>
      </c>
      <c r="O7" s="329">
        <f>SUM(O8:O10)</f>
        <v>67</v>
      </c>
    </row>
    <row r="8" spans="1:15" ht="19.5" customHeight="1" x14ac:dyDescent="0.55000000000000004">
      <c r="A8" s="350" t="s">
        <v>56</v>
      </c>
      <c r="B8" s="308">
        <f t="shared" ref="B8:B42" si="0">SUM(C8:G8)</f>
        <v>2</v>
      </c>
      <c r="C8" s="46"/>
      <c r="D8" s="46">
        <v>1</v>
      </c>
      <c r="E8" s="46">
        <v>1</v>
      </c>
      <c r="F8" s="46"/>
      <c r="G8" s="46"/>
      <c r="H8" s="304">
        <f>SUM(I8:K8)</f>
        <v>31</v>
      </c>
      <c r="I8" s="46"/>
      <c r="J8" s="46">
        <v>7</v>
      </c>
      <c r="K8" s="47">
        <v>24</v>
      </c>
      <c r="L8" s="22"/>
      <c r="M8" s="331">
        <f>SUM(N8:O8)</f>
        <v>31</v>
      </c>
      <c r="N8" s="46">
        <v>12</v>
      </c>
      <c r="O8" s="47">
        <v>19</v>
      </c>
    </row>
    <row r="9" spans="1:15" ht="19.5" customHeight="1" x14ac:dyDescent="0.55000000000000004">
      <c r="A9" s="351" t="s">
        <v>57</v>
      </c>
      <c r="B9" s="308">
        <f t="shared" si="0"/>
        <v>2</v>
      </c>
      <c r="C9" s="48"/>
      <c r="D9" s="48">
        <v>1</v>
      </c>
      <c r="E9" s="48">
        <v>1</v>
      </c>
      <c r="F9" s="48"/>
      <c r="G9" s="48"/>
      <c r="H9" s="308">
        <f t="shared" ref="H9:H42" si="1">SUM(I9:K9)</f>
        <v>36</v>
      </c>
      <c r="I9" s="48"/>
      <c r="J9" s="48">
        <v>13</v>
      </c>
      <c r="K9" s="49">
        <v>23</v>
      </c>
      <c r="L9" s="22"/>
      <c r="M9" s="332">
        <f t="shared" ref="M9:M29" si="2">SUM(N9:O9)</f>
        <v>36</v>
      </c>
      <c r="N9" s="48">
        <v>22</v>
      </c>
      <c r="O9" s="49">
        <v>14</v>
      </c>
    </row>
    <row r="10" spans="1:15" ht="19.5" customHeight="1" x14ac:dyDescent="0.55000000000000004">
      <c r="A10" s="352" t="s">
        <v>58</v>
      </c>
      <c r="B10" s="309">
        <f t="shared" si="0"/>
        <v>3</v>
      </c>
      <c r="C10" s="50">
        <v>1</v>
      </c>
      <c r="D10" s="50">
        <v>1</v>
      </c>
      <c r="E10" s="50">
        <v>1</v>
      </c>
      <c r="F10" s="50"/>
      <c r="G10" s="50"/>
      <c r="H10" s="309">
        <f t="shared" si="1"/>
        <v>73</v>
      </c>
      <c r="I10" s="50">
        <v>21</v>
      </c>
      <c r="J10" s="50">
        <v>28</v>
      </c>
      <c r="K10" s="51">
        <v>24</v>
      </c>
      <c r="L10" s="22"/>
      <c r="M10" s="333">
        <f t="shared" si="2"/>
        <v>73</v>
      </c>
      <c r="N10" s="50">
        <v>39</v>
      </c>
      <c r="O10" s="51">
        <v>34</v>
      </c>
    </row>
    <row r="11" spans="1:15" s="45" customFormat="1" ht="19.5" customHeight="1" x14ac:dyDescent="0.55000000000000004">
      <c r="A11" s="349" t="s">
        <v>59</v>
      </c>
      <c r="B11" s="327">
        <f>IF(SUM(B12:B12)=SUM(C11:G11),SUM(C11:G11),"計が一致しません")</f>
        <v>3</v>
      </c>
      <c r="C11" s="326">
        <f>SUM(C12:C12)</f>
        <v>1</v>
      </c>
      <c r="D11" s="326">
        <f>SUM(D12:D12)</f>
        <v>1</v>
      </c>
      <c r="E11" s="326">
        <f>SUM(E12:E12)</f>
        <v>1</v>
      </c>
      <c r="F11" s="326">
        <f>SUM(F12:F12)</f>
        <v>0</v>
      </c>
      <c r="G11" s="326">
        <f>SUM(G12:G12)</f>
        <v>0</v>
      </c>
      <c r="H11" s="327">
        <f>IF(SUM(H12:H12)=SUM(I11:K11),SUM(I11:K11),"計が一致しません")</f>
        <v>46</v>
      </c>
      <c r="I11" s="328">
        <f>SUM(I12:I12)</f>
        <v>13</v>
      </c>
      <c r="J11" s="328">
        <f>SUM(J12:J12)</f>
        <v>9</v>
      </c>
      <c r="K11" s="329">
        <f>SUM(K12:K12)</f>
        <v>24</v>
      </c>
      <c r="L11" s="44"/>
      <c r="M11" s="334">
        <f>IF(SUM(M12:M12)=SUM(N11:O11),SUM(N11:O11),"計が一致しません")</f>
        <v>46</v>
      </c>
      <c r="N11" s="335">
        <f>SUM(N12:N12)</f>
        <v>20</v>
      </c>
      <c r="O11" s="336">
        <f>SUM(O12:O12)</f>
        <v>26</v>
      </c>
    </row>
    <row r="12" spans="1:15" ht="19.5" customHeight="1" x14ac:dyDescent="0.55000000000000004">
      <c r="A12" s="350" t="s">
        <v>60</v>
      </c>
      <c r="B12" s="337">
        <f t="shared" si="0"/>
        <v>3</v>
      </c>
      <c r="C12" s="52">
        <v>1</v>
      </c>
      <c r="D12" s="52">
        <v>1</v>
      </c>
      <c r="E12" s="52">
        <v>1</v>
      </c>
      <c r="F12" s="52"/>
      <c r="G12" s="46"/>
      <c r="H12" s="304">
        <f t="shared" si="1"/>
        <v>46</v>
      </c>
      <c r="I12" s="46">
        <v>13</v>
      </c>
      <c r="J12" s="46">
        <v>9</v>
      </c>
      <c r="K12" s="47">
        <v>24</v>
      </c>
      <c r="L12" s="22"/>
      <c r="M12" s="331">
        <f t="shared" si="2"/>
        <v>46</v>
      </c>
      <c r="N12" s="46">
        <v>20</v>
      </c>
      <c r="O12" s="47">
        <v>26</v>
      </c>
    </row>
    <row r="13" spans="1:15" s="45" customFormat="1" ht="19.5" customHeight="1" x14ac:dyDescent="0.55000000000000004">
      <c r="A13" s="349" t="s">
        <v>61</v>
      </c>
      <c r="B13" s="338">
        <f>IF(SUM(B14:B16)=SUM(C13:G13),SUM(C13:G13),"計が一致しません")</f>
        <v>8</v>
      </c>
      <c r="C13" s="326">
        <f>SUM(C14:C16)</f>
        <v>2</v>
      </c>
      <c r="D13" s="326">
        <f>SUM(D14:D16)</f>
        <v>3</v>
      </c>
      <c r="E13" s="326">
        <f>SUM(E14:E16)</f>
        <v>3</v>
      </c>
      <c r="F13" s="326">
        <f>SUM(F14:F16)</f>
        <v>0</v>
      </c>
      <c r="G13" s="326">
        <f>SUM(G14:G16)</f>
        <v>0</v>
      </c>
      <c r="H13" s="339">
        <f>IF(SUM(H14:H16)=SUM(I13:K13),SUM(I13:K13),"計が一致しません")</f>
        <v>165</v>
      </c>
      <c r="I13" s="328">
        <f>SUM(I14:I16)</f>
        <v>38</v>
      </c>
      <c r="J13" s="328">
        <f>SUM(J14:J16)</f>
        <v>55</v>
      </c>
      <c r="K13" s="329">
        <f>SUM(K14:K16)</f>
        <v>72</v>
      </c>
      <c r="L13" s="44"/>
      <c r="M13" s="340">
        <f>IF(SUM(M14:M16)=SUM(N13:O13),SUM(N13:O13),"計が一致しません")</f>
        <v>165</v>
      </c>
      <c r="N13" s="335">
        <f>SUM(N14:N16)</f>
        <v>88</v>
      </c>
      <c r="O13" s="336">
        <f>SUM(O14:O16)</f>
        <v>77</v>
      </c>
    </row>
    <row r="14" spans="1:15" ht="19.5" customHeight="1" x14ac:dyDescent="0.55000000000000004">
      <c r="A14" s="350" t="s">
        <v>62</v>
      </c>
      <c r="B14" s="337">
        <f t="shared" si="0"/>
        <v>2</v>
      </c>
      <c r="C14" s="52"/>
      <c r="D14" s="52">
        <v>1</v>
      </c>
      <c r="E14" s="52">
        <v>1</v>
      </c>
      <c r="F14" s="52"/>
      <c r="G14" s="46"/>
      <c r="H14" s="304">
        <f t="shared" si="1"/>
        <v>30</v>
      </c>
      <c r="I14" s="46"/>
      <c r="J14" s="46">
        <v>12</v>
      </c>
      <c r="K14" s="47">
        <v>18</v>
      </c>
      <c r="L14" s="22"/>
      <c r="M14" s="331">
        <f t="shared" si="2"/>
        <v>30</v>
      </c>
      <c r="N14" s="46">
        <v>14</v>
      </c>
      <c r="O14" s="47">
        <v>16</v>
      </c>
    </row>
    <row r="15" spans="1:15" ht="19.5" customHeight="1" x14ac:dyDescent="0.55000000000000004">
      <c r="A15" s="351" t="s">
        <v>63</v>
      </c>
      <c r="B15" s="308">
        <f t="shared" si="0"/>
        <v>3</v>
      </c>
      <c r="C15" s="54">
        <v>1</v>
      </c>
      <c r="D15" s="54">
        <v>1</v>
      </c>
      <c r="E15" s="54">
        <v>1</v>
      </c>
      <c r="F15" s="54"/>
      <c r="G15" s="48"/>
      <c r="H15" s="308">
        <f t="shared" si="1"/>
        <v>76</v>
      </c>
      <c r="I15" s="48">
        <v>26</v>
      </c>
      <c r="J15" s="48">
        <v>21</v>
      </c>
      <c r="K15" s="49">
        <v>29</v>
      </c>
      <c r="L15" s="22"/>
      <c r="M15" s="332">
        <f t="shared" si="2"/>
        <v>76</v>
      </c>
      <c r="N15" s="48">
        <v>34</v>
      </c>
      <c r="O15" s="49">
        <v>42</v>
      </c>
    </row>
    <row r="16" spans="1:15" ht="19.5" customHeight="1" x14ac:dyDescent="0.55000000000000004">
      <c r="A16" s="352" t="s">
        <v>64</v>
      </c>
      <c r="B16" s="309">
        <f t="shared" si="0"/>
        <v>3</v>
      </c>
      <c r="C16" s="53">
        <v>1</v>
      </c>
      <c r="D16" s="53">
        <v>1</v>
      </c>
      <c r="E16" s="53">
        <v>1</v>
      </c>
      <c r="F16" s="53"/>
      <c r="G16" s="50"/>
      <c r="H16" s="309">
        <f t="shared" si="1"/>
        <v>59</v>
      </c>
      <c r="I16" s="50">
        <v>12</v>
      </c>
      <c r="J16" s="50">
        <v>22</v>
      </c>
      <c r="K16" s="51">
        <v>25</v>
      </c>
      <c r="L16" s="22"/>
      <c r="M16" s="333">
        <f t="shared" si="2"/>
        <v>59</v>
      </c>
      <c r="N16" s="50">
        <v>40</v>
      </c>
      <c r="O16" s="51">
        <v>19</v>
      </c>
    </row>
    <row r="17" spans="1:15" s="45" customFormat="1" ht="19.5" customHeight="1" x14ac:dyDescent="0.55000000000000004">
      <c r="A17" s="349" t="s">
        <v>65</v>
      </c>
      <c r="B17" s="338">
        <f>IF(SUM(B18)=SUM(C17:G17),SUM(C17:G17),"計が一致しません")</f>
        <v>4</v>
      </c>
      <c r="C17" s="326">
        <f>SUM(C18)</f>
        <v>1</v>
      </c>
      <c r="D17" s="326">
        <f>SUM(D18)</f>
        <v>1</v>
      </c>
      <c r="E17" s="326">
        <f>SUM(E18)</f>
        <v>2</v>
      </c>
      <c r="F17" s="326">
        <f>SUM(F18)</f>
        <v>0</v>
      </c>
      <c r="G17" s="326">
        <f>SUM(G18)</f>
        <v>0</v>
      </c>
      <c r="H17" s="341">
        <f>IF(SUM(H18)=SUM(I17:K17),SUM(I17:K17),"計が一致しません")</f>
        <v>66</v>
      </c>
      <c r="I17" s="328">
        <f>SUM(I18)</f>
        <v>15</v>
      </c>
      <c r="J17" s="328">
        <f>SUM(J18)</f>
        <v>21</v>
      </c>
      <c r="K17" s="329">
        <f>SUM(K18)</f>
        <v>30</v>
      </c>
      <c r="L17" s="44"/>
      <c r="M17" s="334">
        <f>IF(SUM(M18)=SUM(N17:O17),SUM(N17:O17),"計が一致しません")</f>
        <v>66</v>
      </c>
      <c r="N17" s="335">
        <f>SUM(N18)</f>
        <v>33</v>
      </c>
      <c r="O17" s="336">
        <f>SUM(O18)</f>
        <v>33</v>
      </c>
    </row>
    <row r="18" spans="1:15" ht="19.5" customHeight="1" x14ac:dyDescent="0.55000000000000004">
      <c r="A18" s="353" t="s">
        <v>66</v>
      </c>
      <c r="B18" s="289">
        <f t="shared" si="0"/>
        <v>4</v>
      </c>
      <c r="C18" s="55">
        <v>1</v>
      </c>
      <c r="D18" s="55">
        <v>1</v>
      </c>
      <c r="E18" s="55">
        <v>2</v>
      </c>
      <c r="F18" s="55"/>
      <c r="G18" s="56"/>
      <c r="H18" s="309">
        <f t="shared" si="1"/>
        <v>66</v>
      </c>
      <c r="I18" s="56">
        <v>15</v>
      </c>
      <c r="J18" s="56">
        <v>21</v>
      </c>
      <c r="K18" s="57">
        <v>30</v>
      </c>
      <c r="L18" s="22"/>
      <c r="M18" s="342">
        <f t="shared" si="2"/>
        <v>66</v>
      </c>
      <c r="N18" s="58">
        <v>33</v>
      </c>
      <c r="O18" s="59">
        <v>33</v>
      </c>
    </row>
    <row r="19" spans="1:15" s="45" customFormat="1" ht="19.5" customHeight="1" x14ac:dyDescent="0.55000000000000004">
      <c r="A19" s="349" t="s">
        <v>67</v>
      </c>
      <c r="B19" s="327">
        <f>IF(SUM(B20:B27)=SUM(C19:G19),SUM(C19:G19),"計が一致しません")</f>
        <v>19</v>
      </c>
      <c r="C19" s="326">
        <f>SUM(C20:C27)</f>
        <v>3</v>
      </c>
      <c r="D19" s="326">
        <f>SUM(D20:D27)</f>
        <v>8</v>
      </c>
      <c r="E19" s="326">
        <f>SUM(E20:E27)</f>
        <v>8</v>
      </c>
      <c r="F19" s="326">
        <f>SUM(F20:F27)</f>
        <v>0</v>
      </c>
      <c r="G19" s="326">
        <f>SUM(G20:G27)</f>
        <v>0</v>
      </c>
      <c r="H19" s="341">
        <f>IF(SUM(H20:H27)=SUM(I19:K19),SUM(I19:K19),"計が一致しません")</f>
        <v>114</v>
      </c>
      <c r="I19" s="328">
        <f>SUM(I20:I27)</f>
        <v>21</v>
      </c>
      <c r="J19" s="328">
        <f>SUM(J20:J27)</f>
        <v>35</v>
      </c>
      <c r="K19" s="329">
        <f>SUM(K20:K27)</f>
        <v>58</v>
      </c>
      <c r="L19" s="44"/>
      <c r="M19" s="334">
        <f>IF(SUM(M20:M27)=SUM(N19:O19),SUM(N19:O19),"計が一致しません")</f>
        <v>114</v>
      </c>
      <c r="N19" s="335">
        <f>SUM(N20:N27)</f>
        <v>52</v>
      </c>
      <c r="O19" s="336">
        <f>SUM(O20:O27)</f>
        <v>62</v>
      </c>
    </row>
    <row r="20" spans="1:15" ht="19.5" customHeight="1" x14ac:dyDescent="0.55000000000000004">
      <c r="A20" s="350" t="s">
        <v>68</v>
      </c>
      <c r="B20" s="337">
        <f t="shared" si="0"/>
        <v>2</v>
      </c>
      <c r="C20" s="52"/>
      <c r="D20" s="52">
        <v>1</v>
      </c>
      <c r="E20" s="52">
        <v>1</v>
      </c>
      <c r="F20" s="52"/>
      <c r="G20" s="46"/>
      <c r="H20" s="304">
        <f t="shared" si="1"/>
        <v>17</v>
      </c>
      <c r="I20" s="46"/>
      <c r="J20" s="46">
        <v>10</v>
      </c>
      <c r="K20" s="47">
        <v>7</v>
      </c>
      <c r="L20" s="22"/>
      <c r="M20" s="331">
        <f t="shared" si="2"/>
        <v>17</v>
      </c>
      <c r="N20" s="46">
        <v>9</v>
      </c>
      <c r="O20" s="47">
        <v>8</v>
      </c>
    </row>
    <row r="21" spans="1:15" ht="19.5" customHeight="1" x14ac:dyDescent="0.55000000000000004">
      <c r="A21" s="351" t="s">
        <v>69</v>
      </c>
      <c r="B21" s="308">
        <f t="shared" si="0"/>
        <v>2</v>
      </c>
      <c r="C21" s="54"/>
      <c r="D21" s="54">
        <v>1</v>
      </c>
      <c r="E21" s="54">
        <v>1</v>
      </c>
      <c r="F21" s="54"/>
      <c r="G21" s="48"/>
      <c r="H21" s="308">
        <f t="shared" si="1"/>
        <v>4</v>
      </c>
      <c r="I21" s="48"/>
      <c r="J21" s="48">
        <v>1</v>
      </c>
      <c r="K21" s="49">
        <v>3</v>
      </c>
      <c r="L21" s="22"/>
      <c r="M21" s="332">
        <f t="shared" si="2"/>
        <v>4</v>
      </c>
      <c r="N21" s="48">
        <v>2</v>
      </c>
      <c r="O21" s="49">
        <v>2</v>
      </c>
    </row>
    <row r="22" spans="1:15" ht="19.5" customHeight="1" x14ac:dyDescent="0.55000000000000004">
      <c r="A22" s="351" t="s">
        <v>70</v>
      </c>
      <c r="B22" s="308">
        <f t="shared" si="0"/>
        <v>3</v>
      </c>
      <c r="C22" s="54">
        <v>1</v>
      </c>
      <c r="D22" s="54">
        <v>1</v>
      </c>
      <c r="E22" s="54">
        <v>1</v>
      </c>
      <c r="F22" s="54"/>
      <c r="G22" s="48"/>
      <c r="H22" s="308">
        <f t="shared" si="1"/>
        <v>20</v>
      </c>
      <c r="I22" s="48">
        <v>5</v>
      </c>
      <c r="J22" s="48">
        <v>6</v>
      </c>
      <c r="K22" s="49">
        <v>9</v>
      </c>
      <c r="L22" s="22"/>
      <c r="M22" s="332">
        <f t="shared" si="2"/>
        <v>20</v>
      </c>
      <c r="N22" s="48">
        <v>7</v>
      </c>
      <c r="O22" s="49">
        <v>13</v>
      </c>
    </row>
    <row r="23" spans="1:15" ht="19.5" customHeight="1" x14ac:dyDescent="0.55000000000000004">
      <c r="A23" s="351" t="s">
        <v>71</v>
      </c>
      <c r="B23" s="308">
        <f t="shared" si="0"/>
        <v>2</v>
      </c>
      <c r="C23" s="54"/>
      <c r="D23" s="54">
        <v>1</v>
      </c>
      <c r="E23" s="54">
        <v>1</v>
      </c>
      <c r="F23" s="54"/>
      <c r="G23" s="48"/>
      <c r="H23" s="308">
        <f t="shared" si="1"/>
        <v>5</v>
      </c>
      <c r="I23" s="48"/>
      <c r="J23" s="48">
        <v>2</v>
      </c>
      <c r="K23" s="49">
        <v>3</v>
      </c>
      <c r="L23" s="22"/>
      <c r="M23" s="332">
        <f t="shared" si="2"/>
        <v>5</v>
      </c>
      <c r="N23" s="48">
        <v>2</v>
      </c>
      <c r="O23" s="49">
        <v>3</v>
      </c>
    </row>
    <row r="24" spans="1:15" ht="19.5" customHeight="1" x14ac:dyDescent="0.55000000000000004">
      <c r="A24" s="351" t="s">
        <v>411</v>
      </c>
      <c r="B24" s="308">
        <f t="shared" si="0"/>
        <v>2</v>
      </c>
      <c r="C24" s="54"/>
      <c r="D24" s="54">
        <v>1</v>
      </c>
      <c r="E24" s="54">
        <v>1</v>
      </c>
      <c r="F24" s="54"/>
      <c r="G24" s="48"/>
      <c r="H24" s="308">
        <f t="shared" si="1"/>
        <v>14</v>
      </c>
      <c r="I24" s="48"/>
      <c r="J24" s="48">
        <v>6</v>
      </c>
      <c r="K24" s="49">
        <v>8</v>
      </c>
      <c r="L24" s="22"/>
      <c r="M24" s="332">
        <f t="shared" si="2"/>
        <v>14</v>
      </c>
      <c r="N24" s="48">
        <v>9</v>
      </c>
      <c r="O24" s="49">
        <v>5</v>
      </c>
    </row>
    <row r="25" spans="1:15" ht="19.5" customHeight="1" x14ac:dyDescent="0.55000000000000004">
      <c r="A25" s="351" t="s">
        <v>72</v>
      </c>
      <c r="B25" s="308">
        <f t="shared" si="0"/>
        <v>2</v>
      </c>
      <c r="C25" s="54"/>
      <c r="D25" s="54">
        <v>1</v>
      </c>
      <c r="E25" s="54">
        <v>1</v>
      </c>
      <c r="F25" s="54"/>
      <c r="G25" s="48"/>
      <c r="H25" s="308">
        <f t="shared" si="1"/>
        <v>2</v>
      </c>
      <c r="I25" s="48"/>
      <c r="J25" s="48"/>
      <c r="K25" s="49">
        <v>2</v>
      </c>
      <c r="L25" s="22"/>
      <c r="M25" s="332">
        <f t="shared" si="2"/>
        <v>2</v>
      </c>
      <c r="N25" s="48">
        <v>0</v>
      </c>
      <c r="O25" s="49">
        <v>2</v>
      </c>
    </row>
    <row r="26" spans="1:15" ht="19.5" customHeight="1" x14ac:dyDescent="0.55000000000000004">
      <c r="A26" s="351" t="s">
        <v>73</v>
      </c>
      <c r="B26" s="308">
        <f t="shared" si="0"/>
        <v>3</v>
      </c>
      <c r="C26" s="54">
        <v>1</v>
      </c>
      <c r="D26" s="54">
        <v>1</v>
      </c>
      <c r="E26" s="54">
        <v>1</v>
      </c>
      <c r="F26" s="54"/>
      <c r="G26" s="48"/>
      <c r="H26" s="308">
        <f t="shared" si="1"/>
        <v>35</v>
      </c>
      <c r="I26" s="48">
        <v>10</v>
      </c>
      <c r="J26" s="48">
        <v>6</v>
      </c>
      <c r="K26" s="49">
        <v>19</v>
      </c>
      <c r="L26" s="22"/>
      <c r="M26" s="332">
        <f t="shared" si="2"/>
        <v>35</v>
      </c>
      <c r="N26" s="60">
        <v>16</v>
      </c>
      <c r="O26" s="61">
        <v>19</v>
      </c>
    </row>
    <row r="27" spans="1:15" ht="19.5" customHeight="1" x14ac:dyDescent="0.55000000000000004">
      <c r="A27" s="352" t="s">
        <v>74</v>
      </c>
      <c r="B27" s="309">
        <f t="shared" si="0"/>
        <v>3</v>
      </c>
      <c r="C27" s="53">
        <v>1</v>
      </c>
      <c r="D27" s="53">
        <v>1</v>
      </c>
      <c r="E27" s="53">
        <v>1</v>
      </c>
      <c r="F27" s="53"/>
      <c r="G27" s="50"/>
      <c r="H27" s="309">
        <f t="shared" si="1"/>
        <v>17</v>
      </c>
      <c r="I27" s="50">
        <v>6</v>
      </c>
      <c r="J27" s="50">
        <v>4</v>
      </c>
      <c r="K27" s="51">
        <v>7</v>
      </c>
      <c r="L27" s="22"/>
      <c r="M27" s="343">
        <f>SUM(N27:O27)</f>
        <v>17</v>
      </c>
      <c r="N27" s="60">
        <v>7</v>
      </c>
      <c r="O27" s="61">
        <v>10</v>
      </c>
    </row>
    <row r="28" spans="1:15" s="45" customFormat="1" ht="19.5" customHeight="1" x14ac:dyDescent="0.55000000000000004">
      <c r="A28" s="349" t="s">
        <v>76</v>
      </c>
      <c r="B28" s="339">
        <f>IF(SUM(B29)=SUM(C28:G28),SUM(C28:G28),"計が一致しません")</f>
        <v>3</v>
      </c>
      <c r="C28" s="326">
        <f>SUM(C29:C29)</f>
        <v>1</v>
      </c>
      <c r="D28" s="326">
        <f>SUM(D29:D29)</f>
        <v>1</v>
      </c>
      <c r="E28" s="326">
        <f>SUM(E29:E29)</f>
        <v>1</v>
      </c>
      <c r="F28" s="326">
        <f>SUM(F29:F29)</f>
        <v>0</v>
      </c>
      <c r="G28" s="326">
        <f>SUM(G29:G29)</f>
        <v>0</v>
      </c>
      <c r="H28" s="327">
        <f>IF(SUM(H29)=SUM(I28:K28),SUM(I28:K28),"計が一致しません")</f>
        <v>43</v>
      </c>
      <c r="I28" s="328">
        <f>SUM(I29:I29)</f>
        <v>16</v>
      </c>
      <c r="J28" s="328">
        <f>SUM(J29:J29)</f>
        <v>11</v>
      </c>
      <c r="K28" s="329">
        <f>SUM(K29:K29)</f>
        <v>16</v>
      </c>
      <c r="L28" s="44"/>
      <c r="M28" s="334">
        <f>IF(SUM(M29)=SUM(N28:O28),SUM(N28:O28),"計が一致しません")</f>
        <v>43</v>
      </c>
      <c r="N28" s="335">
        <f>SUM(N29:N29)</f>
        <v>24</v>
      </c>
      <c r="O28" s="336">
        <f>SUM(O29:O29)</f>
        <v>19</v>
      </c>
    </row>
    <row r="29" spans="1:15" ht="19.5" customHeight="1" x14ac:dyDescent="0.55000000000000004">
      <c r="A29" s="354" t="s">
        <v>77</v>
      </c>
      <c r="B29" s="344">
        <f t="shared" si="0"/>
        <v>3</v>
      </c>
      <c r="C29" s="62">
        <v>1</v>
      </c>
      <c r="D29" s="62">
        <v>1</v>
      </c>
      <c r="E29" s="62">
        <v>1</v>
      </c>
      <c r="F29" s="62"/>
      <c r="G29" s="63"/>
      <c r="H29" s="344">
        <f t="shared" si="1"/>
        <v>43</v>
      </c>
      <c r="I29" s="63">
        <v>16</v>
      </c>
      <c r="J29" s="63">
        <v>11</v>
      </c>
      <c r="K29" s="64">
        <v>16</v>
      </c>
      <c r="L29" s="22"/>
      <c r="M29" s="331">
        <f t="shared" si="2"/>
        <v>43</v>
      </c>
      <c r="N29" s="46">
        <v>24</v>
      </c>
      <c r="O29" s="47">
        <v>19</v>
      </c>
    </row>
    <row r="30" spans="1:15" s="45" customFormat="1" ht="19.5" customHeight="1" x14ac:dyDescent="0.55000000000000004">
      <c r="A30" s="355" t="s">
        <v>78</v>
      </c>
      <c r="B30" s="345">
        <f>IF(SUM(B31:B33)=SUM(C30:G30),SUM(C30:G30),"計が一致しません")</f>
        <v>7</v>
      </c>
      <c r="C30" s="346">
        <f>SUM(C31:C33)</f>
        <v>1</v>
      </c>
      <c r="D30" s="346">
        <f>SUM(D31:D33)</f>
        <v>3</v>
      </c>
      <c r="E30" s="346">
        <f>SUM(E31:E33)</f>
        <v>3</v>
      </c>
      <c r="F30" s="346">
        <f>SUM(F31:F33)</f>
        <v>0</v>
      </c>
      <c r="G30" s="346">
        <f>SUM(G31:G33)</f>
        <v>0</v>
      </c>
      <c r="H30" s="338">
        <f>IF(SUM(H31:H33)=SUM(I30:K30),SUM(I30:K30),"計が一致しません")</f>
        <v>65</v>
      </c>
      <c r="I30" s="335">
        <f>SUM(I31:I33)</f>
        <v>9</v>
      </c>
      <c r="J30" s="335">
        <f>SUM(J31:J33)</f>
        <v>25</v>
      </c>
      <c r="K30" s="336">
        <f>SUM(K31:K33)</f>
        <v>31</v>
      </c>
      <c r="L30" s="44"/>
      <c r="M30" s="334">
        <f>IF(SUM(M31:M33)=SUM(N30:O30),SUM(N30:O30),"計が一致しません")</f>
        <v>65</v>
      </c>
      <c r="N30" s="335">
        <f>SUM(N31:N33)</f>
        <v>28</v>
      </c>
      <c r="O30" s="336">
        <f>SUM(O31:O33)</f>
        <v>37</v>
      </c>
    </row>
    <row r="31" spans="1:15" ht="19.5" customHeight="1" x14ac:dyDescent="0.55000000000000004">
      <c r="A31" s="350" t="s">
        <v>79</v>
      </c>
      <c r="B31" s="304">
        <f t="shared" si="0"/>
        <v>3</v>
      </c>
      <c r="C31" s="52">
        <v>1</v>
      </c>
      <c r="D31" s="52">
        <v>1</v>
      </c>
      <c r="E31" s="52">
        <v>1</v>
      </c>
      <c r="F31" s="52"/>
      <c r="G31" s="46"/>
      <c r="H31" s="304">
        <f t="shared" si="1"/>
        <v>28</v>
      </c>
      <c r="I31" s="46">
        <v>9</v>
      </c>
      <c r="J31" s="46">
        <v>7</v>
      </c>
      <c r="K31" s="47">
        <v>12</v>
      </c>
      <c r="L31" s="22"/>
      <c r="M31" s="331">
        <f t="shared" ref="M31:M42" si="3">SUM(N31:O31)</f>
        <v>28</v>
      </c>
      <c r="N31" s="46">
        <v>9</v>
      </c>
      <c r="O31" s="47">
        <v>19</v>
      </c>
    </row>
    <row r="32" spans="1:15" ht="19.5" customHeight="1" x14ac:dyDescent="0.55000000000000004">
      <c r="A32" s="351" t="s">
        <v>80</v>
      </c>
      <c r="B32" s="308">
        <f t="shared" si="0"/>
        <v>2</v>
      </c>
      <c r="C32" s="54"/>
      <c r="D32" s="54">
        <v>1</v>
      </c>
      <c r="E32" s="54">
        <v>1</v>
      </c>
      <c r="F32" s="54"/>
      <c r="G32" s="48"/>
      <c r="H32" s="308">
        <f t="shared" si="1"/>
        <v>15</v>
      </c>
      <c r="I32" s="48"/>
      <c r="J32" s="48">
        <v>8</v>
      </c>
      <c r="K32" s="49">
        <v>7</v>
      </c>
      <c r="L32" s="22"/>
      <c r="M32" s="332">
        <f t="shared" si="3"/>
        <v>15</v>
      </c>
      <c r="N32" s="48">
        <v>9</v>
      </c>
      <c r="O32" s="49">
        <v>6</v>
      </c>
    </row>
    <row r="33" spans="1:15" ht="19.5" customHeight="1" x14ac:dyDescent="0.55000000000000004">
      <c r="A33" s="352" t="s">
        <v>81</v>
      </c>
      <c r="B33" s="309">
        <f t="shared" si="0"/>
        <v>2</v>
      </c>
      <c r="C33" s="53"/>
      <c r="D33" s="53">
        <v>1</v>
      </c>
      <c r="E33" s="53">
        <v>1</v>
      </c>
      <c r="F33" s="53"/>
      <c r="G33" s="50"/>
      <c r="H33" s="309">
        <f t="shared" si="1"/>
        <v>22</v>
      </c>
      <c r="I33" s="50"/>
      <c r="J33" s="50">
        <v>10</v>
      </c>
      <c r="K33" s="51">
        <v>12</v>
      </c>
      <c r="L33" s="22"/>
      <c r="M33" s="333">
        <f t="shared" si="3"/>
        <v>22</v>
      </c>
      <c r="N33" s="50">
        <v>10</v>
      </c>
      <c r="O33" s="51">
        <v>12</v>
      </c>
    </row>
    <row r="34" spans="1:15" s="45" customFormat="1" ht="19.5" customHeight="1" x14ac:dyDescent="0.55000000000000004">
      <c r="A34" s="349" t="s">
        <v>82</v>
      </c>
      <c r="B34" s="325">
        <f>IF(SUM(B35:B42)=SUM(C34:G34),SUM(C34:G34),"計が一致しません")</f>
        <v>18</v>
      </c>
      <c r="C34" s="326">
        <f>SUM(C35:C42)</f>
        <v>2</v>
      </c>
      <c r="D34" s="326">
        <f>SUM(D35:D42)</f>
        <v>8</v>
      </c>
      <c r="E34" s="326">
        <f>SUM(E35:E42)</f>
        <v>8</v>
      </c>
      <c r="F34" s="326">
        <f>SUM(F35:F42)</f>
        <v>0</v>
      </c>
      <c r="G34" s="326">
        <f>SUM(G35:G42)</f>
        <v>0</v>
      </c>
      <c r="H34" s="327">
        <f>IF(SUM(H35:H42)=SUM(I34:K34),SUM(I34:K34),"計が一致しません")</f>
        <v>143</v>
      </c>
      <c r="I34" s="328">
        <f>SUM(I35:I42)</f>
        <v>21</v>
      </c>
      <c r="J34" s="328">
        <f>SUM(J35:J42)</f>
        <v>64</v>
      </c>
      <c r="K34" s="329">
        <f>SUM(K35:K42)</f>
        <v>58</v>
      </c>
      <c r="L34" s="44"/>
      <c r="M34" s="334">
        <f>IF(SUM(M35:M42)=SUM(N34:O34),SUM(N34:O34),"計が一致しません")</f>
        <v>143</v>
      </c>
      <c r="N34" s="335">
        <f>SUM(N35:N42)</f>
        <v>69</v>
      </c>
      <c r="O34" s="336">
        <f>SUM(O35:O42)</f>
        <v>74</v>
      </c>
    </row>
    <row r="35" spans="1:15" ht="19.5" customHeight="1" x14ac:dyDescent="0.55000000000000004">
      <c r="A35" s="350" t="s">
        <v>83</v>
      </c>
      <c r="B35" s="304">
        <f t="shared" si="0"/>
        <v>2</v>
      </c>
      <c r="C35" s="52"/>
      <c r="D35" s="52">
        <v>1</v>
      </c>
      <c r="E35" s="52">
        <v>1</v>
      </c>
      <c r="F35" s="52"/>
      <c r="G35" s="52"/>
      <c r="H35" s="304">
        <f t="shared" si="1"/>
        <v>3</v>
      </c>
      <c r="I35" s="46"/>
      <c r="J35" s="46"/>
      <c r="K35" s="47">
        <v>3</v>
      </c>
      <c r="L35" s="22"/>
      <c r="M35" s="331">
        <f t="shared" si="3"/>
        <v>3</v>
      </c>
      <c r="N35" s="46"/>
      <c r="O35" s="47">
        <v>3</v>
      </c>
    </row>
    <row r="36" spans="1:15" ht="19.5" customHeight="1" x14ac:dyDescent="0.55000000000000004">
      <c r="A36" s="351" t="s">
        <v>84</v>
      </c>
      <c r="B36" s="308">
        <f t="shared" si="0"/>
        <v>2</v>
      </c>
      <c r="C36" s="54"/>
      <c r="D36" s="54">
        <v>1</v>
      </c>
      <c r="E36" s="54">
        <v>1</v>
      </c>
      <c r="F36" s="54"/>
      <c r="G36" s="54"/>
      <c r="H36" s="308">
        <f t="shared" si="1"/>
        <v>21</v>
      </c>
      <c r="I36" s="48"/>
      <c r="J36" s="48">
        <v>12</v>
      </c>
      <c r="K36" s="49">
        <v>9</v>
      </c>
      <c r="L36" s="22"/>
      <c r="M36" s="332">
        <f t="shared" si="3"/>
        <v>21</v>
      </c>
      <c r="N36" s="48">
        <v>11</v>
      </c>
      <c r="O36" s="49">
        <v>10</v>
      </c>
    </row>
    <row r="37" spans="1:15" ht="19.5" customHeight="1" x14ac:dyDescent="0.55000000000000004">
      <c r="A37" s="351" t="s">
        <v>85</v>
      </c>
      <c r="B37" s="308">
        <f t="shared" si="0"/>
        <v>2</v>
      </c>
      <c r="C37" s="54"/>
      <c r="D37" s="54">
        <v>1</v>
      </c>
      <c r="E37" s="54">
        <v>1</v>
      </c>
      <c r="F37" s="54"/>
      <c r="G37" s="54"/>
      <c r="H37" s="308">
        <f t="shared" si="1"/>
        <v>3</v>
      </c>
      <c r="I37" s="48"/>
      <c r="J37" s="48"/>
      <c r="K37" s="49">
        <v>3</v>
      </c>
      <c r="L37" s="22"/>
      <c r="M37" s="332">
        <f t="shared" si="3"/>
        <v>3</v>
      </c>
      <c r="N37" s="48">
        <v>1</v>
      </c>
      <c r="O37" s="49">
        <v>2</v>
      </c>
    </row>
    <row r="38" spans="1:15" ht="19.5" customHeight="1" x14ac:dyDescent="0.55000000000000004">
      <c r="A38" s="351" t="s">
        <v>86</v>
      </c>
      <c r="B38" s="308">
        <f t="shared" si="0"/>
        <v>2</v>
      </c>
      <c r="C38" s="54"/>
      <c r="D38" s="54">
        <v>1</v>
      </c>
      <c r="E38" s="54">
        <v>1</v>
      </c>
      <c r="F38" s="54"/>
      <c r="G38" s="54"/>
      <c r="H38" s="308">
        <f t="shared" si="1"/>
        <v>7</v>
      </c>
      <c r="I38" s="48"/>
      <c r="J38" s="48">
        <v>4</v>
      </c>
      <c r="K38" s="49">
        <v>3</v>
      </c>
      <c r="L38" s="22"/>
      <c r="M38" s="332">
        <f t="shared" si="3"/>
        <v>7</v>
      </c>
      <c r="N38" s="48">
        <v>5</v>
      </c>
      <c r="O38" s="49">
        <v>2</v>
      </c>
    </row>
    <row r="39" spans="1:15" ht="19.5" customHeight="1" x14ac:dyDescent="0.55000000000000004">
      <c r="A39" s="351" t="s">
        <v>87</v>
      </c>
      <c r="B39" s="308">
        <f t="shared" si="0"/>
        <v>2</v>
      </c>
      <c r="C39" s="54"/>
      <c r="D39" s="54">
        <v>1</v>
      </c>
      <c r="E39" s="54">
        <v>1</v>
      </c>
      <c r="F39" s="54"/>
      <c r="G39" s="54"/>
      <c r="H39" s="308">
        <f t="shared" si="1"/>
        <v>26</v>
      </c>
      <c r="I39" s="48"/>
      <c r="J39" s="48">
        <v>11</v>
      </c>
      <c r="K39" s="49">
        <v>15</v>
      </c>
      <c r="L39" s="22"/>
      <c r="M39" s="332">
        <f t="shared" si="3"/>
        <v>26</v>
      </c>
      <c r="N39" s="48">
        <v>16</v>
      </c>
      <c r="O39" s="49">
        <v>10</v>
      </c>
    </row>
    <row r="40" spans="1:15" ht="19.5" customHeight="1" x14ac:dyDescent="0.55000000000000004">
      <c r="A40" s="351" t="s">
        <v>88</v>
      </c>
      <c r="B40" s="308">
        <f t="shared" si="0"/>
        <v>3</v>
      </c>
      <c r="C40" s="54">
        <v>1</v>
      </c>
      <c r="D40" s="54">
        <v>1</v>
      </c>
      <c r="E40" s="54">
        <v>1</v>
      </c>
      <c r="F40" s="54"/>
      <c r="G40" s="54"/>
      <c r="H40" s="308">
        <f t="shared" si="1"/>
        <v>26</v>
      </c>
      <c r="I40" s="48">
        <v>6</v>
      </c>
      <c r="J40" s="48">
        <v>16</v>
      </c>
      <c r="K40" s="49">
        <v>4</v>
      </c>
      <c r="L40" s="22"/>
      <c r="M40" s="332">
        <f t="shared" si="3"/>
        <v>26</v>
      </c>
      <c r="N40" s="48">
        <v>11</v>
      </c>
      <c r="O40" s="49">
        <v>15</v>
      </c>
    </row>
    <row r="41" spans="1:15" ht="19.5" customHeight="1" x14ac:dyDescent="0.55000000000000004">
      <c r="A41" s="351" t="s">
        <v>89</v>
      </c>
      <c r="B41" s="308">
        <f t="shared" si="0"/>
        <v>2</v>
      </c>
      <c r="C41" s="54"/>
      <c r="D41" s="54">
        <v>1</v>
      </c>
      <c r="E41" s="54">
        <v>1</v>
      </c>
      <c r="F41" s="54"/>
      <c r="G41" s="54"/>
      <c r="H41" s="308">
        <f t="shared" si="1"/>
        <v>4</v>
      </c>
      <c r="I41" s="48"/>
      <c r="J41" s="48">
        <v>2</v>
      </c>
      <c r="K41" s="49">
        <v>2</v>
      </c>
      <c r="L41" s="22"/>
      <c r="M41" s="332">
        <f t="shared" si="3"/>
        <v>4</v>
      </c>
      <c r="N41" s="48">
        <v>2</v>
      </c>
      <c r="O41" s="49">
        <v>2</v>
      </c>
    </row>
    <row r="42" spans="1:15" ht="19.5" customHeight="1" thickBot="1" x14ac:dyDescent="0.6">
      <c r="A42" s="356" t="s">
        <v>90</v>
      </c>
      <c r="B42" s="347">
        <f t="shared" si="0"/>
        <v>3</v>
      </c>
      <c r="C42" s="65">
        <v>1</v>
      </c>
      <c r="D42" s="65">
        <v>1</v>
      </c>
      <c r="E42" s="65">
        <v>1</v>
      </c>
      <c r="F42" s="65"/>
      <c r="G42" s="65"/>
      <c r="H42" s="347">
        <f t="shared" si="1"/>
        <v>53</v>
      </c>
      <c r="I42" s="66">
        <v>15</v>
      </c>
      <c r="J42" s="66">
        <v>19</v>
      </c>
      <c r="K42" s="67">
        <v>19</v>
      </c>
      <c r="L42" s="22"/>
      <c r="M42" s="348">
        <f t="shared" si="3"/>
        <v>53</v>
      </c>
      <c r="N42" s="66">
        <v>23</v>
      </c>
      <c r="O42" s="67">
        <v>30</v>
      </c>
    </row>
  </sheetData>
  <mergeCells count="6">
    <mergeCell ref="A1:H1"/>
    <mergeCell ref="M2:O2"/>
    <mergeCell ref="A3:A4"/>
    <mergeCell ref="B3:G3"/>
    <mergeCell ref="H3:K3"/>
    <mergeCell ref="M3:O3"/>
  </mergeCells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86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42" transitionEvaluation="1">
    <tabColor theme="4" tint="0.39997558519241921"/>
  </sheetPr>
  <dimension ref="A1:AB216"/>
  <sheetViews>
    <sheetView showZeros="0" view="pageBreakPreview" zoomScale="83" zoomScaleNormal="100" zoomScaleSheetLayoutView="98" workbookViewId="0">
      <pane xSplit="1" ySplit="6" topLeftCell="B142" activePane="bottomRight" state="frozen"/>
      <selection activeCell="L2" sqref="L2"/>
      <selection pane="topRight" activeCell="L2" sqref="L2"/>
      <selection pane="bottomLeft" activeCell="L2" sqref="L2"/>
      <selection pane="bottomRight" activeCell="M219" sqref="M219"/>
    </sheetView>
  </sheetViews>
  <sheetFormatPr defaultColWidth="12.5" defaultRowHeight="15" customHeight="1" x14ac:dyDescent="0.55000000000000004"/>
  <cols>
    <col min="1" max="1" width="24.58203125" style="68" customWidth="1"/>
    <col min="2" max="23" width="7.25" style="23" customWidth="1"/>
    <col min="24" max="27" width="7.25" style="22" customWidth="1"/>
    <col min="28" max="28" width="7.25" style="23" customWidth="1"/>
    <col min="29" max="29" width="5" style="23" customWidth="1"/>
    <col min="30" max="16384" width="12.5" style="23"/>
  </cols>
  <sheetData>
    <row r="1" spans="1:28" ht="22.5" customHeight="1" x14ac:dyDescent="0.55000000000000004">
      <c r="A1" s="638" t="s">
        <v>91</v>
      </c>
      <c r="B1" s="638"/>
      <c r="C1" s="638"/>
      <c r="D1" s="638"/>
      <c r="E1" s="638"/>
      <c r="F1" s="638"/>
      <c r="G1" s="638"/>
      <c r="H1" s="69"/>
      <c r="I1" s="69"/>
      <c r="J1" s="69"/>
      <c r="K1" s="69"/>
      <c r="L1" s="69"/>
      <c r="M1" s="69"/>
      <c r="N1" s="69"/>
      <c r="O1" s="69"/>
      <c r="P1" s="69"/>
      <c r="Q1" s="69"/>
      <c r="R1" s="70"/>
      <c r="S1" s="70"/>
      <c r="T1" s="70"/>
      <c r="U1" s="70"/>
      <c r="V1" s="70"/>
      <c r="W1" s="70"/>
      <c r="X1" s="26"/>
      <c r="Y1" s="26"/>
      <c r="Z1" s="26"/>
    </row>
    <row r="2" spans="1:28" ht="21.75" customHeight="1" thickBot="1" x14ac:dyDescent="0.6">
      <c r="A2" s="71"/>
      <c r="B2" s="72"/>
      <c r="C2" s="26"/>
      <c r="D2" s="26"/>
      <c r="E2" s="26"/>
      <c r="F2" s="26"/>
      <c r="G2" s="26"/>
      <c r="H2" s="26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639" t="s">
        <v>413</v>
      </c>
      <c r="AA2" s="639"/>
      <c r="AB2" s="639"/>
    </row>
    <row r="3" spans="1:28" ht="24.75" customHeight="1" x14ac:dyDescent="0.55000000000000004">
      <c r="A3" s="628" t="s">
        <v>92</v>
      </c>
      <c r="B3" s="641" t="s">
        <v>93</v>
      </c>
      <c r="C3" s="642"/>
      <c r="D3" s="642"/>
      <c r="E3" s="642"/>
      <c r="F3" s="642"/>
      <c r="G3" s="642"/>
      <c r="H3" s="642"/>
      <c r="I3" s="642"/>
      <c r="J3" s="643"/>
      <c r="K3" s="642" t="s">
        <v>94</v>
      </c>
      <c r="L3" s="642"/>
      <c r="M3" s="642"/>
      <c r="N3" s="642"/>
      <c r="O3" s="642"/>
      <c r="P3" s="642"/>
      <c r="Q3" s="642"/>
      <c r="R3" s="641" t="s">
        <v>95</v>
      </c>
      <c r="S3" s="642"/>
      <c r="T3" s="642"/>
      <c r="U3" s="642"/>
      <c r="V3" s="642"/>
      <c r="W3" s="642"/>
      <c r="X3" s="643"/>
      <c r="Y3" s="73"/>
      <c r="Z3" s="630" t="s">
        <v>96</v>
      </c>
      <c r="AA3" s="644"/>
      <c r="AB3" s="645"/>
    </row>
    <row r="4" spans="1:28" ht="24.75" customHeight="1" thickBot="1" x14ac:dyDescent="0.6">
      <c r="A4" s="640"/>
      <c r="B4" s="74" t="s">
        <v>44</v>
      </c>
      <c r="C4" s="75" t="s">
        <v>5</v>
      </c>
      <c r="D4" s="75" t="s">
        <v>6</v>
      </c>
      <c r="E4" s="75" t="s">
        <v>7</v>
      </c>
      <c r="F4" s="75" t="s">
        <v>8</v>
      </c>
      <c r="G4" s="75" t="s">
        <v>13</v>
      </c>
      <c r="H4" s="75" t="s">
        <v>10</v>
      </c>
      <c r="I4" s="75" t="s">
        <v>11</v>
      </c>
      <c r="J4" s="76" t="s">
        <v>49</v>
      </c>
      <c r="K4" s="77" t="s">
        <v>44</v>
      </c>
      <c r="L4" s="78" t="s">
        <v>5</v>
      </c>
      <c r="M4" s="78" t="s">
        <v>6</v>
      </c>
      <c r="N4" s="78" t="s">
        <v>7</v>
      </c>
      <c r="O4" s="78" t="s">
        <v>8</v>
      </c>
      <c r="P4" s="78" t="s">
        <v>13</v>
      </c>
      <c r="Q4" s="78" t="s">
        <v>10</v>
      </c>
      <c r="R4" s="74" t="s">
        <v>44</v>
      </c>
      <c r="S4" s="75" t="s">
        <v>5</v>
      </c>
      <c r="T4" s="75" t="s">
        <v>6</v>
      </c>
      <c r="U4" s="75" t="s">
        <v>7</v>
      </c>
      <c r="V4" s="75" t="s">
        <v>8</v>
      </c>
      <c r="W4" s="75" t="s">
        <v>13</v>
      </c>
      <c r="X4" s="32" t="s">
        <v>10</v>
      </c>
      <c r="Y4" s="77"/>
      <c r="Z4" s="79" t="s">
        <v>50</v>
      </c>
      <c r="AA4" s="80" t="s">
        <v>97</v>
      </c>
      <c r="AB4" s="81" t="s">
        <v>52</v>
      </c>
    </row>
    <row r="5" spans="1:28" ht="24.75" customHeight="1" thickBot="1" x14ac:dyDescent="0.6">
      <c r="A5" s="82" t="s">
        <v>53</v>
      </c>
      <c r="B5" s="317">
        <f>SUM(C5:J5)</f>
        <v>2832</v>
      </c>
      <c r="C5" s="37">
        <v>376</v>
      </c>
      <c r="D5" s="37">
        <v>390</v>
      </c>
      <c r="E5" s="37">
        <v>393</v>
      </c>
      <c r="F5" s="37">
        <v>404</v>
      </c>
      <c r="G5" s="37">
        <v>403</v>
      </c>
      <c r="H5" s="37">
        <v>376</v>
      </c>
      <c r="I5" s="37">
        <v>15</v>
      </c>
      <c r="J5" s="37">
        <v>475</v>
      </c>
      <c r="K5" s="315">
        <f>SUM(L5:Q5)</f>
        <v>68961</v>
      </c>
      <c r="L5" s="83">
        <v>10779</v>
      </c>
      <c r="M5" s="83">
        <v>11180</v>
      </c>
      <c r="N5" s="83">
        <v>11404</v>
      </c>
      <c r="O5" s="83">
        <v>11826</v>
      </c>
      <c r="P5" s="83">
        <v>11681</v>
      </c>
      <c r="Q5" s="83">
        <v>12091</v>
      </c>
      <c r="R5" s="317">
        <f>SUM(S5:X5)</f>
        <v>2100</v>
      </c>
      <c r="S5" s="37">
        <v>286</v>
      </c>
      <c r="T5" s="37">
        <v>319</v>
      </c>
      <c r="U5" s="37">
        <v>354</v>
      </c>
      <c r="V5" s="37">
        <v>388</v>
      </c>
      <c r="W5" s="37">
        <v>379</v>
      </c>
      <c r="X5" s="84">
        <v>374</v>
      </c>
      <c r="Z5" s="357">
        <f>SUM(AA5:AB5)</f>
        <v>68961</v>
      </c>
      <c r="AA5" s="39">
        <v>35336</v>
      </c>
      <c r="AB5" s="84">
        <v>33625</v>
      </c>
    </row>
    <row r="6" spans="1:28" s="45" customFormat="1" ht="24.75" customHeight="1" thickBot="1" x14ac:dyDescent="0.6">
      <c r="A6" s="43" t="s">
        <v>98</v>
      </c>
      <c r="B6" s="320">
        <f>IF(SUM(B7,B22,B36,B46,B55,B89,B103,B124,B148)=SUM(C6:J6),SUM(C6:J6),"縦計と横計が一致しません")</f>
        <v>2849</v>
      </c>
      <c r="C6" s="321">
        <f t="shared" ref="C6:J6" si="0">SUM(C7,C22,C36,C46,C55,C89,C103,C124,C148)</f>
        <v>359</v>
      </c>
      <c r="D6" s="321">
        <f t="shared" si="0"/>
        <v>377</v>
      </c>
      <c r="E6" s="321">
        <f t="shared" si="0"/>
        <v>391</v>
      </c>
      <c r="F6" s="321">
        <f t="shared" si="0"/>
        <v>401</v>
      </c>
      <c r="G6" s="321">
        <f t="shared" si="0"/>
        <v>404</v>
      </c>
      <c r="H6" s="321">
        <f t="shared" si="0"/>
        <v>406</v>
      </c>
      <c r="I6" s="321">
        <f t="shared" si="0"/>
        <v>11</v>
      </c>
      <c r="J6" s="324">
        <f t="shared" si="0"/>
        <v>500</v>
      </c>
      <c r="K6" s="358">
        <f>IF(SUM(K7,K22,K36,K46,K55,K89,K103,K124,K148)=SUM(L6:Q6),SUM(L6:Q6),"縦計と横計が一致しません")</f>
        <v>66855</v>
      </c>
      <c r="L6" s="321">
        <f t="shared" ref="L6:Q6" si="1">SUM(L7,L22,L36,L46,L55,L89,L103,L124,L148)</f>
        <v>9850</v>
      </c>
      <c r="M6" s="321">
        <f t="shared" si="1"/>
        <v>10746</v>
      </c>
      <c r="N6" s="321">
        <f t="shared" si="1"/>
        <v>11243</v>
      </c>
      <c r="O6" s="321">
        <f t="shared" si="1"/>
        <v>11469</v>
      </c>
      <c r="P6" s="321">
        <f t="shared" si="1"/>
        <v>11848</v>
      </c>
      <c r="Q6" s="321">
        <f t="shared" si="1"/>
        <v>11699</v>
      </c>
      <c r="R6" s="320">
        <f>IF(SUM(R7,R22,R36,R46,R55,R89,R103,R124,R148)=SUM(S6:X6),SUM(S6:X6),"縦計と横計が一致しません")</f>
        <v>2257</v>
      </c>
      <c r="S6" s="321">
        <f t="shared" ref="S6:X6" si="2">S7+S22+S36+S46+S55+S89+S103+S124+S148</f>
        <v>298</v>
      </c>
      <c r="T6" s="321">
        <f t="shared" si="2"/>
        <v>354</v>
      </c>
      <c r="U6" s="321">
        <f t="shared" si="2"/>
        <v>382</v>
      </c>
      <c r="V6" s="321">
        <f t="shared" si="2"/>
        <v>408</v>
      </c>
      <c r="W6" s="321">
        <f t="shared" si="2"/>
        <v>434</v>
      </c>
      <c r="X6" s="324">
        <f t="shared" si="2"/>
        <v>381</v>
      </c>
      <c r="Y6" s="85"/>
      <c r="Z6" s="359">
        <f>IF(SUM(Z7,Z22,Z36,Z46,Z55,Z89,Z103,Z124,Z148)=SUM(AA6:AB6),SUM(AA6:AB6),"縦計と横計が一致しません")</f>
        <v>66855</v>
      </c>
      <c r="AA6" s="323">
        <f>SUM(AA7,AA22,AA36,AA46,AA55,AA89,AA103,AA124,AA148)</f>
        <v>34334</v>
      </c>
      <c r="AB6" s="324">
        <f>SUM(AB7,AB22,AB36,AB46,AB55,AB89,AB103,AB124,AB148)</f>
        <v>32521</v>
      </c>
    </row>
    <row r="7" spans="1:28" s="45" customFormat="1" ht="24.75" customHeight="1" x14ac:dyDescent="0.55000000000000004">
      <c r="A7" s="349" t="s">
        <v>99</v>
      </c>
      <c r="B7" s="325">
        <f>IF(SUM(B8:B21)=SUM(C7:J7),SUM(C7:J7),"計が一致しません")</f>
        <v>400</v>
      </c>
      <c r="C7" s="326">
        <f>SUM(C8:C21)</f>
        <v>52</v>
      </c>
      <c r="D7" s="326">
        <f t="shared" ref="D7:J7" si="3">SUM(D8:D21)</f>
        <v>54</v>
      </c>
      <c r="E7" s="326">
        <f t="shared" si="3"/>
        <v>60</v>
      </c>
      <c r="F7" s="326">
        <f t="shared" si="3"/>
        <v>57</v>
      </c>
      <c r="G7" s="326">
        <f t="shared" si="3"/>
        <v>59</v>
      </c>
      <c r="H7" s="326">
        <f t="shared" si="3"/>
        <v>59</v>
      </c>
      <c r="I7" s="326">
        <f t="shared" si="3"/>
        <v>0</v>
      </c>
      <c r="J7" s="329">
        <f t="shared" si="3"/>
        <v>59</v>
      </c>
      <c r="K7" s="360">
        <f>IF(SUM(K8:K21)=SUM(L7:Q7),SUM(L7:Q7),"計が一致しません")</f>
        <v>10572</v>
      </c>
      <c r="L7" s="326">
        <f t="shared" ref="L7:Q7" si="4">SUM(L8:L21)</f>
        <v>1596</v>
      </c>
      <c r="M7" s="326">
        <f t="shared" si="4"/>
        <v>1677</v>
      </c>
      <c r="N7" s="326">
        <f t="shared" si="4"/>
        <v>1834</v>
      </c>
      <c r="O7" s="326">
        <f t="shared" si="4"/>
        <v>1783</v>
      </c>
      <c r="P7" s="326">
        <f t="shared" si="4"/>
        <v>1841</v>
      </c>
      <c r="Q7" s="326">
        <f t="shared" si="4"/>
        <v>1841</v>
      </c>
      <c r="R7" s="325">
        <f>IF(SUM(R8:R21)=SUM(S7:X7),SUM(S7:X7),"計が一致しません")</f>
        <v>300</v>
      </c>
      <c r="S7" s="326">
        <f t="shared" ref="S7:X7" si="5">SUM(S8:S21)</f>
        <v>43</v>
      </c>
      <c r="T7" s="326">
        <f t="shared" si="5"/>
        <v>52</v>
      </c>
      <c r="U7" s="326">
        <f t="shared" si="5"/>
        <v>53</v>
      </c>
      <c r="V7" s="326">
        <f t="shared" si="5"/>
        <v>54</v>
      </c>
      <c r="W7" s="326">
        <f t="shared" si="5"/>
        <v>53</v>
      </c>
      <c r="X7" s="329">
        <f t="shared" si="5"/>
        <v>45</v>
      </c>
      <c r="Y7" s="85"/>
      <c r="Z7" s="327">
        <f>IF(SUM(Z8:Z21)=SUM(AA7:AB7),SUM(AA7:AB7),"計が一致しません")</f>
        <v>10572</v>
      </c>
      <c r="AA7" s="328">
        <f>SUM(AA8:AA21)</f>
        <v>5443</v>
      </c>
      <c r="AB7" s="329">
        <f>SUM(AB8:AB21)</f>
        <v>5129</v>
      </c>
    </row>
    <row r="8" spans="1:28" ht="24.75" customHeight="1" x14ac:dyDescent="0.55000000000000004">
      <c r="A8" s="350" t="s">
        <v>100</v>
      </c>
      <c r="B8" s="295">
        <f>SUM(C8:J8)</f>
        <v>29</v>
      </c>
      <c r="C8" s="52">
        <v>3</v>
      </c>
      <c r="D8" s="52">
        <v>4</v>
      </c>
      <c r="E8" s="52">
        <v>4</v>
      </c>
      <c r="F8" s="52">
        <v>4</v>
      </c>
      <c r="G8" s="52">
        <v>4</v>
      </c>
      <c r="H8" s="52">
        <v>4</v>
      </c>
      <c r="I8" s="52">
        <v>0</v>
      </c>
      <c r="J8" s="47">
        <v>6</v>
      </c>
      <c r="K8" s="302">
        <f>SUM(L8:Q8)</f>
        <v>770</v>
      </c>
      <c r="L8" s="86">
        <v>108</v>
      </c>
      <c r="M8" s="86">
        <v>129</v>
      </c>
      <c r="N8" s="86">
        <v>127</v>
      </c>
      <c r="O8" s="86">
        <v>122</v>
      </c>
      <c r="P8" s="86">
        <v>140</v>
      </c>
      <c r="Q8" s="86">
        <v>144</v>
      </c>
      <c r="R8" s="295">
        <f>SUM(S8:X8)</f>
        <v>36</v>
      </c>
      <c r="S8" s="52">
        <v>11</v>
      </c>
      <c r="T8" s="52">
        <v>5</v>
      </c>
      <c r="U8" s="52">
        <v>6</v>
      </c>
      <c r="V8" s="52">
        <v>2</v>
      </c>
      <c r="W8" s="52">
        <v>5</v>
      </c>
      <c r="X8" s="47">
        <v>7</v>
      </c>
      <c r="Y8" s="24"/>
      <c r="Z8" s="331">
        <f t="shared" ref="Z8:Z21" si="6">SUM(AA8:AB8)</f>
        <v>770</v>
      </c>
      <c r="AA8" s="46">
        <v>390</v>
      </c>
      <c r="AB8" s="47">
        <v>380</v>
      </c>
    </row>
    <row r="9" spans="1:28" ht="24.75" customHeight="1" x14ac:dyDescent="0.55000000000000004">
      <c r="A9" s="351" t="s">
        <v>101</v>
      </c>
      <c r="B9" s="361">
        <f>SUM(C9:J9)</f>
        <v>27</v>
      </c>
      <c r="C9" s="54">
        <v>3</v>
      </c>
      <c r="D9" s="54">
        <v>3</v>
      </c>
      <c r="E9" s="54">
        <v>5</v>
      </c>
      <c r="F9" s="54">
        <v>3</v>
      </c>
      <c r="G9" s="54">
        <v>4</v>
      </c>
      <c r="H9" s="54">
        <v>4</v>
      </c>
      <c r="I9" s="54"/>
      <c r="J9" s="49">
        <v>5</v>
      </c>
      <c r="K9" s="362">
        <f t="shared" ref="K9:K73" si="7">SUM(L9:Q9)</f>
        <v>700</v>
      </c>
      <c r="L9" s="87">
        <v>84</v>
      </c>
      <c r="M9" s="87">
        <v>104</v>
      </c>
      <c r="N9" s="87">
        <v>148</v>
      </c>
      <c r="O9" s="87">
        <v>108</v>
      </c>
      <c r="P9" s="87">
        <v>121</v>
      </c>
      <c r="Q9" s="87">
        <v>135</v>
      </c>
      <c r="R9" s="361">
        <f t="shared" ref="R9:R73" si="8">SUM(S9:X9)</f>
        <v>25</v>
      </c>
      <c r="S9" s="54">
        <v>5</v>
      </c>
      <c r="T9" s="54">
        <v>5</v>
      </c>
      <c r="U9" s="54">
        <v>6</v>
      </c>
      <c r="V9" s="54">
        <v>4</v>
      </c>
      <c r="W9" s="54">
        <v>3</v>
      </c>
      <c r="X9" s="49">
        <v>2</v>
      </c>
      <c r="Y9" s="24"/>
      <c r="Z9" s="332">
        <f t="shared" si="6"/>
        <v>700</v>
      </c>
      <c r="AA9" s="48">
        <v>367</v>
      </c>
      <c r="AB9" s="49">
        <v>333</v>
      </c>
    </row>
    <row r="10" spans="1:28" ht="24.75" customHeight="1" x14ac:dyDescent="0.55000000000000004">
      <c r="A10" s="351" t="s">
        <v>102</v>
      </c>
      <c r="B10" s="361">
        <f t="shared" ref="B10:B74" si="9">SUM(C10:J10)</f>
        <v>23</v>
      </c>
      <c r="C10" s="54">
        <v>3</v>
      </c>
      <c r="D10" s="54">
        <v>3</v>
      </c>
      <c r="E10" s="54">
        <v>3</v>
      </c>
      <c r="F10" s="54">
        <v>3</v>
      </c>
      <c r="G10" s="54">
        <v>3</v>
      </c>
      <c r="H10" s="54">
        <v>3</v>
      </c>
      <c r="I10" s="54"/>
      <c r="J10" s="49">
        <v>5</v>
      </c>
      <c r="K10" s="363">
        <f t="shared" si="7"/>
        <v>472</v>
      </c>
      <c r="L10" s="87">
        <v>75</v>
      </c>
      <c r="M10" s="87">
        <v>73</v>
      </c>
      <c r="N10" s="87">
        <v>83</v>
      </c>
      <c r="O10" s="87">
        <v>77</v>
      </c>
      <c r="P10" s="87">
        <v>88</v>
      </c>
      <c r="Q10" s="87">
        <v>76</v>
      </c>
      <c r="R10" s="361">
        <f t="shared" si="8"/>
        <v>17</v>
      </c>
      <c r="S10" s="54">
        <v>2</v>
      </c>
      <c r="T10" s="54">
        <v>1</v>
      </c>
      <c r="U10" s="54">
        <v>4</v>
      </c>
      <c r="V10" s="54">
        <v>1</v>
      </c>
      <c r="W10" s="54">
        <v>4</v>
      </c>
      <c r="X10" s="49">
        <v>5</v>
      </c>
      <c r="Y10" s="24"/>
      <c r="Z10" s="332">
        <f t="shared" si="6"/>
        <v>472</v>
      </c>
      <c r="AA10" s="48">
        <v>213</v>
      </c>
      <c r="AB10" s="49">
        <v>259</v>
      </c>
    </row>
    <row r="11" spans="1:28" ht="24.75" customHeight="1" x14ac:dyDescent="0.55000000000000004">
      <c r="A11" s="351" t="s">
        <v>103</v>
      </c>
      <c r="B11" s="361">
        <f t="shared" si="9"/>
        <v>23</v>
      </c>
      <c r="C11" s="54">
        <v>2</v>
      </c>
      <c r="D11" s="54">
        <v>3</v>
      </c>
      <c r="E11" s="54">
        <v>4</v>
      </c>
      <c r="F11" s="54">
        <v>3</v>
      </c>
      <c r="G11" s="54">
        <v>4</v>
      </c>
      <c r="H11" s="54">
        <v>4</v>
      </c>
      <c r="I11" s="54"/>
      <c r="J11" s="49">
        <v>3</v>
      </c>
      <c r="K11" s="363">
        <f t="shared" si="7"/>
        <v>594</v>
      </c>
      <c r="L11" s="87">
        <v>73</v>
      </c>
      <c r="M11" s="87">
        <v>82</v>
      </c>
      <c r="N11" s="87">
        <v>109</v>
      </c>
      <c r="O11" s="87">
        <v>89</v>
      </c>
      <c r="P11" s="87">
        <v>132</v>
      </c>
      <c r="Q11" s="87">
        <v>109</v>
      </c>
      <c r="R11" s="361">
        <f t="shared" si="8"/>
        <v>19</v>
      </c>
      <c r="S11" s="54">
        <v>3</v>
      </c>
      <c r="T11" s="54">
        <v>4</v>
      </c>
      <c r="U11" s="54">
        <v>1</v>
      </c>
      <c r="V11" s="54">
        <v>3</v>
      </c>
      <c r="W11" s="54">
        <v>6</v>
      </c>
      <c r="X11" s="49">
        <v>2</v>
      </c>
      <c r="Y11" s="24"/>
      <c r="Z11" s="332">
        <f t="shared" si="6"/>
        <v>594</v>
      </c>
      <c r="AA11" s="48">
        <v>300</v>
      </c>
      <c r="AB11" s="49">
        <v>294</v>
      </c>
    </row>
    <row r="12" spans="1:28" ht="24.75" customHeight="1" x14ac:dyDescent="0.55000000000000004">
      <c r="A12" s="351" t="s">
        <v>104</v>
      </c>
      <c r="B12" s="361">
        <f>SUM(C12:J12)</f>
        <v>38</v>
      </c>
      <c r="C12" s="54">
        <v>5</v>
      </c>
      <c r="D12" s="54">
        <v>5</v>
      </c>
      <c r="E12" s="54">
        <v>5</v>
      </c>
      <c r="F12" s="54">
        <v>5</v>
      </c>
      <c r="G12" s="54">
        <v>6</v>
      </c>
      <c r="H12" s="54">
        <v>6</v>
      </c>
      <c r="I12" s="54"/>
      <c r="J12" s="49">
        <v>6</v>
      </c>
      <c r="K12" s="363">
        <f t="shared" si="7"/>
        <v>1031</v>
      </c>
      <c r="L12" s="87">
        <v>147</v>
      </c>
      <c r="M12" s="87">
        <v>179</v>
      </c>
      <c r="N12" s="87">
        <v>165</v>
      </c>
      <c r="O12" s="87">
        <v>172</v>
      </c>
      <c r="P12" s="87">
        <v>184</v>
      </c>
      <c r="Q12" s="87">
        <v>184</v>
      </c>
      <c r="R12" s="361">
        <f t="shared" si="8"/>
        <v>25</v>
      </c>
      <c r="S12" s="54">
        <v>4</v>
      </c>
      <c r="T12" s="54">
        <v>8</v>
      </c>
      <c r="U12" s="54">
        <v>2</v>
      </c>
      <c r="V12" s="54">
        <v>3</v>
      </c>
      <c r="W12" s="54">
        <v>5</v>
      </c>
      <c r="X12" s="49">
        <v>3</v>
      </c>
      <c r="Y12" s="24"/>
      <c r="Z12" s="332">
        <f t="shared" si="6"/>
        <v>1031</v>
      </c>
      <c r="AA12" s="48">
        <v>535</v>
      </c>
      <c r="AB12" s="49">
        <v>496</v>
      </c>
    </row>
    <row r="13" spans="1:28" ht="24.75" customHeight="1" x14ac:dyDescent="0.55000000000000004">
      <c r="A13" s="351" t="s">
        <v>105</v>
      </c>
      <c r="B13" s="361">
        <f t="shared" si="9"/>
        <v>30</v>
      </c>
      <c r="C13" s="54">
        <v>4</v>
      </c>
      <c r="D13" s="54">
        <v>4</v>
      </c>
      <c r="E13" s="54">
        <v>5</v>
      </c>
      <c r="F13" s="54">
        <v>5</v>
      </c>
      <c r="G13" s="54">
        <v>4</v>
      </c>
      <c r="H13" s="54">
        <v>5</v>
      </c>
      <c r="I13" s="54"/>
      <c r="J13" s="49">
        <v>3</v>
      </c>
      <c r="K13" s="363">
        <f t="shared" si="7"/>
        <v>838</v>
      </c>
      <c r="L13" s="87">
        <v>136</v>
      </c>
      <c r="M13" s="87">
        <v>121</v>
      </c>
      <c r="N13" s="87">
        <v>148</v>
      </c>
      <c r="O13" s="87">
        <v>148</v>
      </c>
      <c r="P13" s="87">
        <v>133</v>
      </c>
      <c r="Q13" s="87">
        <v>152</v>
      </c>
      <c r="R13" s="361">
        <f t="shared" si="8"/>
        <v>13</v>
      </c>
      <c r="S13" s="54">
        <v>2</v>
      </c>
      <c r="T13" s="54">
        <v>0</v>
      </c>
      <c r="U13" s="54">
        <v>4</v>
      </c>
      <c r="V13" s="54">
        <v>3</v>
      </c>
      <c r="W13" s="54">
        <v>3</v>
      </c>
      <c r="X13" s="49">
        <v>1</v>
      </c>
      <c r="Y13" s="24"/>
      <c r="Z13" s="332">
        <f t="shared" si="6"/>
        <v>838</v>
      </c>
      <c r="AA13" s="48">
        <v>423</v>
      </c>
      <c r="AB13" s="49">
        <v>415</v>
      </c>
    </row>
    <row r="14" spans="1:28" ht="24.75" customHeight="1" x14ac:dyDescent="0.55000000000000004">
      <c r="A14" s="351" t="s">
        <v>106</v>
      </c>
      <c r="B14" s="361">
        <f>SUM(C14:J14)</f>
        <v>40</v>
      </c>
      <c r="C14" s="54">
        <v>5</v>
      </c>
      <c r="D14" s="54">
        <v>6</v>
      </c>
      <c r="E14" s="54">
        <v>6</v>
      </c>
      <c r="F14" s="54">
        <v>6</v>
      </c>
      <c r="G14" s="54">
        <v>6</v>
      </c>
      <c r="H14" s="54">
        <v>6</v>
      </c>
      <c r="I14" s="54"/>
      <c r="J14" s="49">
        <v>5</v>
      </c>
      <c r="K14" s="363">
        <f t="shared" si="7"/>
        <v>1110</v>
      </c>
      <c r="L14" s="87">
        <v>162</v>
      </c>
      <c r="M14" s="87">
        <v>189</v>
      </c>
      <c r="N14" s="87">
        <v>190</v>
      </c>
      <c r="O14" s="87">
        <v>180</v>
      </c>
      <c r="P14" s="87">
        <v>185</v>
      </c>
      <c r="Q14" s="87">
        <v>204</v>
      </c>
      <c r="R14" s="361">
        <f t="shared" si="8"/>
        <v>25</v>
      </c>
      <c r="S14" s="54">
        <v>1</v>
      </c>
      <c r="T14" s="54">
        <v>8</v>
      </c>
      <c r="U14" s="54">
        <v>4</v>
      </c>
      <c r="V14" s="54">
        <v>4</v>
      </c>
      <c r="W14" s="54">
        <v>4</v>
      </c>
      <c r="X14" s="49">
        <v>4</v>
      </c>
      <c r="Y14" s="24"/>
      <c r="Z14" s="332">
        <f t="shared" si="6"/>
        <v>1110</v>
      </c>
      <c r="AA14" s="48">
        <v>585</v>
      </c>
      <c r="AB14" s="49">
        <v>525</v>
      </c>
    </row>
    <row r="15" spans="1:28" ht="24.75" customHeight="1" x14ac:dyDescent="0.55000000000000004">
      <c r="A15" s="351" t="s">
        <v>107</v>
      </c>
      <c r="B15" s="361">
        <f t="shared" si="9"/>
        <v>26</v>
      </c>
      <c r="C15" s="54">
        <v>4</v>
      </c>
      <c r="D15" s="54">
        <v>3</v>
      </c>
      <c r="E15" s="54">
        <v>4</v>
      </c>
      <c r="F15" s="54">
        <v>4</v>
      </c>
      <c r="G15" s="54">
        <v>4</v>
      </c>
      <c r="H15" s="54">
        <v>4</v>
      </c>
      <c r="I15" s="54"/>
      <c r="J15" s="49">
        <v>3</v>
      </c>
      <c r="K15" s="363">
        <f t="shared" si="7"/>
        <v>729</v>
      </c>
      <c r="L15" s="87">
        <v>129</v>
      </c>
      <c r="M15" s="87">
        <v>96</v>
      </c>
      <c r="N15" s="87">
        <v>123</v>
      </c>
      <c r="O15" s="87">
        <v>129</v>
      </c>
      <c r="P15" s="87">
        <v>124</v>
      </c>
      <c r="Q15" s="87">
        <v>128</v>
      </c>
      <c r="R15" s="361">
        <f t="shared" si="8"/>
        <v>15</v>
      </c>
      <c r="S15" s="54">
        <v>2</v>
      </c>
      <c r="T15" s="54">
        <v>2</v>
      </c>
      <c r="U15" s="54">
        <v>3</v>
      </c>
      <c r="V15" s="54">
        <v>1</v>
      </c>
      <c r="W15" s="54">
        <v>4</v>
      </c>
      <c r="X15" s="49">
        <v>3</v>
      </c>
      <c r="Y15" s="24"/>
      <c r="Z15" s="332">
        <f t="shared" si="6"/>
        <v>729</v>
      </c>
      <c r="AA15" s="48">
        <v>372</v>
      </c>
      <c r="AB15" s="49">
        <v>357</v>
      </c>
    </row>
    <row r="16" spans="1:28" ht="24.75" customHeight="1" x14ac:dyDescent="0.55000000000000004">
      <c r="A16" s="351" t="s">
        <v>108</v>
      </c>
      <c r="B16" s="361">
        <f t="shared" si="9"/>
        <v>30</v>
      </c>
      <c r="C16" s="54">
        <v>4</v>
      </c>
      <c r="D16" s="54">
        <v>5</v>
      </c>
      <c r="E16" s="54">
        <v>4</v>
      </c>
      <c r="F16" s="54">
        <v>4</v>
      </c>
      <c r="G16" s="54">
        <v>4</v>
      </c>
      <c r="H16" s="54">
        <v>4</v>
      </c>
      <c r="I16" s="54"/>
      <c r="J16" s="49">
        <v>5</v>
      </c>
      <c r="K16" s="363">
        <f t="shared" si="7"/>
        <v>810</v>
      </c>
      <c r="L16" s="87">
        <v>126</v>
      </c>
      <c r="M16" s="87">
        <v>150</v>
      </c>
      <c r="N16" s="87">
        <v>147</v>
      </c>
      <c r="O16" s="87">
        <v>138</v>
      </c>
      <c r="P16" s="87">
        <v>117</v>
      </c>
      <c r="Q16" s="87">
        <v>132</v>
      </c>
      <c r="R16" s="361">
        <f t="shared" si="8"/>
        <v>25</v>
      </c>
      <c r="S16" s="54">
        <v>2</v>
      </c>
      <c r="T16" s="54">
        <v>5</v>
      </c>
      <c r="U16" s="54">
        <v>8</v>
      </c>
      <c r="V16" s="54">
        <v>3</v>
      </c>
      <c r="W16" s="54">
        <v>3</v>
      </c>
      <c r="X16" s="49">
        <v>4</v>
      </c>
      <c r="Y16" s="24"/>
      <c r="Z16" s="332">
        <f t="shared" si="6"/>
        <v>810</v>
      </c>
      <c r="AA16" s="48">
        <v>423</v>
      </c>
      <c r="AB16" s="49">
        <v>387</v>
      </c>
    </row>
    <row r="17" spans="1:28" ht="24.75" customHeight="1" x14ac:dyDescent="0.55000000000000004">
      <c r="A17" s="351" t="s">
        <v>109</v>
      </c>
      <c r="B17" s="361">
        <f t="shared" si="9"/>
        <v>29</v>
      </c>
      <c r="C17" s="54">
        <v>4</v>
      </c>
      <c r="D17" s="54">
        <v>4</v>
      </c>
      <c r="E17" s="54">
        <v>4</v>
      </c>
      <c r="F17" s="54">
        <v>5</v>
      </c>
      <c r="G17" s="54">
        <v>4</v>
      </c>
      <c r="H17" s="54">
        <v>4</v>
      </c>
      <c r="I17" s="54"/>
      <c r="J17" s="49">
        <v>4</v>
      </c>
      <c r="K17" s="363">
        <f t="shared" si="7"/>
        <v>747</v>
      </c>
      <c r="L17" s="87">
        <v>117</v>
      </c>
      <c r="M17" s="87">
        <v>119</v>
      </c>
      <c r="N17" s="87">
        <v>121</v>
      </c>
      <c r="O17" s="87">
        <v>152</v>
      </c>
      <c r="P17" s="87">
        <v>129</v>
      </c>
      <c r="Q17" s="87">
        <v>109</v>
      </c>
      <c r="R17" s="361">
        <f t="shared" si="8"/>
        <v>22</v>
      </c>
      <c r="S17" s="54">
        <v>3</v>
      </c>
      <c r="T17" s="54">
        <v>5</v>
      </c>
      <c r="U17" s="54">
        <v>4</v>
      </c>
      <c r="V17" s="54">
        <v>5</v>
      </c>
      <c r="W17" s="54">
        <v>2</v>
      </c>
      <c r="X17" s="49">
        <v>3</v>
      </c>
      <c r="Y17" s="24"/>
      <c r="Z17" s="332">
        <f t="shared" si="6"/>
        <v>747</v>
      </c>
      <c r="AA17" s="48">
        <v>372</v>
      </c>
      <c r="AB17" s="49">
        <v>375</v>
      </c>
    </row>
    <row r="18" spans="1:28" ht="24.75" customHeight="1" x14ac:dyDescent="0.55000000000000004">
      <c r="A18" s="351" t="s">
        <v>110</v>
      </c>
      <c r="B18" s="361">
        <f t="shared" si="9"/>
        <v>21</v>
      </c>
      <c r="C18" s="54">
        <v>3</v>
      </c>
      <c r="D18" s="54">
        <v>3</v>
      </c>
      <c r="E18" s="54">
        <v>3</v>
      </c>
      <c r="F18" s="54">
        <v>3</v>
      </c>
      <c r="G18" s="54">
        <v>3</v>
      </c>
      <c r="H18" s="54">
        <v>3</v>
      </c>
      <c r="I18" s="54"/>
      <c r="J18" s="49">
        <v>3</v>
      </c>
      <c r="K18" s="363">
        <f t="shared" si="7"/>
        <v>488</v>
      </c>
      <c r="L18" s="87">
        <v>76</v>
      </c>
      <c r="M18" s="87">
        <v>87</v>
      </c>
      <c r="N18" s="87">
        <v>90</v>
      </c>
      <c r="O18" s="87">
        <v>76</v>
      </c>
      <c r="P18" s="87">
        <v>83</v>
      </c>
      <c r="Q18" s="87">
        <v>76</v>
      </c>
      <c r="R18" s="361">
        <f t="shared" si="8"/>
        <v>14</v>
      </c>
      <c r="S18" s="54">
        <v>1</v>
      </c>
      <c r="T18" s="54">
        <v>2</v>
      </c>
      <c r="U18" s="54">
        <v>2</v>
      </c>
      <c r="V18" s="54">
        <v>4</v>
      </c>
      <c r="W18" s="54">
        <v>3</v>
      </c>
      <c r="X18" s="49">
        <v>2</v>
      </c>
      <c r="Y18" s="24"/>
      <c r="Z18" s="332">
        <f t="shared" si="6"/>
        <v>488</v>
      </c>
      <c r="AA18" s="48">
        <v>267</v>
      </c>
      <c r="AB18" s="49">
        <v>221</v>
      </c>
    </row>
    <row r="19" spans="1:28" ht="24.75" customHeight="1" x14ac:dyDescent="0.55000000000000004">
      <c r="A19" s="351" t="s">
        <v>111</v>
      </c>
      <c r="B19" s="361">
        <f t="shared" si="9"/>
        <v>35</v>
      </c>
      <c r="C19" s="54">
        <v>5</v>
      </c>
      <c r="D19" s="54">
        <v>5</v>
      </c>
      <c r="E19" s="54">
        <v>6</v>
      </c>
      <c r="F19" s="54">
        <v>5</v>
      </c>
      <c r="G19" s="54">
        <v>6</v>
      </c>
      <c r="H19" s="54">
        <v>5</v>
      </c>
      <c r="I19" s="54"/>
      <c r="J19" s="49">
        <v>3</v>
      </c>
      <c r="K19" s="363">
        <f t="shared" si="7"/>
        <v>1038</v>
      </c>
      <c r="L19" s="87">
        <v>162</v>
      </c>
      <c r="M19" s="87">
        <v>167</v>
      </c>
      <c r="N19" s="87">
        <v>181</v>
      </c>
      <c r="O19" s="87">
        <v>164</v>
      </c>
      <c r="P19" s="87">
        <v>187</v>
      </c>
      <c r="Q19" s="87">
        <v>177</v>
      </c>
      <c r="R19" s="361">
        <f t="shared" si="8"/>
        <v>17</v>
      </c>
      <c r="S19" s="54">
        <v>1</v>
      </c>
      <c r="T19" s="54">
        <v>2</v>
      </c>
      <c r="U19" s="54">
        <v>2</v>
      </c>
      <c r="V19" s="54">
        <v>6</v>
      </c>
      <c r="W19" s="54">
        <v>3</v>
      </c>
      <c r="X19" s="49">
        <v>3</v>
      </c>
      <c r="Y19" s="24"/>
      <c r="Z19" s="332">
        <f t="shared" si="6"/>
        <v>1038</v>
      </c>
      <c r="AA19" s="48">
        <v>540</v>
      </c>
      <c r="AB19" s="49">
        <v>498</v>
      </c>
    </row>
    <row r="20" spans="1:28" ht="24.75" customHeight="1" x14ac:dyDescent="0.55000000000000004">
      <c r="A20" s="351" t="s">
        <v>112</v>
      </c>
      <c r="B20" s="361">
        <f t="shared" si="9"/>
        <v>15</v>
      </c>
      <c r="C20" s="54">
        <v>2</v>
      </c>
      <c r="D20" s="54">
        <v>2</v>
      </c>
      <c r="E20" s="54">
        <v>2</v>
      </c>
      <c r="F20" s="54">
        <v>2</v>
      </c>
      <c r="G20" s="54">
        <v>2</v>
      </c>
      <c r="H20" s="54">
        <v>2</v>
      </c>
      <c r="I20" s="54"/>
      <c r="J20" s="49">
        <v>3</v>
      </c>
      <c r="K20" s="363">
        <f t="shared" si="7"/>
        <v>328</v>
      </c>
      <c r="L20" s="87">
        <v>56</v>
      </c>
      <c r="M20" s="87">
        <v>58</v>
      </c>
      <c r="N20" s="87">
        <v>55</v>
      </c>
      <c r="O20" s="87">
        <v>53</v>
      </c>
      <c r="P20" s="87">
        <v>56</v>
      </c>
      <c r="Q20" s="87">
        <v>50</v>
      </c>
      <c r="R20" s="361">
        <f t="shared" si="8"/>
        <v>16</v>
      </c>
      <c r="S20" s="54">
        <v>2</v>
      </c>
      <c r="T20" s="54">
        <v>1</v>
      </c>
      <c r="U20" s="54">
        <v>2</v>
      </c>
      <c r="V20" s="54">
        <v>5</v>
      </c>
      <c r="W20" s="54">
        <v>3</v>
      </c>
      <c r="X20" s="49">
        <v>3</v>
      </c>
      <c r="Y20" s="24"/>
      <c r="Z20" s="332">
        <f t="shared" si="6"/>
        <v>328</v>
      </c>
      <c r="AA20" s="48">
        <v>178</v>
      </c>
      <c r="AB20" s="49">
        <v>150</v>
      </c>
    </row>
    <row r="21" spans="1:28" ht="24.75" customHeight="1" x14ac:dyDescent="0.55000000000000004">
      <c r="A21" s="352" t="s">
        <v>113</v>
      </c>
      <c r="B21" s="300">
        <f t="shared" si="9"/>
        <v>34</v>
      </c>
      <c r="C21" s="53">
        <v>5</v>
      </c>
      <c r="D21" s="53">
        <v>4</v>
      </c>
      <c r="E21" s="53">
        <v>5</v>
      </c>
      <c r="F21" s="53">
        <v>5</v>
      </c>
      <c r="G21" s="53">
        <v>5</v>
      </c>
      <c r="H21" s="53">
        <v>5</v>
      </c>
      <c r="I21" s="53"/>
      <c r="J21" s="51">
        <v>5</v>
      </c>
      <c r="K21" s="297">
        <f t="shared" si="7"/>
        <v>917</v>
      </c>
      <c r="L21" s="88">
        <v>145</v>
      </c>
      <c r="M21" s="88">
        <v>123</v>
      </c>
      <c r="N21" s="88">
        <v>147</v>
      </c>
      <c r="O21" s="88">
        <v>175</v>
      </c>
      <c r="P21" s="88">
        <v>162</v>
      </c>
      <c r="Q21" s="88">
        <v>165</v>
      </c>
      <c r="R21" s="300">
        <f t="shared" si="8"/>
        <v>31</v>
      </c>
      <c r="S21" s="53">
        <v>4</v>
      </c>
      <c r="T21" s="53">
        <v>4</v>
      </c>
      <c r="U21" s="53">
        <v>5</v>
      </c>
      <c r="V21" s="53">
        <v>10</v>
      </c>
      <c r="W21" s="53">
        <v>5</v>
      </c>
      <c r="X21" s="51">
        <v>3</v>
      </c>
      <c r="Y21" s="24"/>
      <c r="Z21" s="333">
        <f t="shared" si="6"/>
        <v>917</v>
      </c>
      <c r="AA21" s="50">
        <v>478</v>
      </c>
      <c r="AB21" s="51">
        <v>439</v>
      </c>
    </row>
    <row r="22" spans="1:28" s="45" customFormat="1" ht="24.75" customHeight="1" x14ac:dyDescent="0.55000000000000004">
      <c r="A22" s="349" t="s">
        <v>114</v>
      </c>
      <c r="B22" s="325">
        <f>IF(SUM(B23:B35)=SUM(C22:J22),SUM(C22:J22),"計が一致しません")</f>
        <v>257</v>
      </c>
      <c r="C22" s="326">
        <f>SUM(C23:C35)</f>
        <v>32</v>
      </c>
      <c r="D22" s="326">
        <f t="shared" ref="D22:J22" si="10">SUM(D23:D35)</f>
        <v>37</v>
      </c>
      <c r="E22" s="326">
        <f t="shared" si="10"/>
        <v>36</v>
      </c>
      <c r="F22" s="326">
        <f t="shared" si="10"/>
        <v>38</v>
      </c>
      <c r="G22" s="326">
        <f t="shared" si="10"/>
        <v>36</v>
      </c>
      <c r="H22" s="326">
        <f t="shared" si="10"/>
        <v>38</v>
      </c>
      <c r="I22" s="326">
        <f t="shared" si="10"/>
        <v>0</v>
      </c>
      <c r="J22" s="329">
        <f t="shared" si="10"/>
        <v>40</v>
      </c>
      <c r="K22" s="360">
        <f>IF(SUM(K23:K35)=SUM(L22:Q22),SUM(L22:Q22),"計が一致しません")</f>
        <v>6421</v>
      </c>
      <c r="L22" s="346">
        <f t="shared" ref="L22:Q22" si="11">SUM(L23:L35)</f>
        <v>904</v>
      </c>
      <c r="M22" s="346">
        <f t="shared" si="11"/>
        <v>1092</v>
      </c>
      <c r="N22" s="346">
        <f t="shared" si="11"/>
        <v>1052</v>
      </c>
      <c r="O22" s="346">
        <f t="shared" si="11"/>
        <v>1155</v>
      </c>
      <c r="P22" s="346">
        <f t="shared" si="11"/>
        <v>1083</v>
      </c>
      <c r="Q22" s="336">
        <f t="shared" si="11"/>
        <v>1135</v>
      </c>
      <c r="R22" s="325">
        <f>IF(SUM(R23:R35)=SUM(S22:X22),SUM(S22:X22),"計が一致しません")</f>
        <v>186</v>
      </c>
      <c r="S22" s="326">
        <f t="shared" ref="S22:X22" si="12">SUM(S23:S35)</f>
        <v>24</v>
      </c>
      <c r="T22" s="326">
        <f t="shared" si="12"/>
        <v>32</v>
      </c>
      <c r="U22" s="326">
        <f t="shared" si="12"/>
        <v>23</v>
      </c>
      <c r="V22" s="326">
        <f t="shared" si="12"/>
        <v>38</v>
      </c>
      <c r="W22" s="326">
        <f t="shared" si="12"/>
        <v>36</v>
      </c>
      <c r="X22" s="329">
        <f t="shared" si="12"/>
        <v>33</v>
      </c>
      <c r="Y22" s="85"/>
      <c r="Z22" s="338">
        <f>IF(SUM(Z23:Z35)=SUM(AA22:AB22),SUM(AA22:AB22),"計が一致しません")</f>
        <v>6421</v>
      </c>
      <c r="AA22" s="335">
        <f>SUM(AA23:AA35)</f>
        <v>3319</v>
      </c>
      <c r="AB22" s="336">
        <f>SUM(AB23:AB35)</f>
        <v>3102</v>
      </c>
    </row>
    <row r="23" spans="1:28" ht="24.75" customHeight="1" x14ac:dyDescent="0.55000000000000004">
      <c r="A23" s="350" t="s">
        <v>115</v>
      </c>
      <c r="B23" s="295">
        <f t="shared" si="9"/>
        <v>30</v>
      </c>
      <c r="C23" s="52">
        <v>4</v>
      </c>
      <c r="D23" s="52">
        <v>4</v>
      </c>
      <c r="E23" s="52">
        <v>4</v>
      </c>
      <c r="F23" s="52">
        <v>5</v>
      </c>
      <c r="G23" s="52">
        <v>5</v>
      </c>
      <c r="H23" s="52">
        <v>4</v>
      </c>
      <c r="I23" s="52"/>
      <c r="J23" s="46">
        <v>4</v>
      </c>
      <c r="K23" s="294">
        <f t="shared" si="7"/>
        <v>786</v>
      </c>
      <c r="L23" s="52">
        <v>110</v>
      </c>
      <c r="M23" s="46">
        <v>115</v>
      </c>
      <c r="N23" s="52">
        <v>108</v>
      </c>
      <c r="O23" s="52">
        <v>164</v>
      </c>
      <c r="P23" s="52">
        <v>151</v>
      </c>
      <c r="Q23" s="52">
        <v>138</v>
      </c>
      <c r="R23" s="295">
        <f t="shared" si="8"/>
        <v>17</v>
      </c>
      <c r="S23" s="52">
        <v>4</v>
      </c>
      <c r="T23" s="52">
        <v>0</v>
      </c>
      <c r="U23" s="52">
        <v>1</v>
      </c>
      <c r="V23" s="52">
        <v>6</v>
      </c>
      <c r="W23" s="52">
        <v>2</v>
      </c>
      <c r="X23" s="47">
        <v>4</v>
      </c>
      <c r="Y23" s="24"/>
      <c r="Z23" s="331">
        <f t="shared" ref="Z23:Z35" si="13">SUM(AA23:AB23)</f>
        <v>786</v>
      </c>
      <c r="AA23" s="46">
        <v>416</v>
      </c>
      <c r="AB23" s="47">
        <v>370</v>
      </c>
    </row>
    <row r="24" spans="1:28" ht="24.75" customHeight="1" x14ac:dyDescent="0.55000000000000004">
      <c r="A24" s="351" t="s">
        <v>116</v>
      </c>
      <c r="B24" s="361">
        <f t="shared" si="9"/>
        <v>34</v>
      </c>
      <c r="C24" s="54">
        <v>4</v>
      </c>
      <c r="D24" s="54">
        <v>5</v>
      </c>
      <c r="E24" s="54">
        <v>5</v>
      </c>
      <c r="F24" s="54">
        <v>6</v>
      </c>
      <c r="G24" s="54">
        <v>5</v>
      </c>
      <c r="H24" s="54">
        <v>6</v>
      </c>
      <c r="I24" s="54"/>
      <c r="J24" s="48">
        <v>3</v>
      </c>
      <c r="K24" s="363">
        <f t="shared" si="7"/>
        <v>1033</v>
      </c>
      <c r="L24" s="54">
        <v>134</v>
      </c>
      <c r="M24" s="48">
        <v>166</v>
      </c>
      <c r="N24" s="54">
        <v>158</v>
      </c>
      <c r="O24" s="54">
        <v>203</v>
      </c>
      <c r="P24" s="54">
        <v>175</v>
      </c>
      <c r="Q24" s="54">
        <v>197</v>
      </c>
      <c r="R24" s="361">
        <f t="shared" si="8"/>
        <v>17</v>
      </c>
      <c r="S24" s="54">
        <v>2</v>
      </c>
      <c r="T24" s="54">
        <v>3</v>
      </c>
      <c r="U24" s="54">
        <v>1</v>
      </c>
      <c r="V24" s="54">
        <v>3</v>
      </c>
      <c r="W24" s="54">
        <v>2</v>
      </c>
      <c r="X24" s="49">
        <v>6</v>
      </c>
      <c r="Y24" s="24"/>
      <c r="Z24" s="332">
        <f t="shared" si="13"/>
        <v>1033</v>
      </c>
      <c r="AA24" s="48">
        <v>510</v>
      </c>
      <c r="AB24" s="49">
        <v>523</v>
      </c>
    </row>
    <row r="25" spans="1:28" ht="24.75" customHeight="1" x14ac:dyDescent="0.55000000000000004">
      <c r="A25" s="351" t="s">
        <v>117</v>
      </c>
      <c r="B25" s="361">
        <f t="shared" si="9"/>
        <v>15</v>
      </c>
      <c r="C25" s="54">
        <v>2</v>
      </c>
      <c r="D25" s="54">
        <v>2</v>
      </c>
      <c r="E25" s="54">
        <v>2</v>
      </c>
      <c r="F25" s="54">
        <v>2</v>
      </c>
      <c r="G25" s="54">
        <v>2</v>
      </c>
      <c r="H25" s="54">
        <v>2</v>
      </c>
      <c r="I25" s="54"/>
      <c r="J25" s="48">
        <v>3</v>
      </c>
      <c r="K25" s="363">
        <f t="shared" si="7"/>
        <v>366</v>
      </c>
      <c r="L25" s="54">
        <v>61</v>
      </c>
      <c r="M25" s="48">
        <v>63</v>
      </c>
      <c r="N25" s="54">
        <v>68</v>
      </c>
      <c r="O25" s="54">
        <v>54</v>
      </c>
      <c r="P25" s="54">
        <v>60</v>
      </c>
      <c r="Q25" s="54">
        <v>60</v>
      </c>
      <c r="R25" s="361">
        <f t="shared" si="8"/>
        <v>14</v>
      </c>
      <c r="S25" s="54">
        <v>2</v>
      </c>
      <c r="T25" s="54">
        <v>4</v>
      </c>
      <c r="U25" s="54">
        <v>1</v>
      </c>
      <c r="V25" s="54">
        <v>3</v>
      </c>
      <c r="W25" s="54">
        <v>4</v>
      </c>
      <c r="X25" s="49"/>
      <c r="Y25" s="24"/>
      <c r="Z25" s="332">
        <f t="shared" si="13"/>
        <v>366</v>
      </c>
      <c r="AA25" s="48">
        <v>193</v>
      </c>
      <c r="AB25" s="49">
        <v>173</v>
      </c>
    </row>
    <row r="26" spans="1:28" ht="24.75" customHeight="1" x14ac:dyDescent="0.55000000000000004">
      <c r="A26" s="351" t="s">
        <v>118</v>
      </c>
      <c r="B26" s="361">
        <f t="shared" si="9"/>
        <v>8</v>
      </c>
      <c r="C26" s="54">
        <v>1</v>
      </c>
      <c r="D26" s="54">
        <v>1</v>
      </c>
      <c r="E26" s="54">
        <v>1</v>
      </c>
      <c r="F26" s="54">
        <v>1</v>
      </c>
      <c r="G26" s="54">
        <v>1</v>
      </c>
      <c r="H26" s="54">
        <v>1</v>
      </c>
      <c r="I26" s="54"/>
      <c r="J26" s="48">
        <v>2</v>
      </c>
      <c r="K26" s="363">
        <f t="shared" si="7"/>
        <v>60</v>
      </c>
      <c r="L26" s="54">
        <v>10</v>
      </c>
      <c r="M26" s="48">
        <v>11</v>
      </c>
      <c r="N26" s="54">
        <v>7</v>
      </c>
      <c r="O26" s="54">
        <v>11</v>
      </c>
      <c r="P26" s="54">
        <v>9</v>
      </c>
      <c r="Q26" s="54">
        <v>12</v>
      </c>
      <c r="R26" s="361">
        <f t="shared" si="8"/>
        <v>2</v>
      </c>
      <c r="S26" s="54">
        <v>1</v>
      </c>
      <c r="T26" s="54"/>
      <c r="U26" s="54"/>
      <c r="V26" s="54"/>
      <c r="W26" s="54"/>
      <c r="X26" s="49">
        <v>1</v>
      </c>
      <c r="Y26" s="24"/>
      <c r="Z26" s="332">
        <f t="shared" si="13"/>
        <v>60</v>
      </c>
      <c r="AA26" s="48">
        <v>36</v>
      </c>
      <c r="AB26" s="49">
        <v>24</v>
      </c>
    </row>
    <row r="27" spans="1:28" ht="24.75" customHeight="1" x14ac:dyDescent="0.55000000000000004">
      <c r="A27" s="351" t="s">
        <v>119</v>
      </c>
      <c r="B27" s="361">
        <f t="shared" si="9"/>
        <v>21</v>
      </c>
      <c r="C27" s="54">
        <v>3</v>
      </c>
      <c r="D27" s="54">
        <v>3</v>
      </c>
      <c r="E27" s="54">
        <v>3</v>
      </c>
      <c r="F27" s="54">
        <v>3</v>
      </c>
      <c r="G27" s="54">
        <v>3</v>
      </c>
      <c r="H27" s="54">
        <v>3</v>
      </c>
      <c r="I27" s="54"/>
      <c r="J27" s="48">
        <v>3</v>
      </c>
      <c r="K27" s="363">
        <f t="shared" si="7"/>
        <v>502</v>
      </c>
      <c r="L27" s="54">
        <v>75</v>
      </c>
      <c r="M27" s="48">
        <v>82</v>
      </c>
      <c r="N27" s="54">
        <v>81</v>
      </c>
      <c r="O27" s="54">
        <v>81</v>
      </c>
      <c r="P27" s="54">
        <v>96</v>
      </c>
      <c r="Q27" s="54">
        <v>87</v>
      </c>
      <c r="R27" s="361">
        <f t="shared" si="8"/>
        <v>18</v>
      </c>
      <c r="S27" s="54">
        <v>3</v>
      </c>
      <c r="T27" s="54">
        <v>5</v>
      </c>
      <c r="U27" s="54">
        <v>2</v>
      </c>
      <c r="V27" s="54">
        <v>2</v>
      </c>
      <c r="W27" s="54">
        <v>3</v>
      </c>
      <c r="X27" s="49">
        <v>3</v>
      </c>
      <c r="Y27" s="24"/>
      <c r="Z27" s="332">
        <f t="shared" si="13"/>
        <v>502</v>
      </c>
      <c r="AA27" s="48">
        <v>257</v>
      </c>
      <c r="AB27" s="49">
        <v>245</v>
      </c>
    </row>
    <row r="28" spans="1:28" ht="24.75" customHeight="1" x14ac:dyDescent="0.55000000000000004">
      <c r="A28" s="351" t="s">
        <v>120</v>
      </c>
      <c r="B28" s="361">
        <f t="shared" si="9"/>
        <v>15</v>
      </c>
      <c r="C28" s="54">
        <v>2</v>
      </c>
      <c r="D28" s="54">
        <v>3</v>
      </c>
      <c r="E28" s="54">
        <v>2</v>
      </c>
      <c r="F28" s="54">
        <v>2</v>
      </c>
      <c r="G28" s="54">
        <v>2</v>
      </c>
      <c r="H28" s="54">
        <v>2</v>
      </c>
      <c r="I28" s="54"/>
      <c r="J28" s="48">
        <v>2</v>
      </c>
      <c r="K28" s="363">
        <f t="shared" si="7"/>
        <v>392</v>
      </c>
      <c r="L28" s="54">
        <v>52</v>
      </c>
      <c r="M28" s="48">
        <v>74</v>
      </c>
      <c r="N28" s="54">
        <v>57</v>
      </c>
      <c r="O28" s="54">
        <v>72</v>
      </c>
      <c r="P28" s="54">
        <v>71</v>
      </c>
      <c r="Q28" s="54">
        <v>66</v>
      </c>
      <c r="R28" s="361">
        <f t="shared" si="8"/>
        <v>9</v>
      </c>
      <c r="S28" s="54"/>
      <c r="T28" s="54">
        <v>3</v>
      </c>
      <c r="U28" s="54">
        <v>2</v>
      </c>
      <c r="V28" s="54">
        <v>1</v>
      </c>
      <c r="W28" s="54">
        <v>2</v>
      </c>
      <c r="X28" s="49">
        <v>1</v>
      </c>
      <c r="Y28" s="24"/>
      <c r="Z28" s="332">
        <f t="shared" si="13"/>
        <v>392</v>
      </c>
      <c r="AA28" s="48">
        <v>199</v>
      </c>
      <c r="AB28" s="49">
        <v>193</v>
      </c>
    </row>
    <row r="29" spans="1:28" ht="24.75" customHeight="1" x14ac:dyDescent="0.55000000000000004">
      <c r="A29" s="351" t="s">
        <v>121</v>
      </c>
      <c r="B29" s="361">
        <f t="shared" si="9"/>
        <v>14</v>
      </c>
      <c r="C29" s="54">
        <v>2</v>
      </c>
      <c r="D29" s="54">
        <v>2</v>
      </c>
      <c r="E29" s="54">
        <v>2</v>
      </c>
      <c r="F29" s="54">
        <v>2</v>
      </c>
      <c r="G29" s="54">
        <v>2</v>
      </c>
      <c r="H29" s="54">
        <v>2</v>
      </c>
      <c r="I29" s="54"/>
      <c r="J29" s="48">
        <v>2</v>
      </c>
      <c r="K29" s="363">
        <f t="shared" si="7"/>
        <v>349</v>
      </c>
      <c r="L29" s="54">
        <v>52</v>
      </c>
      <c r="M29" s="48">
        <v>68</v>
      </c>
      <c r="N29" s="54">
        <v>66</v>
      </c>
      <c r="O29" s="54">
        <v>55</v>
      </c>
      <c r="P29" s="54">
        <v>54</v>
      </c>
      <c r="Q29" s="54">
        <v>54</v>
      </c>
      <c r="R29" s="361">
        <f t="shared" si="8"/>
        <v>5</v>
      </c>
      <c r="S29" s="54"/>
      <c r="T29" s="54">
        <v>2</v>
      </c>
      <c r="U29" s="54">
        <v>2</v>
      </c>
      <c r="V29" s="54">
        <v>1</v>
      </c>
      <c r="W29" s="54"/>
      <c r="X29" s="49"/>
      <c r="Y29" s="24"/>
      <c r="Z29" s="332">
        <f t="shared" si="13"/>
        <v>349</v>
      </c>
      <c r="AA29" s="48">
        <v>173</v>
      </c>
      <c r="AB29" s="49">
        <v>176</v>
      </c>
    </row>
    <row r="30" spans="1:28" ht="24.75" customHeight="1" x14ac:dyDescent="0.55000000000000004">
      <c r="A30" s="351" t="s">
        <v>122</v>
      </c>
      <c r="B30" s="361">
        <f t="shared" si="9"/>
        <v>16</v>
      </c>
      <c r="C30" s="54">
        <v>2</v>
      </c>
      <c r="D30" s="54">
        <v>2</v>
      </c>
      <c r="E30" s="54">
        <v>2</v>
      </c>
      <c r="F30" s="54">
        <v>2</v>
      </c>
      <c r="G30" s="54">
        <v>2</v>
      </c>
      <c r="H30" s="54">
        <v>2</v>
      </c>
      <c r="I30" s="54"/>
      <c r="J30" s="48">
        <v>4</v>
      </c>
      <c r="K30" s="363">
        <f t="shared" si="7"/>
        <v>399</v>
      </c>
      <c r="L30" s="54">
        <v>72</v>
      </c>
      <c r="M30" s="48">
        <v>66</v>
      </c>
      <c r="N30" s="54">
        <v>67</v>
      </c>
      <c r="O30" s="54">
        <v>76</v>
      </c>
      <c r="P30" s="54">
        <v>52</v>
      </c>
      <c r="Q30" s="54">
        <v>66</v>
      </c>
      <c r="R30" s="361">
        <f t="shared" si="8"/>
        <v>19</v>
      </c>
      <c r="S30" s="54">
        <v>2</v>
      </c>
      <c r="T30" s="54">
        <v>1</v>
      </c>
      <c r="U30" s="54">
        <v>3</v>
      </c>
      <c r="V30" s="54">
        <v>6</v>
      </c>
      <c r="W30" s="54">
        <v>2</v>
      </c>
      <c r="X30" s="49">
        <v>5</v>
      </c>
      <c r="Y30" s="24"/>
      <c r="Z30" s="332">
        <f t="shared" si="13"/>
        <v>399</v>
      </c>
      <c r="AA30" s="48">
        <v>206</v>
      </c>
      <c r="AB30" s="49">
        <v>193</v>
      </c>
    </row>
    <row r="31" spans="1:28" ht="24.75" customHeight="1" x14ac:dyDescent="0.55000000000000004">
      <c r="A31" s="351" t="s">
        <v>123</v>
      </c>
      <c r="B31" s="361">
        <f>SUM(C31:J31)</f>
        <v>22</v>
      </c>
      <c r="C31" s="54">
        <v>3</v>
      </c>
      <c r="D31" s="54">
        <v>3</v>
      </c>
      <c r="E31" s="54">
        <v>3</v>
      </c>
      <c r="F31" s="54">
        <v>3</v>
      </c>
      <c r="G31" s="54">
        <v>3</v>
      </c>
      <c r="H31" s="54">
        <v>3</v>
      </c>
      <c r="I31" s="54"/>
      <c r="J31" s="48">
        <v>4</v>
      </c>
      <c r="K31" s="363">
        <f>SUM(L31:Q31)</f>
        <v>517</v>
      </c>
      <c r="L31" s="54">
        <v>72</v>
      </c>
      <c r="M31" s="48">
        <v>96</v>
      </c>
      <c r="N31" s="54">
        <v>95</v>
      </c>
      <c r="O31" s="54">
        <v>79</v>
      </c>
      <c r="P31" s="54">
        <v>96</v>
      </c>
      <c r="Q31" s="54">
        <v>79</v>
      </c>
      <c r="R31" s="361">
        <f>SUM(S31:X31)</f>
        <v>15</v>
      </c>
      <c r="S31" s="54">
        <v>1</v>
      </c>
      <c r="T31" s="54">
        <v>5</v>
      </c>
      <c r="U31" s="54">
        <v>2</v>
      </c>
      <c r="V31" s="54">
        <v>2</v>
      </c>
      <c r="W31" s="54">
        <v>5</v>
      </c>
      <c r="X31" s="49"/>
      <c r="Y31" s="24"/>
      <c r="Z31" s="332">
        <f>SUM(AA31:AB31)</f>
        <v>517</v>
      </c>
      <c r="AA31" s="48">
        <v>268</v>
      </c>
      <c r="AB31" s="49">
        <v>249</v>
      </c>
    </row>
    <row r="32" spans="1:28" ht="24.75" customHeight="1" x14ac:dyDescent="0.55000000000000004">
      <c r="A32" s="351" t="s">
        <v>124</v>
      </c>
      <c r="B32" s="361">
        <f t="shared" si="9"/>
        <v>24</v>
      </c>
      <c r="C32" s="54">
        <v>3</v>
      </c>
      <c r="D32" s="54">
        <v>3</v>
      </c>
      <c r="E32" s="54">
        <v>3</v>
      </c>
      <c r="F32" s="54">
        <v>3</v>
      </c>
      <c r="G32" s="54">
        <v>3</v>
      </c>
      <c r="H32" s="54">
        <v>4</v>
      </c>
      <c r="I32" s="54"/>
      <c r="J32" s="48">
        <v>5</v>
      </c>
      <c r="K32" s="363">
        <f t="shared" si="7"/>
        <v>582</v>
      </c>
      <c r="L32" s="54">
        <v>76</v>
      </c>
      <c r="M32" s="48">
        <v>107</v>
      </c>
      <c r="N32" s="54">
        <v>94</v>
      </c>
      <c r="O32" s="54">
        <v>101</v>
      </c>
      <c r="P32" s="54">
        <v>89</v>
      </c>
      <c r="Q32" s="54">
        <v>115</v>
      </c>
      <c r="R32" s="361">
        <f t="shared" si="8"/>
        <v>35</v>
      </c>
      <c r="S32" s="54">
        <v>7</v>
      </c>
      <c r="T32" s="54">
        <v>3</v>
      </c>
      <c r="U32" s="54">
        <v>4</v>
      </c>
      <c r="V32" s="54">
        <v>7</v>
      </c>
      <c r="W32" s="54">
        <v>7</v>
      </c>
      <c r="X32" s="49">
        <v>7</v>
      </c>
      <c r="Y32" s="24"/>
      <c r="Z32" s="332">
        <f t="shared" si="13"/>
        <v>582</v>
      </c>
      <c r="AA32" s="48">
        <v>310</v>
      </c>
      <c r="AB32" s="49">
        <v>272</v>
      </c>
    </row>
    <row r="33" spans="1:28" ht="24.75" customHeight="1" x14ac:dyDescent="0.55000000000000004">
      <c r="A33" s="351" t="s">
        <v>125</v>
      </c>
      <c r="B33" s="361">
        <f t="shared" si="9"/>
        <v>20</v>
      </c>
      <c r="C33" s="54">
        <v>2</v>
      </c>
      <c r="D33" s="54">
        <v>3</v>
      </c>
      <c r="E33" s="54">
        <v>3</v>
      </c>
      <c r="F33" s="54">
        <v>3</v>
      </c>
      <c r="G33" s="54">
        <v>3</v>
      </c>
      <c r="H33" s="54">
        <v>3</v>
      </c>
      <c r="I33" s="54"/>
      <c r="J33" s="48">
        <v>3</v>
      </c>
      <c r="K33" s="363">
        <f t="shared" si="7"/>
        <v>511</v>
      </c>
      <c r="L33" s="54">
        <v>62</v>
      </c>
      <c r="M33" s="48">
        <v>78</v>
      </c>
      <c r="N33" s="54">
        <v>80</v>
      </c>
      <c r="O33" s="54">
        <v>100</v>
      </c>
      <c r="P33" s="54">
        <v>89</v>
      </c>
      <c r="Q33" s="54">
        <v>102</v>
      </c>
      <c r="R33" s="361">
        <f t="shared" si="8"/>
        <v>17</v>
      </c>
      <c r="S33" s="54"/>
      <c r="T33" s="54">
        <v>4</v>
      </c>
      <c r="U33" s="54">
        <v>1</v>
      </c>
      <c r="V33" s="54">
        <v>4</v>
      </c>
      <c r="W33" s="54">
        <v>6</v>
      </c>
      <c r="X33" s="49">
        <v>2</v>
      </c>
      <c r="Y33" s="24"/>
      <c r="Z33" s="332">
        <f t="shared" si="13"/>
        <v>511</v>
      </c>
      <c r="AA33" s="48">
        <v>272</v>
      </c>
      <c r="AB33" s="49">
        <v>239</v>
      </c>
    </row>
    <row r="34" spans="1:28" ht="24.75" customHeight="1" x14ac:dyDescent="0.55000000000000004">
      <c r="A34" s="351" t="s">
        <v>126</v>
      </c>
      <c r="B34" s="361">
        <f t="shared" si="9"/>
        <v>18</v>
      </c>
      <c r="C34" s="54">
        <v>2</v>
      </c>
      <c r="D34" s="54">
        <v>3</v>
      </c>
      <c r="E34" s="54">
        <v>3</v>
      </c>
      <c r="F34" s="54">
        <v>3</v>
      </c>
      <c r="G34" s="54">
        <v>2</v>
      </c>
      <c r="H34" s="54">
        <v>3</v>
      </c>
      <c r="I34" s="54"/>
      <c r="J34" s="48">
        <v>2</v>
      </c>
      <c r="K34" s="363">
        <f t="shared" si="7"/>
        <v>443</v>
      </c>
      <c r="L34" s="54">
        <v>57</v>
      </c>
      <c r="M34" s="48">
        <v>86</v>
      </c>
      <c r="N34" s="54">
        <v>83</v>
      </c>
      <c r="O34" s="54">
        <v>76</v>
      </c>
      <c r="P34" s="54">
        <v>67</v>
      </c>
      <c r="Q34" s="54">
        <v>74</v>
      </c>
      <c r="R34" s="361">
        <f t="shared" si="8"/>
        <v>9</v>
      </c>
      <c r="S34" s="54"/>
      <c r="T34" s="54">
        <v>1</v>
      </c>
      <c r="U34" s="54">
        <v>3</v>
      </c>
      <c r="V34" s="54">
        <v>2</v>
      </c>
      <c r="W34" s="54">
        <v>2</v>
      </c>
      <c r="X34" s="49">
        <v>1</v>
      </c>
      <c r="Y34" s="24"/>
      <c r="Z34" s="332">
        <f t="shared" si="13"/>
        <v>443</v>
      </c>
      <c r="AA34" s="48">
        <v>226</v>
      </c>
      <c r="AB34" s="49">
        <v>217</v>
      </c>
    </row>
    <row r="35" spans="1:28" ht="24.75" customHeight="1" x14ac:dyDescent="0.55000000000000004">
      <c r="A35" s="352" t="s">
        <v>127</v>
      </c>
      <c r="B35" s="300">
        <f t="shared" si="9"/>
        <v>20</v>
      </c>
      <c r="C35" s="53">
        <v>2</v>
      </c>
      <c r="D35" s="53">
        <v>3</v>
      </c>
      <c r="E35" s="53">
        <v>3</v>
      </c>
      <c r="F35" s="53">
        <v>3</v>
      </c>
      <c r="G35" s="53">
        <v>3</v>
      </c>
      <c r="H35" s="53">
        <v>3</v>
      </c>
      <c r="I35" s="53"/>
      <c r="J35" s="50">
        <v>3</v>
      </c>
      <c r="K35" s="297">
        <f t="shared" si="7"/>
        <v>481</v>
      </c>
      <c r="L35" s="53">
        <v>71</v>
      </c>
      <c r="M35" s="50">
        <v>80</v>
      </c>
      <c r="N35" s="53">
        <v>88</v>
      </c>
      <c r="O35" s="53">
        <v>83</v>
      </c>
      <c r="P35" s="53">
        <v>74</v>
      </c>
      <c r="Q35" s="53">
        <v>85</v>
      </c>
      <c r="R35" s="300">
        <f t="shared" si="8"/>
        <v>9</v>
      </c>
      <c r="S35" s="53">
        <v>2</v>
      </c>
      <c r="T35" s="53">
        <v>1</v>
      </c>
      <c r="U35" s="53">
        <v>1</v>
      </c>
      <c r="V35" s="53">
        <v>1</v>
      </c>
      <c r="W35" s="53">
        <v>1</v>
      </c>
      <c r="X35" s="51">
        <v>3</v>
      </c>
      <c r="Y35" s="24"/>
      <c r="Z35" s="333">
        <f t="shared" si="13"/>
        <v>481</v>
      </c>
      <c r="AA35" s="50">
        <v>253</v>
      </c>
      <c r="AB35" s="51">
        <v>228</v>
      </c>
    </row>
    <row r="36" spans="1:28" s="45" customFormat="1" ht="24.75" customHeight="1" x14ac:dyDescent="0.55000000000000004">
      <c r="A36" s="355" t="s">
        <v>128</v>
      </c>
      <c r="B36" s="345">
        <f>IF(SUM(B37:B45)=SUM(C36:J36),SUM(C36:J36),"計が一致しません")</f>
        <v>192</v>
      </c>
      <c r="C36" s="346">
        <f>SUM(C37:C45)</f>
        <v>24</v>
      </c>
      <c r="D36" s="346">
        <f t="shared" ref="D36:J36" si="14">SUM(D37:D45)</f>
        <v>25</v>
      </c>
      <c r="E36" s="346">
        <f t="shared" si="14"/>
        <v>27</v>
      </c>
      <c r="F36" s="346">
        <f t="shared" si="14"/>
        <v>26</v>
      </c>
      <c r="G36" s="346">
        <f t="shared" si="14"/>
        <v>27</v>
      </c>
      <c r="H36" s="346">
        <f t="shared" si="14"/>
        <v>27</v>
      </c>
      <c r="I36" s="346">
        <f t="shared" si="14"/>
        <v>0</v>
      </c>
      <c r="J36" s="336">
        <f t="shared" si="14"/>
        <v>36</v>
      </c>
      <c r="K36" s="364">
        <f>IF(SUM(K37:K45)=SUM(L36:Q36),SUM(L36:Q36),"計が一致しません")</f>
        <v>4562</v>
      </c>
      <c r="L36" s="346">
        <f t="shared" ref="L36:Q36" si="15">SUM(L37:L45)</f>
        <v>687</v>
      </c>
      <c r="M36" s="346">
        <f t="shared" si="15"/>
        <v>739</v>
      </c>
      <c r="N36" s="346">
        <f t="shared" si="15"/>
        <v>793</v>
      </c>
      <c r="O36" s="346">
        <f t="shared" si="15"/>
        <v>778</v>
      </c>
      <c r="P36" s="346">
        <f t="shared" si="15"/>
        <v>805</v>
      </c>
      <c r="Q36" s="346">
        <f t="shared" si="15"/>
        <v>760</v>
      </c>
      <c r="R36" s="345">
        <f>IF(SUM(R37:R45)=SUM(S36:X36),SUM(S36:X36),"計が一致しません")</f>
        <v>159</v>
      </c>
      <c r="S36" s="346">
        <f t="shared" ref="S36:X36" si="16">SUM(S37:S45)</f>
        <v>25</v>
      </c>
      <c r="T36" s="346">
        <f t="shared" si="16"/>
        <v>20</v>
      </c>
      <c r="U36" s="346">
        <f t="shared" si="16"/>
        <v>33</v>
      </c>
      <c r="V36" s="346">
        <f t="shared" si="16"/>
        <v>21</v>
      </c>
      <c r="W36" s="346">
        <f t="shared" si="16"/>
        <v>36</v>
      </c>
      <c r="X36" s="336">
        <f t="shared" si="16"/>
        <v>24</v>
      </c>
      <c r="Y36" s="85"/>
      <c r="Z36" s="338">
        <f>IF(SUM(Z37:Z45)=SUM(AA36:AB36),SUM(AA36:AB36),"計が一致しません")</f>
        <v>4562</v>
      </c>
      <c r="AA36" s="335">
        <f>SUM(AA37:AA45)</f>
        <v>2287</v>
      </c>
      <c r="AB36" s="336">
        <f>SUM(AB37:AB45)</f>
        <v>2275</v>
      </c>
    </row>
    <row r="37" spans="1:28" ht="24.75" customHeight="1" x14ac:dyDescent="0.55000000000000004">
      <c r="A37" s="350" t="s">
        <v>129</v>
      </c>
      <c r="B37" s="295">
        <f t="shared" si="9"/>
        <v>19</v>
      </c>
      <c r="C37" s="52">
        <v>2</v>
      </c>
      <c r="D37" s="52">
        <v>2</v>
      </c>
      <c r="E37" s="52">
        <v>2</v>
      </c>
      <c r="F37" s="52">
        <v>3</v>
      </c>
      <c r="G37" s="52">
        <v>3</v>
      </c>
      <c r="H37" s="52">
        <v>3</v>
      </c>
      <c r="I37" s="52"/>
      <c r="J37" s="47">
        <v>4</v>
      </c>
      <c r="K37" s="294">
        <f t="shared" si="7"/>
        <v>459</v>
      </c>
      <c r="L37" s="52">
        <v>61</v>
      </c>
      <c r="M37" s="52">
        <v>64</v>
      </c>
      <c r="N37" s="52">
        <v>73</v>
      </c>
      <c r="O37" s="52">
        <v>86</v>
      </c>
      <c r="P37" s="52">
        <v>88</v>
      </c>
      <c r="Q37" s="52">
        <v>87</v>
      </c>
      <c r="R37" s="295">
        <f t="shared" si="8"/>
        <v>19</v>
      </c>
      <c r="S37" s="52">
        <v>1</v>
      </c>
      <c r="T37" s="52">
        <v>1</v>
      </c>
      <c r="U37" s="52">
        <v>7</v>
      </c>
      <c r="V37" s="52">
        <v>1</v>
      </c>
      <c r="W37" s="52">
        <v>5</v>
      </c>
      <c r="X37" s="47">
        <v>4</v>
      </c>
      <c r="Y37" s="24"/>
      <c r="Z37" s="331">
        <f t="shared" ref="Z37:Z45" si="17">SUM(AA37:AB37)</f>
        <v>459</v>
      </c>
      <c r="AA37" s="46">
        <v>240</v>
      </c>
      <c r="AB37" s="47">
        <v>219</v>
      </c>
    </row>
    <row r="38" spans="1:28" ht="24.75" customHeight="1" x14ac:dyDescent="0.55000000000000004">
      <c r="A38" s="351" t="s">
        <v>130</v>
      </c>
      <c r="B38" s="361">
        <f t="shared" si="9"/>
        <v>16</v>
      </c>
      <c r="C38" s="54">
        <v>2</v>
      </c>
      <c r="D38" s="54">
        <v>2</v>
      </c>
      <c r="E38" s="54">
        <v>2</v>
      </c>
      <c r="F38" s="54">
        <v>2</v>
      </c>
      <c r="G38" s="54">
        <v>2</v>
      </c>
      <c r="H38" s="54">
        <v>2</v>
      </c>
      <c r="I38" s="54"/>
      <c r="J38" s="49">
        <v>4</v>
      </c>
      <c r="K38" s="363">
        <f t="shared" si="7"/>
        <v>331</v>
      </c>
      <c r="L38" s="54">
        <v>52</v>
      </c>
      <c r="M38" s="54">
        <v>53</v>
      </c>
      <c r="N38" s="54">
        <v>54</v>
      </c>
      <c r="O38" s="54">
        <v>55</v>
      </c>
      <c r="P38" s="54">
        <v>61</v>
      </c>
      <c r="Q38" s="54">
        <v>56</v>
      </c>
      <c r="R38" s="361">
        <f t="shared" si="8"/>
        <v>14</v>
      </c>
      <c r="S38" s="54">
        <v>4</v>
      </c>
      <c r="T38" s="54">
        <v>2</v>
      </c>
      <c r="U38" s="54">
        <v>3</v>
      </c>
      <c r="V38" s="54"/>
      <c r="W38" s="54">
        <v>2</v>
      </c>
      <c r="X38" s="49">
        <v>3</v>
      </c>
      <c r="Y38" s="24"/>
      <c r="Z38" s="332">
        <f t="shared" si="17"/>
        <v>331</v>
      </c>
      <c r="AA38" s="48">
        <v>175</v>
      </c>
      <c r="AB38" s="49">
        <v>156</v>
      </c>
    </row>
    <row r="39" spans="1:28" ht="24.75" customHeight="1" x14ac:dyDescent="0.55000000000000004">
      <c r="A39" s="351" t="s">
        <v>131</v>
      </c>
      <c r="B39" s="361">
        <f t="shared" si="9"/>
        <v>12</v>
      </c>
      <c r="C39" s="54">
        <v>1</v>
      </c>
      <c r="D39" s="54">
        <v>1</v>
      </c>
      <c r="E39" s="54">
        <v>1</v>
      </c>
      <c r="F39" s="54">
        <v>1</v>
      </c>
      <c r="G39" s="54">
        <v>2</v>
      </c>
      <c r="H39" s="54">
        <v>2</v>
      </c>
      <c r="I39" s="54"/>
      <c r="J39" s="49">
        <v>4</v>
      </c>
      <c r="K39" s="363">
        <f t="shared" si="7"/>
        <v>204</v>
      </c>
      <c r="L39" s="54">
        <v>26</v>
      </c>
      <c r="M39" s="54">
        <v>28</v>
      </c>
      <c r="N39" s="54">
        <v>32</v>
      </c>
      <c r="O39" s="54">
        <v>32</v>
      </c>
      <c r="P39" s="54">
        <v>40</v>
      </c>
      <c r="Q39" s="54">
        <v>46</v>
      </c>
      <c r="R39" s="361">
        <f t="shared" si="8"/>
        <v>18</v>
      </c>
      <c r="S39" s="54">
        <v>1</v>
      </c>
      <c r="T39" s="54">
        <v>5</v>
      </c>
      <c r="U39" s="54">
        <v>5</v>
      </c>
      <c r="V39" s="54">
        <v>2</v>
      </c>
      <c r="W39" s="54">
        <v>3</v>
      </c>
      <c r="X39" s="49">
        <v>2</v>
      </c>
      <c r="Y39" s="24"/>
      <c r="Z39" s="332">
        <f t="shared" si="17"/>
        <v>204</v>
      </c>
      <c r="AA39" s="48">
        <v>94</v>
      </c>
      <c r="AB39" s="49">
        <v>110</v>
      </c>
    </row>
    <row r="40" spans="1:28" ht="24.75" customHeight="1" x14ac:dyDescent="0.55000000000000004">
      <c r="A40" s="351" t="s">
        <v>132</v>
      </c>
      <c r="B40" s="361">
        <f t="shared" si="9"/>
        <v>15</v>
      </c>
      <c r="C40" s="54">
        <v>2</v>
      </c>
      <c r="D40" s="54">
        <v>2</v>
      </c>
      <c r="E40" s="54">
        <v>2</v>
      </c>
      <c r="F40" s="54">
        <v>2</v>
      </c>
      <c r="G40" s="54">
        <v>2</v>
      </c>
      <c r="H40" s="54">
        <v>2</v>
      </c>
      <c r="I40" s="54"/>
      <c r="J40" s="49">
        <v>3</v>
      </c>
      <c r="K40" s="363">
        <f t="shared" si="7"/>
        <v>257</v>
      </c>
      <c r="L40" s="54">
        <v>45</v>
      </c>
      <c r="M40" s="54">
        <v>38</v>
      </c>
      <c r="N40" s="54">
        <v>41</v>
      </c>
      <c r="O40" s="54">
        <v>46</v>
      </c>
      <c r="P40" s="54">
        <v>43</v>
      </c>
      <c r="Q40" s="54">
        <v>44</v>
      </c>
      <c r="R40" s="361">
        <f t="shared" si="8"/>
        <v>7</v>
      </c>
      <c r="S40" s="54">
        <v>1</v>
      </c>
      <c r="T40" s="54"/>
      <c r="U40" s="54">
        <v>1</v>
      </c>
      <c r="V40" s="54">
        <v>1</v>
      </c>
      <c r="W40" s="54">
        <v>1</v>
      </c>
      <c r="X40" s="49">
        <v>3</v>
      </c>
      <c r="Y40" s="24"/>
      <c r="Z40" s="332">
        <f t="shared" si="17"/>
        <v>257</v>
      </c>
      <c r="AA40" s="48">
        <v>122</v>
      </c>
      <c r="AB40" s="49">
        <v>135</v>
      </c>
    </row>
    <row r="41" spans="1:28" ht="24.75" customHeight="1" x14ac:dyDescent="0.55000000000000004">
      <c r="A41" s="351" t="s">
        <v>133</v>
      </c>
      <c r="B41" s="361">
        <f t="shared" si="9"/>
        <v>20</v>
      </c>
      <c r="C41" s="54">
        <v>2</v>
      </c>
      <c r="D41" s="54">
        <v>3</v>
      </c>
      <c r="E41" s="54">
        <v>3</v>
      </c>
      <c r="F41" s="54">
        <v>2</v>
      </c>
      <c r="G41" s="54">
        <v>3</v>
      </c>
      <c r="H41" s="54">
        <v>3</v>
      </c>
      <c r="I41" s="54"/>
      <c r="J41" s="49">
        <v>4</v>
      </c>
      <c r="K41" s="363">
        <f t="shared" si="7"/>
        <v>443</v>
      </c>
      <c r="L41" s="54">
        <v>63</v>
      </c>
      <c r="M41" s="54">
        <v>72</v>
      </c>
      <c r="N41" s="54">
        <v>86</v>
      </c>
      <c r="O41" s="54">
        <v>66</v>
      </c>
      <c r="P41" s="54">
        <v>77</v>
      </c>
      <c r="Q41" s="54">
        <v>79</v>
      </c>
      <c r="R41" s="361">
        <f t="shared" si="8"/>
        <v>20</v>
      </c>
      <c r="S41" s="54">
        <v>5</v>
      </c>
      <c r="T41" s="54">
        <v>1</v>
      </c>
      <c r="U41" s="54">
        <v>4</v>
      </c>
      <c r="V41" s="54">
        <v>3</v>
      </c>
      <c r="W41" s="54">
        <v>3</v>
      </c>
      <c r="X41" s="49">
        <v>4</v>
      </c>
      <c r="Y41" s="24"/>
      <c r="Z41" s="332">
        <f t="shared" si="17"/>
        <v>443</v>
      </c>
      <c r="AA41" s="48">
        <v>224</v>
      </c>
      <c r="AB41" s="49">
        <v>219</v>
      </c>
    </row>
    <row r="42" spans="1:28" ht="24.75" customHeight="1" x14ac:dyDescent="0.55000000000000004">
      <c r="A42" s="351" t="s">
        <v>134</v>
      </c>
      <c r="B42" s="361">
        <f t="shared" si="9"/>
        <v>23</v>
      </c>
      <c r="C42" s="54">
        <v>3</v>
      </c>
      <c r="D42" s="54">
        <v>3</v>
      </c>
      <c r="E42" s="54">
        <v>4</v>
      </c>
      <c r="F42" s="54">
        <v>3</v>
      </c>
      <c r="G42" s="54">
        <v>3</v>
      </c>
      <c r="H42" s="54">
        <v>3</v>
      </c>
      <c r="I42" s="54"/>
      <c r="J42" s="49">
        <v>4</v>
      </c>
      <c r="K42" s="363">
        <f t="shared" si="7"/>
        <v>587</v>
      </c>
      <c r="L42" s="54">
        <v>93</v>
      </c>
      <c r="M42" s="54">
        <v>81</v>
      </c>
      <c r="N42" s="54">
        <v>120</v>
      </c>
      <c r="O42" s="54">
        <v>94</v>
      </c>
      <c r="P42" s="54">
        <v>111</v>
      </c>
      <c r="Q42" s="54">
        <v>88</v>
      </c>
      <c r="R42" s="361">
        <f t="shared" si="8"/>
        <v>15</v>
      </c>
      <c r="S42" s="54">
        <v>2</v>
      </c>
      <c r="T42" s="54">
        <v>1</v>
      </c>
      <c r="U42" s="54">
        <v>4</v>
      </c>
      <c r="V42" s="54">
        <v>2</v>
      </c>
      <c r="W42" s="54">
        <v>6</v>
      </c>
      <c r="X42" s="49"/>
      <c r="Y42" s="24"/>
      <c r="Z42" s="332">
        <f t="shared" si="17"/>
        <v>587</v>
      </c>
      <c r="AA42" s="48">
        <v>293</v>
      </c>
      <c r="AB42" s="49">
        <v>294</v>
      </c>
    </row>
    <row r="43" spans="1:28" ht="24.75" customHeight="1" x14ac:dyDescent="0.55000000000000004">
      <c r="A43" s="351" t="s">
        <v>135</v>
      </c>
      <c r="B43" s="361">
        <f t="shared" si="9"/>
        <v>32</v>
      </c>
      <c r="C43" s="54">
        <v>4</v>
      </c>
      <c r="D43" s="54">
        <v>4</v>
      </c>
      <c r="E43" s="54">
        <v>5</v>
      </c>
      <c r="F43" s="54">
        <v>5</v>
      </c>
      <c r="G43" s="54">
        <v>5</v>
      </c>
      <c r="H43" s="54">
        <v>5</v>
      </c>
      <c r="I43" s="54"/>
      <c r="J43" s="49">
        <v>4</v>
      </c>
      <c r="K43" s="363">
        <f t="shared" si="7"/>
        <v>864</v>
      </c>
      <c r="L43" s="54">
        <v>124</v>
      </c>
      <c r="M43" s="54">
        <v>138</v>
      </c>
      <c r="N43" s="54">
        <v>150</v>
      </c>
      <c r="O43" s="54">
        <v>150</v>
      </c>
      <c r="P43" s="54">
        <v>157</v>
      </c>
      <c r="Q43" s="54">
        <v>145</v>
      </c>
      <c r="R43" s="361">
        <f t="shared" si="8"/>
        <v>22</v>
      </c>
      <c r="S43" s="54">
        <v>2</v>
      </c>
      <c r="T43" s="54">
        <v>3</v>
      </c>
      <c r="U43" s="54">
        <v>3</v>
      </c>
      <c r="V43" s="54">
        <v>5</v>
      </c>
      <c r="W43" s="54">
        <v>8</v>
      </c>
      <c r="X43" s="49">
        <v>1</v>
      </c>
      <c r="Y43" s="24"/>
      <c r="Z43" s="332">
        <f t="shared" si="17"/>
        <v>864</v>
      </c>
      <c r="AA43" s="48">
        <v>440</v>
      </c>
      <c r="AB43" s="49">
        <v>424</v>
      </c>
    </row>
    <row r="44" spans="1:28" ht="24.75" customHeight="1" x14ac:dyDescent="0.55000000000000004">
      <c r="A44" s="351" t="s">
        <v>136</v>
      </c>
      <c r="B44" s="361">
        <f t="shared" si="9"/>
        <v>27</v>
      </c>
      <c r="C44" s="54">
        <v>4</v>
      </c>
      <c r="D44" s="54">
        <v>4</v>
      </c>
      <c r="E44" s="54">
        <v>4</v>
      </c>
      <c r="F44" s="54">
        <v>4</v>
      </c>
      <c r="G44" s="54">
        <v>3</v>
      </c>
      <c r="H44" s="54">
        <v>3</v>
      </c>
      <c r="I44" s="54"/>
      <c r="J44" s="49">
        <v>5</v>
      </c>
      <c r="K44" s="363">
        <f t="shared" si="7"/>
        <v>706</v>
      </c>
      <c r="L44" s="54">
        <v>113</v>
      </c>
      <c r="M44" s="54">
        <v>129</v>
      </c>
      <c r="N44" s="54">
        <v>120</v>
      </c>
      <c r="O44" s="54">
        <v>132</v>
      </c>
      <c r="P44" s="54">
        <v>109</v>
      </c>
      <c r="Q44" s="54">
        <v>103</v>
      </c>
      <c r="R44" s="361">
        <f t="shared" si="8"/>
        <v>25</v>
      </c>
      <c r="S44" s="54">
        <v>4</v>
      </c>
      <c r="T44" s="54">
        <v>3</v>
      </c>
      <c r="U44" s="54">
        <v>4</v>
      </c>
      <c r="V44" s="54">
        <v>5</v>
      </c>
      <c r="W44" s="54">
        <v>6</v>
      </c>
      <c r="X44" s="49">
        <v>3</v>
      </c>
      <c r="Y44" s="24"/>
      <c r="Z44" s="332">
        <f t="shared" si="17"/>
        <v>706</v>
      </c>
      <c r="AA44" s="48">
        <v>342</v>
      </c>
      <c r="AB44" s="49">
        <v>364</v>
      </c>
    </row>
    <row r="45" spans="1:28" ht="24.75" customHeight="1" x14ac:dyDescent="0.55000000000000004">
      <c r="A45" s="352" t="s">
        <v>137</v>
      </c>
      <c r="B45" s="300">
        <f t="shared" si="9"/>
        <v>28</v>
      </c>
      <c r="C45" s="53">
        <v>4</v>
      </c>
      <c r="D45" s="53">
        <v>4</v>
      </c>
      <c r="E45" s="53">
        <v>4</v>
      </c>
      <c r="F45" s="53">
        <v>4</v>
      </c>
      <c r="G45" s="53">
        <v>4</v>
      </c>
      <c r="H45" s="53">
        <v>4</v>
      </c>
      <c r="I45" s="53"/>
      <c r="J45" s="51">
        <v>4</v>
      </c>
      <c r="K45" s="297">
        <f t="shared" si="7"/>
        <v>711</v>
      </c>
      <c r="L45" s="53">
        <v>110</v>
      </c>
      <c r="M45" s="53">
        <v>136</v>
      </c>
      <c r="N45" s="53">
        <v>117</v>
      </c>
      <c r="O45" s="53">
        <v>117</v>
      </c>
      <c r="P45" s="53">
        <v>119</v>
      </c>
      <c r="Q45" s="53">
        <v>112</v>
      </c>
      <c r="R45" s="300">
        <f t="shared" si="8"/>
        <v>19</v>
      </c>
      <c r="S45" s="53">
        <v>5</v>
      </c>
      <c r="T45" s="53">
        <v>4</v>
      </c>
      <c r="U45" s="53">
        <v>2</v>
      </c>
      <c r="V45" s="53">
        <v>2</v>
      </c>
      <c r="W45" s="53">
        <v>2</v>
      </c>
      <c r="X45" s="51">
        <v>4</v>
      </c>
      <c r="Y45" s="24"/>
      <c r="Z45" s="333">
        <f t="shared" si="17"/>
        <v>711</v>
      </c>
      <c r="AA45" s="50">
        <v>357</v>
      </c>
      <c r="AB45" s="51">
        <v>354</v>
      </c>
    </row>
    <row r="46" spans="1:28" s="45" customFormat="1" ht="24.75" customHeight="1" x14ac:dyDescent="0.55000000000000004">
      <c r="A46" s="349" t="s">
        <v>138</v>
      </c>
      <c r="B46" s="325">
        <f>IF(SUM(B47:B54)=SUM(C46:J46),SUM(C46:J46),"計が一致しません")</f>
        <v>155</v>
      </c>
      <c r="C46" s="326">
        <f>SUM(C47:C54)</f>
        <v>20</v>
      </c>
      <c r="D46" s="326">
        <f t="shared" ref="D46:J46" si="18">SUM(D47:D54)</f>
        <v>21</v>
      </c>
      <c r="E46" s="326">
        <f t="shared" si="18"/>
        <v>21</v>
      </c>
      <c r="F46" s="326">
        <f t="shared" si="18"/>
        <v>21</v>
      </c>
      <c r="G46" s="326">
        <f t="shared" si="18"/>
        <v>21</v>
      </c>
      <c r="H46" s="326">
        <f t="shared" si="18"/>
        <v>20</v>
      </c>
      <c r="I46" s="326">
        <f t="shared" si="18"/>
        <v>0</v>
      </c>
      <c r="J46" s="329">
        <f t="shared" si="18"/>
        <v>31</v>
      </c>
      <c r="K46" s="360">
        <f>IF(SUM(K47:K54)=SUM(L46:Q46),SUM(L46:Q46),"計が一致しません")</f>
        <v>3648</v>
      </c>
      <c r="L46" s="326">
        <f t="shared" ref="L46:Q46" si="19">SUM(L47:L54)</f>
        <v>561</v>
      </c>
      <c r="M46" s="326">
        <f t="shared" si="19"/>
        <v>606</v>
      </c>
      <c r="N46" s="326">
        <f t="shared" si="19"/>
        <v>608</v>
      </c>
      <c r="O46" s="326">
        <f t="shared" si="19"/>
        <v>599</v>
      </c>
      <c r="P46" s="326">
        <f t="shared" si="19"/>
        <v>660</v>
      </c>
      <c r="Q46" s="326">
        <f t="shared" si="19"/>
        <v>614</v>
      </c>
      <c r="R46" s="325">
        <f>IF(SUM(R47:R54)=SUM(S46:X46),SUM(S46:X46),"計が一致しません")</f>
        <v>175</v>
      </c>
      <c r="S46" s="326">
        <f t="shared" ref="S46:X46" si="20">SUM(S47:S54)</f>
        <v>23</v>
      </c>
      <c r="T46" s="326">
        <f t="shared" si="20"/>
        <v>31</v>
      </c>
      <c r="U46" s="326">
        <f t="shared" si="20"/>
        <v>28</v>
      </c>
      <c r="V46" s="326">
        <f t="shared" si="20"/>
        <v>28</v>
      </c>
      <c r="W46" s="326">
        <f t="shared" si="20"/>
        <v>41</v>
      </c>
      <c r="X46" s="329">
        <f t="shared" si="20"/>
        <v>24</v>
      </c>
      <c r="Y46" s="85"/>
      <c r="Z46" s="338">
        <f>IF(SUM(Z47:Z54)=SUM(AA46:AB46),SUM(AA46:AB46),"計が一致しません")</f>
        <v>3648</v>
      </c>
      <c r="AA46" s="335">
        <f>SUM(AA47:AA54)</f>
        <v>1847</v>
      </c>
      <c r="AB46" s="336">
        <f>SUM(AB47:AB54)</f>
        <v>1801</v>
      </c>
    </row>
    <row r="47" spans="1:28" ht="24.75" customHeight="1" x14ac:dyDescent="0.55000000000000004">
      <c r="A47" s="350" t="s">
        <v>139</v>
      </c>
      <c r="B47" s="295">
        <f t="shared" si="9"/>
        <v>29</v>
      </c>
      <c r="C47" s="52">
        <v>4</v>
      </c>
      <c r="D47" s="52">
        <v>4</v>
      </c>
      <c r="E47" s="52">
        <v>4</v>
      </c>
      <c r="F47" s="52">
        <v>4</v>
      </c>
      <c r="G47" s="52">
        <v>4</v>
      </c>
      <c r="H47" s="52">
        <v>4</v>
      </c>
      <c r="I47" s="52"/>
      <c r="J47" s="46">
        <v>5</v>
      </c>
      <c r="K47" s="294">
        <f t="shared" si="7"/>
        <v>785</v>
      </c>
      <c r="L47" s="52">
        <v>120</v>
      </c>
      <c r="M47" s="52">
        <v>137</v>
      </c>
      <c r="N47" s="52">
        <v>144</v>
      </c>
      <c r="O47" s="52">
        <v>135</v>
      </c>
      <c r="P47" s="52">
        <v>124</v>
      </c>
      <c r="Q47" s="52">
        <v>125</v>
      </c>
      <c r="R47" s="295">
        <f t="shared" si="8"/>
        <v>44</v>
      </c>
      <c r="S47" s="52">
        <v>4</v>
      </c>
      <c r="T47" s="52">
        <v>8</v>
      </c>
      <c r="U47" s="52">
        <v>7</v>
      </c>
      <c r="V47" s="52">
        <v>8</v>
      </c>
      <c r="W47" s="52">
        <v>10</v>
      </c>
      <c r="X47" s="47">
        <v>7</v>
      </c>
      <c r="Y47" s="24"/>
      <c r="Z47" s="331">
        <f t="shared" ref="Z47:Z54" si="21">SUM(AA47:AB47)</f>
        <v>785</v>
      </c>
      <c r="AA47" s="46">
        <v>377</v>
      </c>
      <c r="AB47" s="47">
        <v>408</v>
      </c>
    </row>
    <row r="48" spans="1:28" ht="24.75" customHeight="1" x14ac:dyDescent="0.55000000000000004">
      <c r="A48" s="351" t="s">
        <v>140</v>
      </c>
      <c r="B48" s="361">
        <f t="shared" si="9"/>
        <v>22</v>
      </c>
      <c r="C48" s="54">
        <v>3</v>
      </c>
      <c r="D48" s="54">
        <v>3</v>
      </c>
      <c r="E48" s="54">
        <v>3</v>
      </c>
      <c r="F48" s="54">
        <v>3</v>
      </c>
      <c r="G48" s="54">
        <v>3</v>
      </c>
      <c r="H48" s="54">
        <v>3</v>
      </c>
      <c r="I48" s="54"/>
      <c r="J48" s="48">
        <v>4</v>
      </c>
      <c r="K48" s="363">
        <f t="shared" si="7"/>
        <v>538</v>
      </c>
      <c r="L48" s="54">
        <v>92</v>
      </c>
      <c r="M48" s="54">
        <v>87</v>
      </c>
      <c r="N48" s="54">
        <v>89</v>
      </c>
      <c r="O48" s="54">
        <v>75</v>
      </c>
      <c r="P48" s="54">
        <v>103</v>
      </c>
      <c r="Q48" s="54">
        <v>92</v>
      </c>
      <c r="R48" s="361">
        <f t="shared" si="8"/>
        <v>20</v>
      </c>
      <c r="S48" s="54">
        <v>3</v>
      </c>
      <c r="T48" s="54">
        <v>4</v>
      </c>
      <c r="U48" s="54">
        <v>5</v>
      </c>
      <c r="V48" s="54">
        <v>3</v>
      </c>
      <c r="W48" s="54">
        <v>3</v>
      </c>
      <c r="X48" s="49">
        <v>2</v>
      </c>
      <c r="Y48" s="24"/>
      <c r="Z48" s="332">
        <f t="shared" si="21"/>
        <v>538</v>
      </c>
      <c r="AA48" s="48">
        <v>265</v>
      </c>
      <c r="AB48" s="49">
        <v>273</v>
      </c>
    </row>
    <row r="49" spans="1:28" ht="24.75" customHeight="1" x14ac:dyDescent="0.55000000000000004">
      <c r="A49" s="351" t="s">
        <v>141</v>
      </c>
      <c r="B49" s="361">
        <f t="shared" si="9"/>
        <v>23</v>
      </c>
      <c r="C49" s="54">
        <v>3</v>
      </c>
      <c r="D49" s="54">
        <v>3</v>
      </c>
      <c r="E49" s="54">
        <v>3</v>
      </c>
      <c r="F49" s="54">
        <v>3</v>
      </c>
      <c r="G49" s="54">
        <v>3</v>
      </c>
      <c r="H49" s="54">
        <v>3</v>
      </c>
      <c r="I49" s="54"/>
      <c r="J49" s="48">
        <v>5</v>
      </c>
      <c r="K49" s="363">
        <f t="shared" si="7"/>
        <v>561</v>
      </c>
      <c r="L49" s="54">
        <v>79</v>
      </c>
      <c r="M49" s="54">
        <v>105</v>
      </c>
      <c r="N49" s="54">
        <v>91</v>
      </c>
      <c r="O49" s="54">
        <v>95</v>
      </c>
      <c r="P49" s="54">
        <v>102</v>
      </c>
      <c r="Q49" s="54">
        <v>89</v>
      </c>
      <c r="R49" s="361">
        <f t="shared" si="8"/>
        <v>23</v>
      </c>
      <c r="S49" s="54">
        <v>3</v>
      </c>
      <c r="T49" s="54">
        <v>5</v>
      </c>
      <c r="U49" s="54">
        <v>3</v>
      </c>
      <c r="V49" s="54">
        <v>4</v>
      </c>
      <c r="W49" s="54">
        <v>4</v>
      </c>
      <c r="X49" s="49">
        <v>4</v>
      </c>
      <c r="Y49" s="24"/>
      <c r="Z49" s="332">
        <f t="shared" si="21"/>
        <v>561</v>
      </c>
      <c r="AA49" s="48">
        <v>282</v>
      </c>
      <c r="AB49" s="49">
        <v>279</v>
      </c>
    </row>
    <row r="50" spans="1:28" ht="24.75" customHeight="1" x14ac:dyDescent="0.55000000000000004">
      <c r="A50" s="351" t="s">
        <v>142</v>
      </c>
      <c r="B50" s="361">
        <f t="shared" si="9"/>
        <v>24</v>
      </c>
      <c r="C50" s="54">
        <v>3</v>
      </c>
      <c r="D50" s="54">
        <v>3</v>
      </c>
      <c r="E50" s="54">
        <v>3</v>
      </c>
      <c r="F50" s="54">
        <v>3</v>
      </c>
      <c r="G50" s="54">
        <v>3</v>
      </c>
      <c r="H50" s="54">
        <v>3</v>
      </c>
      <c r="I50" s="54"/>
      <c r="J50" s="48">
        <v>6</v>
      </c>
      <c r="K50" s="363">
        <f t="shared" si="7"/>
        <v>528</v>
      </c>
      <c r="L50" s="54">
        <v>79</v>
      </c>
      <c r="M50" s="54">
        <v>79</v>
      </c>
      <c r="N50" s="54">
        <v>78</v>
      </c>
      <c r="O50" s="54">
        <v>89</v>
      </c>
      <c r="P50" s="54">
        <v>106</v>
      </c>
      <c r="Q50" s="54">
        <v>97</v>
      </c>
      <c r="R50" s="361">
        <f t="shared" si="8"/>
        <v>33</v>
      </c>
      <c r="S50" s="54">
        <v>5</v>
      </c>
      <c r="T50" s="54">
        <v>5</v>
      </c>
      <c r="U50" s="54">
        <v>5</v>
      </c>
      <c r="V50" s="54">
        <v>2</v>
      </c>
      <c r="W50" s="54">
        <v>12</v>
      </c>
      <c r="X50" s="49">
        <v>4</v>
      </c>
      <c r="Y50" s="24"/>
      <c r="Z50" s="332">
        <f t="shared" si="21"/>
        <v>528</v>
      </c>
      <c r="AA50" s="48">
        <v>277</v>
      </c>
      <c r="AB50" s="49">
        <v>251</v>
      </c>
    </row>
    <row r="51" spans="1:28" ht="24.75" customHeight="1" x14ac:dyDescent="0.55000000000000004">
      <c r="A51" s="351" t="s">
        <v>143</v>
      </c>
      <c r="B51" s="361">
        <f t="shared" si="9"/>
        <v>14</v>
      </c>
      <c r="C51" s="54">
        <v>2</v>
      </c>
      <c r="D51" s="54">
        <v>2</v>
      </c>
      <c r="E51" s="54">
        <v>2</v>
      </c>
      <c r="F51" s="54">
        <v>2</v>
      </c>
      <c r="G51" s="54">
        <v>2</v>
      </c>
      <c r="H51" s="54">
        <v>1</v>
      </c>
      <c r="I51" s="54"/>
      <c r="J51" s="48">
        <v>3</v>
      </c>
      <c r="K51" s="363">
        <f t="shared" si="7"/>
        <v>280</v>
      </c>
      <c r="L51" s="54">
        <v>54</v>
      </c>
      <c r="M51" s="54">
        <v>43</v>
      </c>
      <c r="N51" s="54">
        <v>45</v>
      </c>
      <c r="O51" s="54">
        <v>55</v>
      </c>
      <c r="P51" s="54">
        <v>51</v>
      </c>
      <c r="Q51" s="54">
        <v>32</v>
      </c>
      <c r="R51" s="361">
        <f t="shared" si="8"/>
        <v>18</v>
      </c>
      <c r="S51" s="54">
        <v>3</v>
      </c>
      <c r="T51" s="54">
        <v>2</v>
      </c>
      <c r="U51" s="54">
        <v>2</v>
      </c>
      <c r="V51" s="54">
        <v>6</v>
      </c>
      <c r="W51" s="54">
        <v>5</v>
      </c>
      <c r="X51" s="49"/>
      <c r="Y51" s="24"/>
      <c r="Z51" s="332">
        <f t="shared" si="21"/>
        <v>280</v>
      </c>
      <c r="AA51" s="48">
        <v>159</v>
      </c>
      <c r="AB51" s="49">
        <v>121</v>
      </c>
    </row>
    <row r="52" spans="1:28" ht="24.75" customHeight="1" x14ac:dyDescent="0.55000000000000004">
      <c r="A52" s="351" t="s">
        <v>144</v>
      </c>
      <c r="B52" s="361">
        <f t="shared" si="9"/>
        <v>10</v>
      </c>
      <c r="C52" s="54">
        <v>1</v>
      </c>
      <c r="D52" s="54">
        <v>2</v>
      </c>
      <c r="E52" s="54">
        <v>1</v>
      </c>
      <c r="F52" s="54">
        <v>1</v>
      </c>
      <c r="G52" s="54">
        <v>2</v>
      </c>
      <c r="H52" s="54">
        <v>1</v>
      </c>
      <c r="I52" s="54"/>
      <c r="J52" s="48">
        <v>2</v>
      </c>
      <c r="K52" s="363">
        <f t="shared" si="7"/>
        <v>209</v>
      </c>
      <c r="L52" s="54">
        <v>27</v>
      </c>
      <c r="M52" s="54">
        <v>43</v>
      </c>
      <c r="N52" s="54">
        <v>37</v>
      </c>
      <c r="O52" s="54">
        <v>33</v>
      </c>
      <c r="P52" s="54">
        <v>40</v>
      </c>
      <c r="Q52" s="54">
        <v>29</v>
      </c>
      <c r="R52" s="361">
        <f t="shared" si="8"/>
        <v>10</v>
      </c>
      <c r="S52" s="54"/>
      <c r="T52" s="54">
        <v>2</v>
      </c>
      <c r="U52" s="54">
        <v>4</v>
      </c>
      <c r="V52" s="54">
        <v>1</v>
      </c>
      <c r="W52" s="54">
        <v>2</v>
      </c>
      <c r="X52" s="49">
        <v>1</v>
      </c>
      <c r="Y52" s="24"/>
      <c r="Z52" s="332">
        <f t="shared" si="21"/>
        <v>209</v>
      </c>
      <c r="AA52" s="48">
        <v>99</v>
      </c>
      <c r="AB52" s="49">
        <v>110</v>
      </c>
    </row>
    <row r="53" spans="1:28" ht="24.75" customHeight="1" x14ac:dyDescent="0.55000000000000004">
      <c r="A53" s="351" t="s">
        <v>145</v>
      </c>
      <c r="B53" s="361">
        <f t="shared" si="9"/>
        <v>21</v>
      </c>
      <c r="C53" s="54">
        <v>2</v>
      </c>
      <c r="D53" s="54">
        <v>3</v>
      </c>
      <c r="E53" s="54">
        <v>3</v>
      </c>
      <c r="F53" s="54">
        <v>3</v>
      </c>
      <c r="G53" s="54">
        <v>3</v>
      </c>
      <c r="H53" s="54">
        <v>3</v>
      </c>
      <c r="I53" s="54"/>
      <c r="J53" s="48">
        <v>4</v>
      </c>
      <c r="K53" s="363">
        <f t="shared" si="7"/>
        <v>534</v>
      </c>
      <c r="L53" s="54">
        <v>72</v>
      </c>
      <c r="M53" s="54">
        <v>83</v>
      </c>
      <c r="N53" s="54">
        <v>85</v>
      </c>
      <c r="O53" s="54">
        <v>80</v>
      </c>
      <c r="P53" s="54">
        <v>109</v>
      </c>
      <c r="Q53" s="54">
        <v>105</v>
      </c>
      <c r="R53" s="361">
        <f t="shared" si="8"/>
        <v>18</v>
      </c>
      <c r="S53" s="54">
        <v>4</v>
      </c>
      <c r="T53" s="54">
        <v>2</v>
      </c>
      <c r="U53" s="54">
        <v>1</v>
      </c>
      <c r="V53" s="54">
        <v>3</v>
      </c>
      <c r="W53" s="54">
        <v>4</v>
      </c>
      <c r="X53" s="49">
        <v>4</v>
      </c>
      <c r="Y53" s="24"/>
      <c r="Z53" s="332">
        <f t="shared" si="21"/>
        <v>534</v>
      </c>
      <c r="AA53" s="48">
        <v>273</v>
      </c>
      <c r="AB53" s="49">
        <v>261</v>
      </c>
    </row>
    <row r="54" spans="1:28" ht="24.75" customHeight="1" x14ac:dyDescent="0.55000000000000004">
      <c r="A54" s="352" t="s">
        <v>146</v>
      </c>
      <c r="B54" s="300">
        <f t="shared" si="9"/>
        <v>12</v>
      </c>
      <c r="C54" s="53">
        <v>2</v>
      </c>
      <c r="D54" s="53">
        <v>1</v>
      </c>
      <c r="E54" s="53">
        <v>2</v>
      </c>
      <c r="F54" s="53">
        <v>2</v>
      </c>
      <c r="G54" s="53">
        <v>1</v>
      </c>
      <c r="H54" s="53">
        <v>2</v>
      </c>
      <c r="I54" s="53"/>
      <c r="J54" s="50">
        <v>2</v>
      </c>
      <c r="K54" s="297">
        <f t="shared" si="7"/>
        <v>213</v>
      </c>
      <c r="L54" s="53">
        <v>38</v>
      </c>
      <c r="M54" s="53">
        <v>29</v>
      </c>
      <c r="N54" s="53">
        <v>39</v>
      </c>
      <c r="O54" s="53">
        <v>37</v>
      </c>
      <c r="P54" s="53">
        <v>25</v>
      </c>
      <c r="Q54" s="53">
        <v>45</v>
      </c>
      <c r="R54" s="300">
        <f t="shared" si="8"/>
        <v>9</v>
      </c>
      <c r="S54" s="53">
        <v>1</v>
      </c>
      <c r="T54" s="53">
        <v>3</v>
      </c>
      <c r="U54" s="53">
        <v>1</v>
      </c>
      <c r="V54" s="53">
        <v>1</v>
      </c>
      <c r="W54" s="53">
        <v>1</v>
      </c>
      <c r="X54" s="51">
        <v>2</v>
      </c>
      <c r="Y54" s="24"/>
      <c r="Z54" s="333">
        <f t="shared" si="21"/>
        <v>213</v>
      </c>
      <c r="AA54" s="50">
        <v>115</v>
      </c>
      <c r="AB54" s="51">
        <v>98</v>
      </c>
    </row>
    <row r="55" spans="1:28" s="45" customFormat="1" ht="24.75" customHeight="1" x14ac:dyDescent="0.55000000000000004">
      <c r="A55" s="355" t="s">
        <v>147</v>
      </c>
      <c r="B55" s="345">
        <f>IF(SUM(B56:B88)=SUM(C55:J55),SUM(C55:J55),"計が一致しません")</f>
        <v>456</v>
      </c>
      <c r="C55" s="346">
        <f t="shared" ref="C55:J55" si="22">SUM(C56:C88)</f>
        <v>57</v>
      </c>
      <c r="D55" s="346">
        <f t="shared" si="22"/>
        <v>59</v>
      </c>
      <c r="E55" s="346">
        <f t="shared" si="22"/>
        <v>59</v>
      </c>
      <c r="F55" s="346">
        <f t="shared" si="22"/>
        <v>62</v>
      </c>
      <c r="G55" s="346">
        <f t="shared" si="22"/>
        <v>62</v>
      </c>
      <c r="H55" s="346">
        <f t="shared" si="22"/>
        <v>64</v>
      </c>
      <c r="I55" s="346">
        <f t="shared" si="22"/>
        <v>10</v>
      </c>
      <c r="J55" s="336">
        <f t="shared" si="22"/>
        <v>83</v>
      </c>
      <c r="K55" s="364">
        <f>IF(SUM(K56:K88)=SUM(L55:Q55),SUM(L55:Q55),"計が一致しません")</f>
        <v>9526</v>
      </c>
      <c r="L55" s="346">
        <f t="shared" ref="L55:Q55" si="23">SUM(L56:L88)</f>
        <v>1403</v>
      </c>
      <c r="M55" s="346">
        <f t="shared" si="23"/>
        <v>1509</v>
      </c>
      <c r="N55" s="346">
        <f t="shared" si="23"/>
        <v>1590</v>
      </c>
      <c r="O55" s="346">
        <f t="shared" si="23"/>
        <v>1658</v>
      </c>
      <c r="P55" s="346">
        <f t="shared" si="23"/>
        <v>1704</v>
      </c>
      <c r="Q55" s="346">
        <f t="shared" si="23"/>
        <v>1662</v>
      </c>
      <c r="R55" s="345">
        <f>IF(SUM(R56:R88)=SUM(S55:X55),SUM(S55:X55),"計が一致しません")</f>
        <v>351</v>
      </c>
      <c r="S55" s="346">
        <f t="shared" ref="S55:X55" si="24">SUM(S56:S88)</f>
        <v>43</v>
      </c>
      <c r="T55" s="346">
        <f t="shared" si="24"/>
        <v>56</v>
      </c>
      <c r="U55" s="346">
        <f t="shared" si="24"/>
        <v>61</v>
      </c>
      <c r="V55" s="346">
        <f t="shared" si="24"/>
        <v>72</v>
      </c>
      <c r="W55" s="346">
        <f t="shared" si="24"/>
        <v>58</v>
      </c>
      <c r="X55" s="336">
        <f t="shared" si="24"/>
        <v>61</v>
      </c>
      <c r="Y55" s="85"/>
      <c r="Z55" s="338">
        <f>IF(SUM(Z56:Z88)=SUM(AA55:AB55),SUM(AA55:AB55),"計が一致しません")</f>
        <v>9526</v>
      </c>
      <c r="AA55" s="335">
        <f>SUM(AA56:AA88)</f>
        <v>4829</v>
      </c>
      <c r="AB55" s="336">
        <f>SUM(AB56:AB88)</f>
        <v>4697</v>
      </c>
    </row>
    <row r="56" spans="1:28" ht="24.75" customHeight="1" x14ac:dyDescent="0.55000000000000004">
      <c r="A56" s="350" t="s">
        <v>148</v>
      </c>
      <c r="B56" s="295">
        <f t="shared" si="9"/>
        <v>4</v>
      </c>
      <c r="C56" s="52"/>
      <c r="D56" s="52"/>
      <c r="E56" s="52"/>
      <c r="F56" s="52"/>
      <c r="G56" s="52"/>
      <c r="H56" s="52"/>
      <c r="I56" s="52">
        <v>3</v>
      </c>
      <c r="J56" s="47">
        <v>1</v>
      </c>
      <c r="K56" s="294">
        <f t="shared" si="7"/>
        <v>23</v>
      </c>
      <c r="L56" s="52">
        <v>6</v>
      </c>
      <c r="M56" s="52">
        <v>2</v>
      </c>
      <c r="N56" s="52">
        <v>3</v>
      </c>
      <c r="O56" s="52">
        <v>2</v>
      </c>
      <c r="P56" s="52">
        <v>8</v>
      </c>
      <c r="Q56" s="52">
        <v>2</v>
      </c>
      <c r="R56" s="295">
        <f t="shared" si="8"/>
        <v>1</v>
      </c>
      <c r="S56" s="52">
        <v>1</v>
      </c>
      <c r="T56" s="52"/>
      <c r="U56" s="52"/>
      <c r="V56" s="52"/>
      <c r="W56" s="52"/>
      <c r="X56" s="47"/>
      <c r="Y56" s="24"/>
      <c r="Z56" s="331">
        <f t="shared" ref="Z56:Z88" si="25">SUM(AA56:AB56)</f>
        <v>23</v>
      </c>
      <c r="AA56" s="46">
        <v>13</v>
      </c>
      <c r="AB56" s="47">
        <v>10</v>
      </c>
    </row>
    <row r="57" spans="1:28" ht="24.75" customHeight="1" x14ac:dyDescent="0.55000000000000004">
      <c r="A57" s="351" t="s">
        <v>149</v>
      </c>
      <c r="B57" s="361">
        <f t="shared" si="9"/>
        <v>21</v>
      </c>
      <c r="C57" s="54">
        <v>3</v>
      </c>
      <c r="D57" s="54">
        <v>3</v>
      </c>
      <c r="E57" s="54">
        <v>3</v>
      </c>
      <c r="F57" s="54">
        <v>3</v>
      </c>
      <c r="G57" s="54">
        <v>3</v>
      </c>
      <c r="H57" s="54">
        <v>3</v>
      </c>
      <c r="I57" s="54"/>
      <c r="J57" s="49">
        <v>3</v>
      </c>
      <c r="K57" s="363">
        <f t="shared" si="7"/>
        <v>522</v>
      </c>
      <c r="L57" s="54">
        <v>83</v>
      </c>
      <c r="M57" s="54">
        <v>86</v>
      </c>
      <c r="N57" s="54">
        <v>88</v>
      </c>
      <c r="O57" s="54">
        <v>91</v>
      </c>
      <c r="P57" s="54">
        <v>93</v>
      </c>
      <c r="Q57" s="54">
        <v>81</v>
      </c>
      <c r="R57" s="361">
        <f t="shared" si="8"/>
        <v>16</v>
      </c>
      <c r="S57" s="54">
        <v>3</v>
      </c>
      <c r="T57" s="54">
        <v>5</v>
      </c>
      <c r="U57" s="54">
        <v>4</v>
      </c>
      <c r="V57" s="54">
        <v>2</v>
      </c>
      <c r="W57" s="54"/>
      <c r="X57" s="49">
        <v>2</v>
      </c>
      <c r="Y57" s="24"/>
      <c r="Z57" s="332">
        <f t="shared" si="25"/>
        <v>522</v>
      </c>
      <c r="AA57" s="48">
        <v>284</v>
      </c>
      <c r="AB57" s="49">
        <v>238</v>
      </c>
    </row>
    <row r="58" spans="1:28" ht="24.75" customHeight="1" x14ac:dyDescent="0.55000000000000004">
      <c r="A58" s="351" t="s">
        <v>150</v>
      </c>
      <c r="B58" s="361">
        <f t="shared" si="9"/>
        <v>24</v>
      </c>
      <c r="C58" s="54">
        <v>3</v>
      </c>
      <c r="D58" s="54">
        <v>3</v>
      </c>
      <c r="E58" s="54">
        <v>4</v>
      </c>
      <c r="F58" s="54">
        <v>4</v>
      </c>
      <c r="G58" s="54">
        <v>4</v>
      </c>
      <c r="H58" s="54">
        <v>3</v>
      </c>
      <c r="I58" s="54"/>
      <c r="J58" s="49">
        <v>3</v>
      </c>
      <c r="K58" s="363">
        <f t="shared" si="7"/>
        <v>639</v>
      </c>
      <c r="L58" s="54">
        <v>95</v>
      </c>
      <c r="M58" s="54">
        <v>100</v>
      </c>
      <c r="N58" s="54">
        <v>109</v>
      </c>
      <c r="O58" s="54">
        <v>123</v>
      </c>
      <c r="P58" s="54">
        <v>127</v>
      </c>
      <c r="Q58" s="54">
        <v>85</v>
      </c>
      <c r="R58" s="361">
        <f t="shared" si="8"/>
        <v>19</v>
      </c>
      <c r="S58" s="54">
        <v>2</v>
      </c>
      <c r="T58" s="54">
        <v>4</v>
      </c>
      <c r="U58" s="54">
        <v>3</v>
      </c>
      <c r="V58" s="54">
        <v>6</v>
      </c>
      <c r="W58" s="54">
        <v>2</v>
      </c>
      <c r="X58" s="49">
        <v>2</v>
      </c>
      <c r="Y58" s="24"/>
      <c r="Z58" s="332">
        <f t="shared" si="25"/>
        <v>639</v>
      </c>
      <c r="AA58" s="48">
        <v>320</v>
      </c>
      <c r="AB58" s="49">
        <v>319</v>
      </c>
    </row>
    <row r="59" spans="1:28" ht="24.75" customHeight="1" x14ac:dyDescent="0.55000000000000004">
      <c r="A59" s="351" t="s">
        <v>151</v>
      </c>
      <c r="B59" s="361">
        <f t="shared" si="9"/>
        <v>17</v>
      </c>
      <c r="C59" s="54">
        <v>2</v>
      </c>
      <c r="D59" s="54">
        <v>2</v>
      </c>
      <c r="E59" s="54">
        <v>2</v>
      </c>
      <c r="F59" s="54">
        <v>3</v>
      </c>
      <c r="G59" s="54">
        <v>3</v>
      </c>
      <c r="H59" s="54">
        <v>3</v>
      </c>
      <c r="I59" s="54"/>
      <c r="J59" s="49">
        <v>2</v>
      </c>
      <c r="K59" s="363">
        <f t="shared" si="7"/>
        <v>434</v>
      </c>
      <c r="L59" s="54">
        <v>57</v>
      </c>
      <c r="M59" s="54">
        <v>51</v>
      </c>
      <c r="N59" s="54">
        <v>60</v>
      </c>
      <c r="O59" s="54">
        <v>80</v>
      </c>
      <c r="P59" s="54">
        <v>88</v>
      </c>
      <c r="Q59" s="54">
        <v>98</v>
      </c>
      <c r="R59" s="361">
        <f t="shared" si="8"/>
        <v>7</v>
      </c>
      <c r="S59" s="54">
        <v>1</v>
      </c>
      <c r="T59" s="54"/>
      <c r="U59" s="54">
        <v>2</v>
      </c>
      <c r="V59" s="54"/>
      <c r="W59" s="54">
        <v>2</v>
      </c>
      <c r="X59" s="49">
        <v>2</v>
      </c>
      <c r="Y59" s="24"/>
      <c r="Z59" s="332">
        <f t="shared" si="25"/>
        <v>434</v>
      </c>
      <c r="AA59" s="48">
        <v>201</v>
      </c>
      <c r="AB59" s="49">
        <v>233</v>
      </c>
    </row>
    <row r="60" spans="1:28" ht="24.75" customHeight="1" x14ac:dyDescent="0.55000000000000004">
      <c r="A60" s="351" t="s">
        <v>152</v>
      </c>
      <c r="B60" s="361">
        <f t="shared" si="9"/>
        <v>16</v>
      </c>
      <c r="C60" s="54">
        <v>2</v>
      </c>
      <c r="D60" s="54">
        <v>2</v>
      </c>
      <c r="E60" s="54">
        <v>2</v>
      </c>
      <c r="F60" s="54">
        <v>2</v>
      </c>
      <c r="G60" s="54">
        <v>2</v>
      </c>
      <c r="H60" s="54">
        <v>2</v>
      </c>
      <c r="I60" s="54"/>
      <c r="J60" s="49">
        <v>4</v>
      </c>
      <c r="K60" s="363">
        <f t="shared" si="7"/>
        <v>297</v>
      </c>
      <c r="L60" s="54">
        <v>38</v>
      </c>
      <c r="M60" s="54">
        <v>42</v>
      </c>
      <c r="N60" s="54">
        <v>56</v>
      </c>
      <c r="O60" s="54">
        <v>55</v>
      </c>
      <c r="P60" s="54">
        <v>50</v>
      </c>
      <c r="Q60" s="54">
        <v>56</v>
      </c>
      <c r="R60" s="361">
        <f t="shared" si="8"/>
        <v>24</v>
      </c>
      <c r="S60" s="54"/>
      <c r="T60" s="54">
        <v>1</v>
      </c>
      <c r="U60" s="54">
        <v>4</v>
      </c>
      <c r="V60" s="54">
        <v>9</v>
      </c>
      <c r="W60" s="54">
        <v>7</v>
      </c>
      <c r="X60" s="49">
        <v>3</v>
      </c>
      <c r="Y60" s="24"/>
      <c r="Z60" s="332">
        <f t="shared" si="25"/>
        <v>297</v>
      </c>
      <c r="AA60" s="48">
        <v>157</v>
      </c>
      <c r="AB60" s="49">
        <v>140</v>
      </c>
    </row>
    <row r="61" spans="1:28" ht="24.75" customHeight="1" x14ac:dyDescent="0.55000000000000004">
      <c r="A61" s="351" t="s">
        <v>153</v>
      </c>
      <c r="B61" s="361">
        <f t="shared" si="9"/>
        <v>12</v>
      </c>
      <c r="C61" s="54">
        <v>2</v>
      </c>
      <c r="D61" s="54">
        <v>2</v>
      </c>
      <c r="E61" s="54">
        <v>1</v>
      </c>
      <c r="F61" s="54">
        <v>1</v>
      </c>
      <c r="G61" s="54">
        <v>2</v>
      </c>
      <c r="H61" s="54">
        <v>2</v>
      </c>
      <c r="I61" s="54"/>
      <c r="J61" s="49">
        <v>2</v>
      </c>
      <c r="K61" s="363">
        <f t="shared" si="7"/>
        <v>238</v>
      </c>
      <c r="L61" s="54">
        <v>43</v>
      </c>
      <c r="M61" s="54">
        <v>44</v>
      </c>
      <c r="N61" s="54">
        <v>32</v>
      </c>
      <c r="O61" s="54">
        <v>32</v>
      </c>
      <c r="P61" s="54">
        <v>46</v>
      </c>
      <c r="Q61" s="54">
        <v>41</v>
      </c>
      <c r="R61" s="361">
        <f t="shared" si="8"/>
        <v>9</v>
      </c>
      <c r="S61" s="54">
        <v>2</v>
      </c>
      <c r="T61" s="54">
        <v>2</v>
      </c>
      <c r="U61" s="54"/>
      <c r="V61" s="54">
        <v>3</v>
      </c>
      <c r="W61" s="54">
        <v>2</v>
      </c>
      <c r="X61" s="49"/>
      <c r="Y61" s="24"/>
      <c r="Z61" s="332">
        <f t="shared" si="25"/>
        <v>238</v>
      </c>
      <c r="AA61" s="48">
        <v>130</v>
      </c>
      <c r="AB61" s="49">
        <v>108</v>
      </c>
    </row>
    <row r="62" spans="1:28" ht="24.75" customHeight="1" x14ac:dyDescent="0.55000000000000004">
      <c r="A62" s="351" t="s">
        <v>154</v>
      </c>
      <c r="B62" s="361">
        <f t="shared" si="9"/>
        <v>14</v>
      </c>
      <c r="C62" s="54">
        <v>2</v>
      </c>
      <c r="D62" s="54">
        <v>2</v>
      </c>
      <c r="E62" s="54">
        <v>2</v>
      </c>
      <c r="F62" s="54">
        <v>2</v>
      </c>
      <c r="G62" s="54">
        <v>2</v>
      </c>
      <c r="H62" s="54">
        <v>2</v>
      </c>
      <c r="I62" s="54"/>
      <c r="J62" s="49">
        <v>2</v>
      </c>
      <c r="K62" s="363">
        <f t="shared" si="7"/>
        <v>361</v>
      </c>
      <c r="L62" s="54">
        <v>57</v>
      </c>
      <c r="M62" s="54">
        <v>56</v>
      </c>
      <c r="N62" s="54">
        <v>58</v>
      </c>
      <c r="O62" s="54">
        <v>65</v>
      </c>
      <c r="P62" s="54">
        <v>60</v>
      </c>
      <c r="Q62" s="54">
        <v>65</v>
      </c>
      <c r="R62" s="361">
        <f t="shared" si="8"/>
        <v>10</v>
      </c>
      <c r="S62" s="54">
        <v>2</v>
      </c>
      <c r="T62" s="54"/>
      <c r="U62" s="54">
        <v>1</v>
      </c>
      <c r="V62" s="54">
        <v>4</v>
      </c>
      <c r="W62" s="54">
        <v>3</v>
      </c>
      <c r="X62" s="49"/>
      <c r="Y62" s="24"/>
      <c r="Z62" s="332">
        <f t="shared" si="25"/>
        <v>361</v>
      </c>
      <c r="AA62" s="48">
        <v>169</v>
      </c>
      <c r="AB62" s="49">
        <v>192</v>
      </c>
    </row>
    <row r="63" spans="1:28" ht="24.75" customHeight="1" x14ac:dyDescent="0.55000000000000004">
      <c r="A63" s="351" t="s">
        <v>155</v>
      </c>
      <c r="B63" s="361">
        <f t="shared" si="9"/>
        <v>16</v>
      </c>
      <c r="C63" s="54">
        <v>2</v>
      </c>
      <c r="D63" s="54">
        <v>2</v>
      </c>
      <c r="E63" s="54">
        <v>2</v>
      </c>
      <c r="F63" s="54">
        <v>2</v>
      </c>
      <c r="G63" s="54">
        <v>2</v>
      </c>
      <c r="H63" s="54">
        <v>3</v>
      </c>
      <c r="I63" s="54"/>
      <c r="J63" s="49">
        <v>3</v>
      </c>
      <c r="K63" s="363">
        <f t="shared" si="7"/>
        <v>352</v>
      </c>
      <c r="L63" s="54">
        <v>43</v>
      </c>
      <c r="M63" s="54">
        <v>48</v>
      </c>
      <c r="N63" s="54">
        <v>53</v>
      </c>
      <c r="O63" s="54">
        <v>65</v>
      </c>
      <c r="P63" s="54">
        <v>54</v>
      </c>
      <c r="Q63" s="54">
        <v>89</v>
      </c>
      <c r="R63" s="361">
        <f t="shared" si="8"/>
        <v>15</v>
      </c>
      <c r="S63" s="54">
        <v>2</v>
      </c>
      <c r="T63" s="54">
        <v>1</v>
      </c>
      <c r="U63" s="54">
        <v>2</v>
      </c>
      <c r="V63" s="54">
        <v>3</v>
      </c>
      <c r="W63" s="54">
        <v>2</v>
      </c>
      <c r="X63" s="49">
        <v>5</v>
      </c>
      <c r="Y63" s="24"/>
      <c r="Z63" s="332">
        <f t="shared" si="25"/>
        <v>352</v>
      </c>
      <c r="AA63" s="48">
        <v>179</v>
      </c>
      <c r="AB63" s="49">
        <v>173</v>
      </c>
    </row>
    <row r="64" spans="1:28" ht="24.75" customHeight="1" x14ac:dyDescent="0.55000000000000004">
      <c r="A64" s="351" t="s">
        <v>156</v>
      </c>
      <c r="B64" s="361">
        <f t="shared" si="9"/>
        <v>11</v>
      </c>
      <c r="C64" s="54">
        <v>1</v>
      </c>
      <c r="D64" s="54">
        <v>1</v>
      </c>
      <c r="E64" s="54">
        <v>1</v>
      </c>
      <c r="F64" s="54">
        <v>2</v>
      </c>
      <c r="G64" s="54">
        <v>2</v>
      </c>
      <c r="H64" s="54">
        <v>2</v>
      </c>
      <c r="I64" s="54"/>
      <c r="J64" s="49">
        <v>2</v>
      </c>
      <c r="K64" s="363">
        <f t="shared" si="7"/>
        <v>202</v>
      </c>
      <c r="L64" s="54">
        <v>24</v>
      </c>
      <c r="M64" s="54">
        <v>31</v>
      </c>
      <c r="N64" s="54">
        <v>30</v>
      </c>
      <c r="O64" s="54">
        <v>37</v>
      </c>
      <c r="P64" s="54">
        <v>43</v>
      </c>
      <c r="Q64" s="54">
        <v>37</v>
      </c>
      <c r="R64" s="361">
        <f t="shared" si="8"/>
        <v>2</v>
      </c>
      <c r="S64" s="54"/>
      <c r="T64" s="54"/>
      <c r="U64" s="54">
        <v>2</v>
      </c>
      <c r="V64" s="54"/>
      <c r="W64" s="54"/>
      <c r="X64" s="49"/>
      <c r="Y64" s="24"/>
      <c r="Z64" s="332">
        <f t="shared" si="25"/>
        <v>202</v>
      </c>
      <c r="AA64" s="48">
        <v>98</v>
      </c>
      <c r="AB64" s="49">
        <v>104</v>
      </c>
    </row>
    <row r="65" spans="1:28" ht="24.75" customHeight="1" x14ac:dyDescent="0.55000000000000004">
      <c r="A65" s="351" t="s">
        <v>157</v>
      </c>
      <c r="B65" s="361">
        <f t="shared" si="9"/>
        <v>13</v>
      </c>
      <c r="C65" s="54">
        <v>2</v>
      </c>
      <c r="D65" s="54">
        <v>2</v>
      </c>
      <c r="E65" s="54">
        <v>2</v>
      </c>
      <c r="F65" s="54">
        <v>1</v>
      </c>
      <c r="G65" s="54">
        <v>2</v>
      </c>
      <c r="H65" s="54">
        <v>2</v>
      </c>
      <c r="I65" s="54"/>
      <c r="J65" s="49">
        <v>2</v>
      </c>
      <c r="K65" s="363">
        <f t="shared" si="7"/>
        <v>243</v>
      </c>
      <c r="L65" s="54">
        <v>40</v>
      </c>
      <c r="M65" s="54">
        <v>36</v>
      </c>
      <c r="N65" s="54">
        <v>50</v>
      </c>
      <c r="O65" s="54">
        <v>32</v>
      </c>
      <c r="P65" s="54">
        <v>43</v>
      </c>
      <c r="Q65" s="54">
        <v>42</v>
      </c>
      <c r="R65" s="361">
        <f t="shared" si="8"/>
        <v>11</v>
      </c>
      <c r="S65" s="54">
        <v>1</v>
      </c>
      <c r="T65" s="54"/>
      <c r="U65" s="54">
        <v>3</v>
      </c>
      <c r="V65" s="54">
        <v>1</v>
      </c>
      <c r="W65" s="54">
        <v>4</v>
      </c>
      <c r="X65" s="49">
        <v>2</v>
      </c>
      <c r="Y65" s="24"/>
      <c r="Z65" s="332">
        <f t="shared" si="25"/>
        <v>243</v>
      </c>
      <c r="AA65" s="48">
        <v>122</v>
      </c>
      <c r="AB65" s="49">
        <v>121</v>
      </c>
    </row>
    <row r="66" spans="1:28" ht="24.75" customHeight="1" x14ac:dyDescent="0.55000000000000004">
      <c r="A66" s="351" t="s">
        <v>158</v>
      </c>
      <c r="B66" s="361">
        <f t="shared" si="9"/>
        <v>15</v>
      </c>
      <c r="C66" s="54">
        <v>1</v>
      </c>
      <c r="D66" s="54">
        <v>2</v>
      </c>
      <c r="E66" s="54">
        <v>2</v>
      </c>
      <c r="F66" s="54">
        <v>2</v>
      </c>
      <c r="G66" s="54">
        <v>2</v>
      </c>
      <c r="H66" s="54">
        <v>2</v>
      </c>
      <c r="I66" s="54"/>
      <c r="J66" s="49">
        <v>4</v>
      </c>
      <c r="K66" s="363">
        <f t="shared" si="7"/>
        <v>334</v>
      </c>
      <c r="L66" s="54">
        <v>35</v>
      </c>
      <c r="M66" s="54">
        <v>42</v>
      </c>
      <c r="N66" s="54">
        <v>59</v>
      </c>
      <c r="O66" s="54">
        <v>58</v>
      </c>
      <c r="P66" s="54">
        <v>68</v>
      </c>
      <c r="Q66" s="54">
        <v>72</v>
      </c>
      <c r="R66" s="361">
        <f t="shared" si="8"/>
        <v>14</v>
      </c>
      <c r="S66" s="54">
        <v>2</v>
      </c>
      <c r="T66" s="54">
        <v>1</v>
      </c>
      <c r="U66" s="54">
        <v>3</v>
      </c>
      <c r="V66" s="54">
        <v>1</v>
      </c>
      <c r="W66" s="54">
        <v>2</v>
      </c>
      <c r="X66" s="49">
        <v>5</v>
      </c>
      <c r="Y66" s="24"/>
      <c r="Z66" s="332">
        <f t="shared" si="25"/>
        <v>334</v>
      </c>
      <c r="AA66" s="48">
        <v>170</v>
      </c>
      <c r="AB66" s="49">
        <v>164</v>
      </c>
    </row>
    <row r="67" spans="1:28" ht="24.75" customHeight="1" x14ac:dyDescent="0.55000000000000004">
      <c r="A67" s="351" t="s">
        <v>159</v>
      </c>
      <c r="B67" s="361">
        <f t="shared" si="9"/>
        <v>20</v>
      </c>
      <c r="C67" s="54">
        <v>2</v>
      </c>
      <c r="D67" s="54">
        <v>3</v>
      </c>
      <c r="E67" s="54">
        <v>3</v>
      </c>
      <c r="F67" s="54">
        <v>3</v>
      </c>
      <c r="G67" s="54">
        <v>3</v>
      </c>
      <c r="H67" s="54">
        <v>3</v>
      </c>
      <c r="I67" s="54"/>
      <c r="J67" s="49">
        <v>3</v>
      </c>
      <c r="K67" s="363">
        <f t="shared" si="7"/>
        <v>455</v>
      </c>
      <c r="L67" s="54">
        <v>64</v>
      </c>
      <c r="M67" s="54">
        <v>71</v>
      </c>
      <c r="N67" s="54">
        <v>81</v>
      </c>
      <c r="O67" s="54">
        <v>75</v>
      </c>
      <c r="P67" s="54">
        <v>82</v>
      </c>
      <c r="Q67" s="54">
        <v>82</v>
      </c>
      <c r="R67" s="361">
        <f t="shared" si="8"/>
        <v>10</v>
      </c>
      <c r="S67" s="54">
        <v>2</v>
      </c>
      <c r="T67" s="54"/>
      <c r="U67" s="54">
        <v>2</v>
      </c>
      <c r="V67" s="54">
        <v>1</v>
      </c>
      <c r="W67" s="54">
        <v>1</v>
      </c>
      <c r="X67" s="49">
        <v>4</v>
      </c>
      <c r="Y67" s="24"/>
      <c r="Z67" s="332">
        <f t="shared" si="25"/>
        <v>455</v>
      </c>
      <c r="AA67" s="48">
        <v>223</v>
      </c>
      <c r="AB67" s="49">
        <v>232</v>
      </c>
    </row>
    <row r="68" spans="1:28" ht="24.75" customHeight="1" x14ac:dyDescent="0.55000000000000004">
      <c r="A68" s="351" t="s">
        <v>160</v>
      </c>
      <c r="B68" s="361">
        <f t="shared" si="9"/>
        <v>14</v>
      </c>
      <c r="C68" s="54">
        <v>2</v>
      </c>
      <c r="D68" s="54">
        <v>2</v>
      </c>
      <c r="E68" s="54">
        <v>2</v>
      </c>
      <c r="F68" s="54">
        <v>2</v>
      </c>
      <c r="G68" s="54">
        <v>2</v>
      </c>
      <c r="H68" s="54">
        <v>2</v>
      </c>
      <c r="I68" s="54"/>
      <c r="J68" s="49">
        <v>2</v>
      </c>
      <c r="K68" s="363">
        <f t="shared" si="7"/>
        <v>331</v>
      </c>
      <c r="L68" s="54">
        <v>55</v>
      </c>
      <c r="M68" s="54">
        <v>61</v>
      </c>
      <c r="N68" s="54">
        <v>62</v>
      </c>
      <c r="O68" s="54">
        <v>61</v>
      </c>
      <c r="P68" s="54">
        <v>45</v>
      </c>
      <c r="Q68" s="54">
        <v>47</v>
      </c>
      <c r="R68" s="361">
        <f t="shared" si="8"/>
        <v>10</v>
      </c>
      <c r="S68" s="54"/>
      <c r="T68" s="54">
        <v>1</v>
      </c>
      <c r="U68" s="54">
        <v>4</v>
      </c>
      <c r="V68" s="54">
        <v>1</v>
      </c>
      <c r="W68" s="54">
        <v>2</v>
      </c>
      <c r="X68" s="49">
        <v>2</v>
      </c>
      <c r="Y68" s="24"/>
      <c r="Z68" s="332">
        <f t="shared" si="25"/>
        <v>331</v>
      </c>
      <c r="AA68" s="48">
        <v>160</v>
      </c>
      <c r="AB68" s="49">
        <v>171</v>
      </c>
    </row>
    <row r="69" spans="1:28" ht="24.75" customHeight="1" x14ac:dyDescent="0.55000000000000004">
      <c r="A69" s="351" t="s">
        <v>161</v>
      </c>
      <c r="B69" s="361">
        <f t="shared" si="9"/>
        <v>11</v>
      </c>
      <c r="C69" s="54">
        <v>2</v>
      </c>
      <c r="D69" s="54">
        <v>2</v>
      </c>
      <c r="E69" s="54">
        <v>1</v>
      </c>
      <c r="F69" s="54">
        <v>2</v>
      </c>
      <c r="G69" s="54">
        <v>1</v>
      </c>
      <c r="H69" s="54">
        <v>1</v>
      </c>
      <c r="I69" s="54"/>
      <c r="J69" s="49">
        <v>2</v>
      </c>
      <c r="K69" s="363">
        <f t="shared" si="7"/>
        <v>210</v>
      </c>
      <c r="L69" s="54">
        <v>44</v>
      </c>
      <c r="M69" s="54">
        <v>38</v>
      </c>
      <c r="N69" s="54">
        <v>33</v>
      </c>
      <c r="O69" s="54">
        <v>38</v>
      </c>
      <c r="P69" s="54">
        <v>32</v>
      </c>
      <c r="Q69" s="54">
        <v>25</v>
      </c>
      <c r="R69" s="361">
        <f t="shared" si="8"/>
        <v>7</v>
      </c>
      <c r="S69" s="54">
        <v>1</v>
      </c>
      <c r="T69" s="54">
        <v>1</v>
      </c>
      <c r="U69" s="54">
        <v>1</v>
      </c>
      <c r="V69" s="54">
        <v>2</v>
      </c>
      <c r="W69" s="54">
        <v>1</v>
      </c>
      <c r="X69" s="49">
        <v>1</v>
      </c>
      <c r="Y69" s="24"/>
      <c r="Z69" s="332">
        <f t="shared" si="25"/>
        <v>210</v>
      </c>
      <c r="AA69" s="48">
        <v>101</v>
      </c>
      <c r="AB69" s="49">
        <v>109</v>
      </c>
    </row>
    <row r="70" spans="1:28" ht="24.75" customHeight="1" x14ac:dyDescent="0.55000000000000004">
      <c r="A70" s="351" t="s">
        <v>162</v>
      </c>
      <c r="B70" s="361">
        <f t="shared" si="9"/>
        <v>3</v>
      </c>
      <c r="C70" s="54"/>
      <c r="D70" s="54">
        <v>1</v>
      </c>
      <c r="E70" s="54"/>
      <c r="F70" s="54"/>
      <c r="G70" s="54"/>
      <c r="H70" s="54"/>
      <c r="I70" s="54">
        <v>2</v>
      </c>
      <c r="J70" s="49"/>
      <c r="K70" s="363">
        <f t="shared" si="7"/>
        <v>9</v>
      </c>
      <c r="L70" s="54"/>
      <c r="M70" s="54">
        <v>1</v>
      </c>
      <c r="N70" s="54">
        <v>1</v>
      </c>
      <c r="O70" s="54">
        <v>2</v>
      </c>
      <c r="P70" s="54">
        <v>3</v>
      </c>
      <c r="Q70" s="54">
        <v>2</v>
      </c>
      <c r="R70" s="361"/>
      <c r="S70" s="54"/>
      <c r="T70" s="54"/>
      <c r="U70" s="54"/>
      <c r="V70" s="54"/>
      <c r="W70" s="54"/>
      <c r="X70" s="49"/>
      <c r="Y70" s="24"/>
      <c r="Z70" s="332">
        <f t="shared" si="25"/>
        <v>9</v>
      </c>
      <c r="AA70" s="48">
        <v>3</v>
      </c>
      <c r="AB70" s="49">
        <v>6</v>
      </c>
    </row>
    <row r="71" spans="1:28" ht="24.75" customHeight="1" x14ac:dyDescent="0.55000000000000004">
      <c r="A71" s="351" t="s">
        <v>163</v>
      </c>
      <c r="B71" s="361">
        <f t="shared" si="9"/>
        <v>13</v>
      </c>
      <c r="C71" s="54">
        <v>1</v>
      </c>
      <c r="D71" s="54">
        <v>1</v>
      </c>
      <c r="E71" s="54">
        <v>2</v>
      </c>
      <c r="F71" s="54">
        <v>2</v>
      </c>
      <c r="G71" s="54">
        <v>2</v>
      </c>
      <c r="H71" s="54">
        <v>2</v>
      </c>
      <c r="I71" s="54"/>
      <c r="J71" s="49">
        <v>3</v>
      </c>
      <c r="K71" s="363">
        <f t="shared" si="7"/>
        <v>244</v>
      </c>
      <c r="L71" s="54">
        <v>34</v>
      </c>
      <c r="M71" s="54">
        <v>33</v>
      </c>
      <c r="N71" s="54">
        <v>50</v>
      </c>
      <c r="O71" s="54">
        <v>43</v>
      </c>
      <c r="P71" s="54">
        <v>44</v>
      </c>
      <c r="Q71" s="54">
        <v>40</v>
      </c>
      <c r="R71" s="361">
        <f t="shared" si="8"/>
        <v>15</v>
      </c>
      <c r="S71" s="54">
        <v>2</v>
      </c>
      <c r="T71" s="54">
        <v>2</v>
      </c>
      <c r="U71" s="54">
        <v>2</v>
      </c>
      <c r="V71" s="54">
        <v>6</v>
      </c>
      <c r="W71" s="54"/>
      <c r="X71" s="49">
        <v>3</v>
      </c>
      <c r="Y71" s="24"/>
      <c r="Z71" s="332">
        <f t="shared" si="25"/>
        <v>244</v>
      </c>
      <c r="AA71" s="48">
        <v>129</v>
      </c>
      <c r="AB71" s="49">
        <v>115</v>
      </c>
    </row>
    <row r="72" spans="1:28" ht="24.75" customHeight="1" x14ac:dyDescent="0.55000000000000004">
      <c r="A72" s="351" t="s">
        <v>164</v>
      </c>
      <c r="B72" s="361">
        <f t="shared" si="9"/>
        <v>8</v>
      </c>
      <c r="C72" s="54">
        <v>1</v>
      </c>
      <c r="D72" s="54">
        <v>1</v>
      </c>
      <c r="E72" s="54">
        <v>1</v>
      </c>
      <c r="F72" s="54">
        <v>1</v>
      </c>
      <c r="G72" s="54">
        <v>1</v>
      </c>
      <c r="H72" s="54">
        <v>1</v>
      </c>
      <c r="I72" s="54"/>
      <c r="J72" s="49">
        <v>2</v>
      </c>
      <c r="K72" s="363">
        <f t="shared" si="7"/>
        <v>73</v>
      </c>
      <c r="L72" s="54">
        <v>14</v>
      </c>
      <c r="M72" s="54">
        <v>13</v>
      </c>
      <c r="N72" s="54">
        <v>20</v>
      </c>
      <c r="O72" s="54">
        <v>8</v>
      </c>
      <c r="P72" s="54">
        <v>13</v>
      </c>
      <c r="Q72" s="54">
        <v>5</v>
      </c>
      <c r="R72" s="361">
        <f t="shared" si="8"/>
        <v>3</v>
      </c>
      <c r="S72" s="54"/>
      <c r="T72" s="54"/>
      <c r="U72" s="54">
        <v>2</v>
      </c>
      <c r="V72" s="54">
        <v>1</v>
      </c>
      <c r="W72" s="54"/>
      <c r="X72" s="49"/>
      <c r="Y72" s="24"/>
      <c r="Z72" s="332">
        <f t="shared" si="25"/>
        <v>73</v>
      </c>
      <c r="AA72" s="48">
        <v>46</v>
      </c>
      <c r="AB72" s="49">
        <v>27</v>
      </c>
    </row>
    <row r="73" spans="1:28" ht="24.75" customHeight="1" x14ac:dyDescent="0.55000000000000004">
      <c r="A73" s="351" t="s">
        <v>165</v>
      </c>
      <c r="B73" s="361">
        <f t="shared" si="9"/>
        <v>15</v>
      </c>
      <c r="C73" s="54">
        <v>2</v>
      </c>
      <c r="D73" s="54">
        <v>2</v>
      </c>
      <c r="E73" s="54">
        <v>2</v>
      </c>
      <c r="F73" s="54">
        <v>2</v>
      </c>
      <c r="G73" s="54">
        <v>2</v>
      </c>
      <c r="H73" s="54">
        <v>2</v>
      </c>
      <c r="I73" s="54"/>
      <c r="J73" s="49">
        <v>3</v>
      </c>
      <c r="K73" s="363">
        <f t="shared" si="7"/>
        <v>329</v>
      </c>
      <c r="L73" s="54">
        <v>39</v>
      </c>
      <c r="M73" s="54">
        <v>53</v>
      </c>
      <c r="N73" s="54">
        <v>51</v>
      </c>
      <c r="O73" s="54">
        <v>62</v>
      </c>
      <c r="P73" s="54">
        <v>54</v>
      </c>
      <c r="Q73" s="54">
        <v>70</v>
      </c>
      <c r="R73" s="361">
        <f t="shared" si="8"/>
        <v>16</v>
      </c>
      <c r="S73" s="54">
        <v>1</v>
      </c>
      <c r="T73" s="54">
        <v>7</v>
      </c>
      <c r="U73" s="54">
        <v>3</v>
      </c>
      <c r="V73" s="54">
        <v>3</v>
      </c>
      <c r="W73" s="54"/>
      <c r="X73" s="49">
        <v>2</v>
      </c>
      <c r="Y73" s="24"/>
      <c r="Z73" s="332">
        <f t="shared" si="25"/>
        <v>329</v>
      </c>
      <c r="AA73" s="48">
        <v>163</v>
      </c>
      <c r="AB73" s="49">
        <v>166</v>
      </c>
    </row>
    <row r="74" spans="1:28" ht="24.75" customHeight="1" x14ac:dyDescent="0.55000000000000004">
      <c r="A74" s="351" t="s">
        <v>166</v>
      </c>
      <c r="B74" s="361">
        <f t="shared" si="9"/>
        <v>19</v>
      </c>
      <c r="C74" s="54">
        <v>2</v>
      </c>
      <c r="D74" s="54">
        <v>2</v>
      </c>
      <c r="E74" s="54">
        <v>3</v>
      </c>
      <c r="F74" s="54">
        <v>3</v>
      </c>
      <c r="G74" s="54">
        <v>3</v>
      </c>
      <c r="H74" s="54">
        <v>3</v>
      </c>
      <c r="I74" s="54"/>
      <c r="J74" s="49">
        <v>3</v>
      </c>
      <c r="K74" s="363">
        <f t="shared" ref="K74:K137" si="26">SUM(L74:Q74)</f>
        <v>458</v>
      </c>
      <c r="L74" s="54">
        <v>63</v>
      </c>
      <c r="M74" s="54">
        <v>70</v>
      </c>
      <c r="N74" s="54">
        <v>74</v>
      </c>
      <c r="O74" s="54">
        <v>74</v>
      </c>
      <c r="P74" s="54">
        <v>88</v>
      </c>
      <c r="Q74" s="54">
        <v>89</v>
      </c>
      <c r="R74" s="361">
        <f t="shared" ref="R74:R137" si="27">SUM(S74:X74)</f>
        <v>17</v>
      </c>
      <c r="S74" s="54">
        <v>3</v>
      </c>
      <c r="T74" s="54">
        <v>5</v>
      </c>
      <c r="U74" s="54">
        <v>2</v>
      </c>
      <c r="V74" s="54">
        <v>3</v>
      </c>
      <c r="W74" s="54">
        <v>3</v>
      </c>
      <c r="X74" s="49">
        <v>1</v>
      </c>
      <c r="Y74" s="24"/>
      <c r="Z74" s="332">
        <f t="shared" si="25"/>
        <v>458</v>
      </c>
      <c r="AA74" s="48">
        <v>229</v>
      </c>
      <c r="AB74" s="49">
        <v>229</v>
      </c>
    </row>
    <row r="75" spans="1:28" ht="24.75" customHeight="1" x14ac:dyDescent="0.55000000000000004">
      <c r="A75" s="351" t="s">
        <v>167</v>
      </c>
      <c r="B75" s="361">
        <f t="shared" ref="B75:B138" si="28">SUM(C75:J75)</f>
        <v>13</v>
      </c>
      <c r="C75" s="54">
        <v>1</v>
      </c>
      <c r="D75" s="54">
        <v>2</v>
      </c>
      <c r="E75" s="54">
        <v>2</v>
      </c>
      <c r="F75" s="54">
        <v>2</v>
      </c>
      <c r="G75" s="54">
        <v>2</v>
      </c>
      <c r="H75" s="54">
        <v>1</v>
      </c>
      <c r="I75" s="54"/>
      <c r="J75" s="49">
        <v>3</v>
      </c>
      <c r="K75" s="363">
        <f t="shared" si="26"/>
        <v>276</v>
      </c>
      <c r="L75" s="54">
        <v>31</v>
      </c>
      <c r="M75" s="54">
        <v>44</v>
      </c>
      <c r="N75" s="54">
        <v>41</v>
      </c>
      <c r="O75" s="54">
        <v>61</v>
      </c>
      <c r="P75" s="54">
        <v>64</v>
      </c>
      <c r="Q75" s="54">
        <v>35</v>
      </c>
      <c r="R75" s="361">
        <f t="shared" si="27"/>
        <v>8</v>
      </c>
      <c r="S75" s="54">
        <v>1</v>
      </c>
      <c r="T75" s="54">
        <v>3</v>
      </c>
      <c r="U75" s="54">
        <v>1</v>
      </c>
      <c r="V75" s="54">
        <v>1</v>
      </c>
      <c r="W75" s="54">
        <v>2</v>
      </c>
      <c r="X75" s="49"/>
      <c r="Y75" s="24"/>
      <c r="Z75" s="332">
        <f t="shared" si="25"/>
        <v>276</v>
      </c>
      <c r="AA75" s="48">
        <v>142</v>
      </c>
      <c r="AB75" s="49">
        <v>134</v>
      </c>
    </row>
    <row r="76" spans="1:28" ht="24.75" customHeight="1" x14ac:dyDescent="0.55000000000000004">
      <c r="A76" s="351" t="s">
        <v>168</v>
      </c>
      <c r="B76" s="361">
        <f t="shared" si="28"/>
        <v>15</v>
      </c>
      <c r="C76" s="54">
        <v>2</v>
      </c>
      <c r="D76" s="54">
        <v>2</v>
      </c>
      <c r="E76" s="54">
        <v>2</v>
      </c>
      <c r="F76" s="54">
        <v>2</v>
      </c>
      <c r="G76" s="54">
        <v>2</v>
      </c>
      <c r="H76" s="54">
        <v>2</v>
      </c>
      <c r="I76" s="54"/>
      <c r="J76" s="49">
        <v>3</v>
      </c>
      <c r="K76" s="363">
        <f t="shared" si="26"/>
        <v>271</v>
      </c>
      <c r="L76" s="54">
        <v>43</v>
      </c>
      <c r="M76" s="54">
        <v>41</v>
      </c>
      <c r="N76" s="54">
        <v>39</v>
      </c>
      <c r="O76" s="54">
        <v>41</v>
      </c>
      <c r="P76" s="54">
        <v>55</v>
      </c>
      <c r="Q76" s="54">
        <v>52</v>
      </c>
      <c r="R76" s="361">
        <f t="shared" si="27"/>
        <v>12</v>
      </c>
      <c r="S76" s="54">
        <v>1</v>
      </c>
      <c r="T76" s="54">
        <v>4</v>
      </c>
      <c r="U76" s="54">
        <v>1</v>
      </c>
      <c r="V76" s="54">
        <v>3</v>
      </c>
      <c r="W76" s="54">
        <v>1</v>
      </c>
      <c r="X76" s="49">
        <v>2</v>
      </c>
      <c r="Y76" s="24"/>
      <c r="Z76" s="332">
        <f t="shared" si="25"/>
        <v>271</v>
      </c>
      <c r="AA76" s="48">
        <v>142</v>
      </c>
      <c r="AB76" s="49">
        <v>129</v>
      </c>
    </row>
    <row r="77" spans="1:28" ht="24.75" customHeight="1" x14ac:dyDescent="0.55000000000000004">
      <c r="A77" s="351" t="s">
        <v>169</v>
      </c>
      <c r="B77" s="361">
        <f t="shared" si="28"/>
        <v>15</v>
      </c>
      <c r="C77" s="54">
        <v>2</v>
      </c>
      <c r="D77" s="54">
        <v>2</v>
      </c>
      <c r="E77" s="54">
        <v>2</v>
      </c>
      <c r="F77" s="54">
        <v>2</v>
      </c>
      <c r="G77" s="54">
        <v>2</v>
      </c>
      <c r="H77" s="54">
        <v>2</v>
      </c>
      <c r="I77" s="54"/>
      <c r="J77" s="49">
        <v>3</v>
      </c>
      <c r="K77" s="363">
        <f t="shared" si="26"/>
        <v>294</v>
      </c>
      <c r="L77" s="54">
        <v>49</v>
      </c>
      <c r="M77" s="54">
        <v>53</v>
      </c>
      <c r="N77" s="54">
        <v>52</v>
      </c>
      <c r="O77" s="54">
        <v>44</v>
      </c>
      <c r="P77" s="54">
        <v>54</v>
      </c>
      <c r="Q77" s="54">
        <v>42</v>
      </c>
      <c r="R77" s="361">
        <f t="shared" si="27"/>
        <v>11</v>
      </c>
      <c r="S77" s="54">
        <v>3</v>
      </c>
      <c r="T77" s="54">
        <v>1</v>
      </c>
      <c r="U77" s="54"/>
      <c r="V77" s="54">
        <v>2</v>
      </c>
      <c r="W77" s="54">
        <v>2</v>
      </c>
      <c r="X77" s="49">
        <v>3</v>
      </c>
      <c r="Y77" s="24"/>
      <c r="Z77" s="332">
        <f t="shared" si="25"/>
        <v>294</v>
      </c>
      <c r="AA77" s="48">
        <v>167</v>
      </c>
      <c r="AB77" s="49">
        <v>127</v>
      </c>
    </row>
    <row r="78" spans="1:28" ht="24.75" customHeight="1" x14ac:dyDescent="0.55000000000000004">
      <c r="A78" s="351" t="s">
        <v>170</v>
      </c>
      <c r="B78" s="361">
        <f t="shared" si="28"/>
        <v>14</v>
      </c>
      <c r="C78" s="54">
        <v>2</v>
      </c>
      <c r="D78" s="54">
        <v>2</v>
      </c>
      <c r="E78" s="54">
        <v>2</v>
      </c>
      <c r="F78" s="54">
        <v>2</v>
      </c>
      <c r="G78" s="54">
        <v>2</v>
      </c>
      <c r="H78" s="54">
        <v>2</v>
      </c>
      <c r="I78" s="54"/>
      <c r="J78" s="49">
        <v>2</v>
      </c>
      <c r="K78" s="363">
        <f t="shared" si="26"/>
        <v>256</v>
      </c>
      <c r="L78" s="54">
        <v>45</v>
      </c>
      <c r="M78" s="54">
        <v>43</v>
      </c>
      <c r="N78" s="54">
        <v>48</v>
      </c>
      <c r="O78" s="54">
        <v>45</v>
      </c>
      <c r="P78" s="54">
        <v>38</v>
      </c>
      <c r="Q78" s="54">
        <v>37</v>
      </c>
      <c r="R78" s="361">
        <f t="shared" si="27"/>
        <v>8</v>
      </c>
      <c r="S78" s="54">
        <v>1</v>
      </c>
      <c r="T78" s="54">
        <v>1</v>
      </c>
      <c r="U78" s="54">
        <v>3</v>
      </c>
      <c r="V78" s="54">
        <v>2</v>
      </c>
      <c r="W78" s="54">
        <v>1</v>
      </c>
      <c r="X78" s="49"/>
      <c r="Y78" s="24"/>
      <c r="Z78" s="332">
        <f t="shared" si="25"/>
        <v>256</v>
      </c>
      <c r="AA78" s="48">
        <v>116</v>
      </c>
      <c r="AB78" s="49">
        <v>140</v>
      </c>
    </row>
    <row r="79" spans="1:28" ht="24.75" customHeight="1" x14ac:dyDescent="0.55000000000000004">
      <c r="A79" s="351" t="s">
        <v>171</v>
      </c>
      <c r="B79" s="361">
        <f t="shared" si="28"/>
        <v>8</v>
      </c>
      <c r="C79" s="54">
        <v>1</v>
      </c>
      <c r="D79" s="54">
        <v>1</v>
      </c>
      <c r="E79" s="54">
        <v>1</v>
      </c>
      <c r="F79" s="54">
        <v>1</v>
      </c>
      <c r="G79" s="54">
        <v>1</v>
      </c>
      <c r="H79" s="54">
        <v>1</v>
      </c>
      <c r="I79" s="54"/>
      <c r="J79" s="49">
        <v>2</v>
      </c>
      <c r="K79" s="363">
        <f t="shared" si="26"/>
        <v>83</v>
      </c>
      <c r="L79" s="54">
        <v>12</v>
      </c>
      <c r="M79" s="54">
        <v>10</v>
      </c>
      <c r="N79" s="54">
        <v>16</v>
      </c>
      <c r="O79" s="54">
        <v>9</v>
      </c>
      <c r="P79" s="54">
        <v>15</v>
      </c>
      <c r="Q79" s="54">
        <v>21</v>
      </c>
      <c r="R79" s="361">
        <f t="shared" si="27"/>
        <v>7</v>
      </c>
      <c r="S79" s="54">
        <v>1</v>
      </c>
      <c r="T79" s="54">
        <v>1</v>
      </c>
      <c r="U79" s="54">
        <v>1</v>
      </c>
      <c r="V79" s="54">
        <v>2</v>
      </c>
      <c r="W79" s="54">
        <v>2</v>
      </c>
      <c r="X79" s="49"/>
      <c r="Y79" s="24"/>
      <c r="Z79" s="332">
        <f t="shared" si="25"/>
        <v>83</v>
      </c>
      <c r="AA79" s="48">
        <v>42</v>
      </c>
      <c r="AB79" s="49">
        <v>41</v>
      </c>
    </row>
    <row r="80" spans="1:28" ht="24.75" customHeight="1" x14ac:dyDescent="0.55000000000000004">
      <c r="A80" s="351" t="s">
        <v>172</v>
      </c>
      <c r="B80" s="361">
        <f t="shared" si="28"/>
        <v>15</v>
      </c>
      <c r="C80" s="54">
        <v>2</v>
      </c>
      <c r="D80" s="54">
        <v>2</v>
      </c>
      <c r="E80" s="54">
        <v>2</v>
      </c>
      <c r="F80" s="54">
        <v>2</v>
      </c>
      <c r="G80" s="54">
        <v>2</v>
      </c>
      <c r="H80" s="54">
        <v>2</v>
      </c>
      <c r="I80" s="54"/>
      <c r="J80" s="49">
        <v>3</v>
      </c>
      <c r="K80" s="363">
        <f t="shared" si="26"/>
        <v>342</v>
      </c>
      <c r="L80" s="54">
        <v>51</v>
      </c>
      <c r="M80" s="54">
        <v>65</v>
      </c>
      <c r="N80" s="54">
        <v>46</v>
      </c>
      <c r="O80" s="54">
        <v>71</v>
      </c>
      <c r="P80" s="54">
        <v>53</v>
      </c>
      <c r="Q80" s="54">
        <v>56</v>
      </c>
      <c r="R80" s="361">
        <f t="shared" si="27"/>
        <v>9</v>
      </c>
      <c r="S80" s="54">
        <v>1</v>
      </c>
      <c r="T80" s="54">
        <v>3</v>
      </c>
      <c r="U80" s="54"/>
      <c r="V80" s="54">
        <v>1</v>
      </c>
      <c r="W80" s="54">
        <v>1</v>
      </c>
      <c r="X80" s="49">
        <v>3</v>
      </c>
      <c r="Y80" s="24"/>
      <c r="Z80" s="332">
        <f t="shared" si="25"/>
        <v>342</v>
      </c>
      <c r="AA80" s="48">
        <v>177</v>
      </c>
      <c r="AB80" s="49">
        <v>165</v>
      </c>
    </row>
    <row r="81" spans="1:28" ht="24.75" customHeight="1" x14ac:dyDescent="0.55000000000000004">
      <c r="A81" s="351" t="s">
        <v>173</v>
      </c>
      <c r="B81" s="361">
        <f t="shared" si="28"/>
        <v>16</v>
      </c>
      <c r="C81" s="54">
        <v>2</v>
      </c>
      <c r="D81" s="54">
        <v>2</v>
      </c>
      <c r="E81" s="54">
        <v>2</v>
      </c>
      <c r="F81" s="54">
        <v>2</v>
      </c>
      <c r="G81" s="54">
        <v>2</v>
      </c>
      <c r="H81" s="54">
        <v>3</v>
      </c>
      <c r="I81" s="54"/>
      <c r="J81" s="49">
        <v>3</v>
      </c>
      <c r="K81" s="363">
        <f t="shared" si="26"/>
        <v>296</v>
      </c>
      <c r="L81" s="54">
        <v>40</v>
      </c>
      <c r="M81" s="54">
        <v>36</v>
      </c>
      <c r="N81" s="54">
        <v>52</v>
      </c>
      <c r="O81" s="54">
        <v>52</v>
      </c>
      <c r="P81" s="54">
        <v>50</v>
      </c>
      <c r="Q81" s="54">
        <v>66</v>
      </c>
      <c r="R81" s="361">
        <f t="shared" si="27"/>
        <v>10</v>
      </c>
      <c r="S81" s="54">
        <v>1</v>
      </c>
      <c r="T81" s="54"/>
      <c r="U81" s="54">
        <v>1</v>
      </c>
      <c r="V81" s="54"/>
      <c r="W81" s="54">
        <v>1</v>
      </c>
      <c r="X81" s="49">
        <v>7</v>
      </c>
      <c r="Y81" s="24"/>
      <c r="Z81" s="332">
        <f t="shared" si="25"/>
        <v>296</v>
      </c>
      <c r="AA81" s="48">
        <v>144</v>
      </c>
      <c r="AB81" s="49">
        <v>152</v>
      </c>
    </row>
    <row r="82" spans="1:28" ht="24.75" customHeight="1" x14ac:dyDescent="0.55000000000000004">
      <c r="A82" s="351" t="s">
        <v>174</v>
      </c>
      <c r="B82" s="361">
        <f t="shared" si="28"/>
        <v>4</v>
      </c>
      <c r="C82" s="54">
        <v>1</v>
      </c>
      <c r="D82" s="54"/>
      <c r="E82" s="54"/>
      <c r="F82" s="54">
        <v>1</v>
      </c>
      <c r="G82" s="54"/>
      <c r="H82" s="54"/>
      <c r="I82" s="54">
        <v>2</v>
      </c>
      <c r="J82" s="49"/>
      <c r="K82" s="363">
        <f t="shared" si="26"/>
        <v>46</v>
      </c>
      <c r="L82" s="54">
        <v>8</v>
      </c>
      <c r="M82" s="54">
        <v>6</v>
      </c>
      <c r="N82" s="54">
        <v>7</v>
      </c>
      <c r="O82" s="54">
        <v>11</v>
      </c>
      <c r="P82" s="54">
        <v>7</v>
      </c>
      <c r="Q82" s="54">
        <v>7</v>
      </c>
      <c r="R82" s="361">
        <f t="shared" si="27"/>
        <v>0</v>
      </c>
      <c r="S82" s="54"/>
      <c r="T82" s="54"/>
      <c r="U82" s="54"/>
      <c r="V82" s="54"/>
      <c r="W82" s="54"/>
      <c r="X82" s="49"/>
      <c r="Y82" s="24"/>
      <c r="Z82" s="332">
        <f t="shared" si="25"/>
        <v>46</v>
      </c>
      <c r="AA82" s="48">
        <v>26</v>
      </c>
      <c r="AB82" s="49">
        <v>20</v>
      </c>
    </row>
    <row r="83" spans="1:28" ht="24.75" customHeight="1" x14ac:dyDescent="0.55000000000000004">
      <c r="A83" s="351" t="s">
        <v>175</v>
      </c>
      <c r="B83" s="361">
        <f t="shared" si="28"/>
        <v>8</v>
      </c>
      <c r="C83" s="54">
        <v>1</v>
      </c>
      <c r="D83" s="54">
        <v>1</v>
      </c>
      <c r="E83" s="54">
        <v>1</v>
      </c>
      <c r="F83" s="54">
        <v>1</v>
      </c>
      <c r="G83" s="54">
        <v>1</v>
      </c>
      <c r="H83" s="54">
        <v>1</v>
      </c>
      <c r="I83" s="54"/>
      <c r="J83" s="49">
        <v>2</v>
      </c>
      <c r="K83" s="363">
        <f t="shared" si="26"/>
        <v>114</v>
      </c>
      <c r="L83" s="54">
        <v>14</v>
      </c>
      <c r="M83" s="54">
        <v>25</v>
      </c>
      <c r="N83" s="54">
        <v>15</v>
      </c>
      <c r="O83" s="54">
        <v>15</v>
      </c>
      <c r="P83" s="54">
        <v>23</v>
      </c>
      <c r="Q83" s="54">
        <v>22</v>
      </c>
      <c r="R83" s="361">
        <f t="shared" si="27"/>
        <v>8</v>
      </c>
      <c r="S83" s="54">
        <v>1</v>
      </c>
      <c r="T83" s="54"/>
      <c r="U83" s="54">
        <v>1</v>
      </c>
      <c r="V83" s="54">
        <v>2</v>
      </c>
      <c r="W83" s="54">
        <v>2</v>
      </c>
      <c r="X83" s="49">
        <v>2</v>
      </c>
      <c r="Y83" s="24"/>
      <c r="Z83" s="332">
        <f t="shared" si="25"/>
        <v>114</v>
      </c>
      <c r="AA83" s="48">
        <v>67</v>
      </c>
      <c r="AB83" s="49">
        <v>47</v>
      </c>
    </row>
    <row r="84" spans="1:28" ht="24.75" customHeight="1" x14ac:dyDescent="0.55000000000000004">
      <c r="A84" s="351" t="s">
        <v>176</v>
      </c>
      <c r="B84" s="361">
        <f t="shared" si="28"/>
        <v>8</v>
      </c>
      <c r="C84" s="54">
        <v>1</v>
      </c>
      <c r="D84" s="54">
        <v>1</v>
      </c>
      <c r="E84" s="54">
        <v>1</v>
      </c>
      <c r="F84" s="54">
        <v>1</v>
      </c>
      <c r="G84" s="54">
        <v>1</v>
      </c>
      <c r="H84" s="54">
        <v>1</v>
      </c>
      <c r="I84" s="54"/>
      <c r="J84" s="49">
        <v>2</v>
      </c>
      <c r="K84" s="363">
        <f t="shared" si="26"/>
        <v>66</v>
      </c>
      <c r="L84" s="54">
        <v>12</v>
      </c>
      <c r="M84" s="54">
        <v>7</v>
      </c>
      <c r="N84" s="54">
        <v>8</v>
      </c>
      <c r="O84" s="54">
        <v>15</v>
      </c>
      <c r="P84" s="54">
        <v>12</v>
      </c>
      <c r="Q84" s="54">
        <v>12</v>
      </c>
      <c r="R84" s="361">
        <f t="shared" si="27"/>
        <v>5</v>
      </c>
      <c r="S84" s="54">
        <v>1</v>
      </c>
      <c r="T84" s="54"/>
      <c r="U84" s="54"/>
      <c r="V84" s="54">
        <v>2</v>
      </c>
      <c r="W84" s="54">
        <v>2</v>
      </c>
      <c r="X84" s="49"/>
      <c r="Y84" s="24"/>
      <c r="Z84" s="332">
        <f t="shared" si="25"/>
        <v>66</v>
      </c>
      <c r="AA84" s="48">
        <v>32</v>
      </c>
      <c r="AB84" s="49">
        <v>34</v>
      </c>
    </row>
    <row r="85" spans="1:28" ht="24.75" customHeight="1" x14ac:dyDescent="0.55000000000000004">
      <c r="A85" s="351" t="s">
        <v>177</v>
      </c>
      <c r="B85" s="361">
        <f t="shared" si="28"/>
        <v>29</v>
      </c>
      <c r="C85" s="54">
        <v>3</v>
      </c>
      <c r="D85" s="54">
        <v>4</v>
      </c>
      <c r="E85" s="54">
        <v>4</v>
      </c>
      <c r="F85" s="54">
        <v>4</v>
      </c>
      <c r="G85" s="54">
        <v>4</v>
      </c>
      <c r="H85" s="54">
        <v>5</v>
      </c>
      <c r="I85" s="54"/>
      <c r="J85" s="49">
        <v>5</v>
      </c>
      <c r="K85" s="363">
        <f t="shared" si="26"/>
        <v>777</v>
      </c>
      <c r="L85" s="54">
        <v>102</v>
      </c>
      <c r="M85" s="54">
        <v>112</v>
      </c>
      <c r="N85" s="54">
        <v>130</v>
      </c>
      <c r="O85" s="54">
        <v>142</v>
      </c>
      <c r="P85" s="54">
        <v>134</v>
      </c>
      <c r="Q85" s="54">
        <v>157</v>
      </c>
      <c r="R85" s="361">
        <f t="shared" si="27"/>
        <v>28</v>
      </c>
      <c r="S85" s="54">
        <v>4</v>
      </c>
      <c r="T85" s="54">
        <v>4</v>
      </c>
      <c r="U85" s="54">
        <v>5</v>
      </c>
      <c r="V85" s="54">
        <v>6</v>
      </c>
      <c r="W85" s="54">
        <v>3</v>
      </c>
      <c r="X85" s="49">
        <v>6</v>
      </c>
      <c r="Y85" s="24"/>
      <c r="Z85" s="332">
        <f t="shared" si="25"/>
        <v>777</v>
      </c>
      <c r="AA85" s="48">
        <v>409</v>
      </c>
      <c r="AB85" s="49">
        <v>368</v>
      </c>
    </row>
    <row r="86" spans="1:28" ht="24.75" customHeight="1" x14ac:dyDescent="0.55000000000000004">
      <c r="A86" s="351" t="s">
        <v>178</v>
      </c>
      <c r="B86" s="361">
        <f t="shared" si="28"/>
        <v>32</v>
      </c>
      <c r="C86" s="54">
        <v>5</v>
      </c>
      <c r="D86" s="54">
        <v>5</v>
      </c>
      <c r="E86" s="54">
        <v>5</v>
      </c>
      <c r="F86" s="54">
        <v>4</v>
      </c>
      <c r="G86" s="54">
        <v>4</v>
      </c>
      <c r="H86" s="54">
        <v>4</v>
      </c>
      <c r="I86" s="54"/>
      <c r="J86" s="49">
        <v>5</v>
      </c>
      <c r="K86" s="363">
        <f t="shared" si="26"/>
        <v>873</v>
      </c>
      <c r="L86" s="54">
        <v>152</v>
      </c>
      <c r="M86" s="54">
        <v>169</v>
      </c>
      <c r="N86" s="54">
        <v>157</v>
      </c>
      <c r="O86" s="54">
        <v>136</v>
      </c>
      <c r="P86" s="54">
        <v>138</v>
      </c>
      <c r="Q86" s="54">
        <v>121</v>
      </c>
      <c r="R86" s="361">
        <f t="shared" si="27"/>
        <v>31</v>
      </c>
      <c r="S86" s="54">
        <v>3</v>
      </c>
      <c r="T86" s="54">
        <v>4</v>
      </c>
      <c r="U86" s="54">
        <v>8</v>
      </c>
      <c r="V86" s="54">
        <v>3</v>
      </c>
      <c r="W86" s="54">
        <v>9</v>
      </c>
      <c r="X86" s="49">
        <v>4</v>
      </c>
      <c r="Y86" s="24"/>
      <c r="Z86" s="332">
        <f t="shared" si="25"/>
        <v>873</v>
      </c>
      <c r="AA86" s="48">
        <v>432</v>
      </c>
      <c r="AB86" s="49">
        <v>441</v>
      </c>
    </row>
    <row r="87" spans="1:28" ht="24.75" customHeight="1" x14ac:dyDescent="0.55000000000000004">
      <c r="A87" s="365" t="s">
        <v>179</v>
      </c>
      <c r="B87" s="366">
        <f t="shared" si="28"/>
        <v>6</v>
      </c>
      <c r="C87" s="89">
        <v>1</v>
      </c>
      <c r="D87" s="89"/>
      <c r="E87" s="89"/>
      <c r="F87" s="89"/>
      <c r="G87" s="89"/>
      <c r="H87" s="89">
        <v>1</v>
      </c>
      <c r="I87" s="89">
        <v>2</v>
      </c>
      <c r="J87" s="61">
        <v>2</v>
      </c>
      <c r="K87" s="367">
        <f t="shared" si="26"/>
        <v>33</v>
      </c>
      <c r="L87" s="89">
        <v>4</v>
      </c>
      <c r="M87" s="89">
        <v>10</v>
      </c>
      <c r="N87" s="89">
        <v>4</v>
      </c>
      <c r="O87" s="89">
        <v>5</v>
      </c>
      <c r="P87" s="89">
        <v>9</v>
      </c>
      <c r="Q87" s="89">
        <v>1</v>
      </c>
      <c r="R87" s="366">
        <f t="shared" si="27"/>
        <v>4</v>
      </c>
      <c r="S87" s="89"/>
      <c r="T87" s="89">
        <v>4</v>
      </c>
      <c r="U87" s="89"/>
      <c r="V87" s="89"/>
      <c r="W87" s="89"/>
      <c r="X87" s="61"/>
      <c r="Y87" s="24"/>
      <c r="Z87" s="332">
        <f t="shared" si="25"/>
        <v>33</v>
      </c>
      <c r="AA87" s="48">
        <v>15</v>
      </c>
      <c r="AB87" s="49">
        <v>18</v>
      </c>
    </row>
    <row r="88" spans="1:28" ht="24.75" customHeight="1" x14ac:dyDescent="0.55000000000000004">
      <c r="A88" s="352" t="s">
        <v>180</v>
      </c>
      <c r="B88" s="300">
        <f t="shared" si="28"/>
        <v>7</v>
      </c>
      <c r="C88" s="53">
        <v>1</v>
      </c>
      <c r="D88" s="53"/>
      <c r="E88" s="53"/>
      <c r="F88" s="53">
        <v>1</v>
      </c>
      <c r="G88" s="53">
        <v>1</v>
      </c>
      <c r="H88" s="53">
        <v>1</v>
      </c>
      <c r="I88" s="53">
        <v>1</v>
      </c>
      <c r="J88" s="51">
        <v>2</v>
      </c>
      <c r="K88" s="297">
        <f t="shared" si="26"/>
        <v>45</v>
      </c>
      <c r="L88" s="53">
        <v>6</v>
      </c>
      <c r="M88" s="53">
        <v>10</v>
      </c>
      <c r="N88" s="53">
        <v>5</v>
      </c>
      <c r="O88" s="53">
        <v>8</v>
      </c>
      <c r="P88" s="53">
        <v>11</v>
      </c>
      <c r="Q88" s="53">
        <v>5</v>
      </c>
      <c r="R88" s="300">
        <f t="shared" si="27"/>
        <v>4</v>
      </c>
      <c r="S88" s="53"/>
      <c r="T88" s="53">
        <v>1</v>
      </c>
      <c r="U88" s="53"/>
      <c r="V88" s="53">
        <v>2</v>
      </c>
      <c r="W88" s="53">
        <v>1</v>
      </c>
      <c r="X88" s="51"/>
      <c r="Y88" s="24"/>
      <c r="Z88" s="333">
        <f t="shared" si="25"/>
        <v>45</v>
      </c>
      <c r="AA88" s="50">
        <v>21</v>
      </c>
      <c r="AB88" s="51">
        <v>24</v>
      </c>
    </row>
    <row r="89" spans="1:28" s="45" customFormat="1" ht="24.75" customHeight="1" x14ac:dyDescent="0.55000000000000004">
      <c r="A89" s="355" t="s">
        <v>181</v>
      </c>
      <c r="B89" s="345">
        <f>IF(SUM(B90:B102)=SUM(C89:J89),SUM(C89:J89),"計が一致しません")</f>
        <v>158</v>
      </c>
      <c r="C89" s="346">
        <f>SUM(C90:C102)</f>
        <v>16</v>
      </c>
      <c r="D89" s="346">
        <f t="shared" ref="D89:J89" si="29">SUM(D90:D102)</f>
        <v>21</v>
      </c>
      <c r="E89" s="346">
        <f t="shared" si="29"/>
        <v>20</v>
      </c>
      <c r="F89" s="346">
        <f t="shared" si="29"/>
        <v>22</v>
      </c>
      <c r="G89" s="346">
        <f t="shared" si="29"/>
        <v>21</v>
      </c>
      <c r="H89" s="346">
        <f t="shared" si="29"/>
        <v>19</v>
      </c>
      <c r="I89" s="346">
        <f t="shared" si="29"/>
        <v>0</v>
      </c>
      <c r="J89" s="336">
        <f t="shared" si="29"/>
        <v>39</v>
      </c>
      <c r="K89" s="364">
        <f>IF(SUM(K90:K102)=SUM(L89:Q89),SUM(L89:Q89),"計が一致しません")</f>
        <v>3088</v>
      </c>
      <c r="L89" s="346">
        <f t="shared" ref="L89:Q89" si="30">SUM(L90:L102)</f>
        <v>444</v>
      </c>
      <c r="M89" s="346">
        <f t="shared" si="30"/>
        <v>531</v>
      </c>
      <c r="N89" s="346">
        <f t="shared" si="30"/>
        <v>535</v>
      </c>
      <c r="O89" s="346">
        <f t="shared" si="30"/>
        <v>520</v>
      </c>
      <c r="P89" s="346">
        <f t="shared" si="30"/>
        <v>551</v>
      </c>
      <c r="Q89" s="346">
        <f t="shared" si="30"/>
        <v>507</v>
      </c>
      <c r="R89" s="345">
        <f>IF(SUM(R90:R102)=SUM(S89:X89),SUM(S89:X89),"計が一致しません")</f>
        <v>151</v>
      </c>
      <c r="S89" s="346">
        <f t="shared" ref="S89:X89" si="31">SUM(S90:S102)</f>
        <v>19</v>
      </c>
      <c r="T89" s="346">
        <f t="shared" si="31"/>
        <v>24</v>
      </c>
      <c r="U89" s="346">
        <f t="shared" si="31"/>
        <v>28</v>
      </c>
      <c r="V89" s="346">
        <f t="shared" si="31"/>
        <v>23</v>
      </c>
      <c r="W89" s="346">
        <f t="shared" si="31"/>
        <v>32</v>
      </c>
      <c r="X89" s="336">
        <f t="shared" si="31"/>
        <v>25</v>
      </c>
      <c r="Y89" s="85"/>
      <c r="Z89" s="338">
        <f>IF(SUM(Z90:Z102)=SUM(AA89:AB89),SUM(AA89:AB89),"計が一致しません")</f>
        <v>3088</v>
      </c>
      <c r="AA89" s="335">
        <f>SUM(AA90:AA102)</f>
        <v>1587</v>
      </c>
      <c r="AB89" s="336">
        <f>SUM(AB90:AB102)</f>
        <v>1501</v>
      </c>
    </row>
    <row r="90" spans="1:28" ht="24.75" customHeight="1" x14ac:dyDescent="0.55000000000000004">
      <c r="A90" s="350" t="s">
        <v>182</v>
      </c>
      <c r="B90" s="295">
        <f t="shared" si="28"/>
        <v>9</v>
      </c>
      <c r="C90" s="52">
        <v>1</v>
      </c>
      <c r="D90" s="52">
        <v>1</v>
      </c>
      <c r="E90" s="52">
        <v>1</v>
      </c>
      <c r="F90" s="52">
        <v>1</v>
      </c>
      <c r="G90" s="52">
        <v>1</v>
      </c>
      <c r="H90" s="52">
        <v>1</v>
      </c>
      <c r="I90" s="52"/>
      <c r="J90" s="47">
        <v>3</v>
      </c>
      <c r="K90" s="294">
        <f t="shared" si="26"/>
        <v>165</v>
      </c>
      <c r="L90" s="52">
        <v>27</v>
      </c>
      <c r="M90" s="52">
        <v>18</v>
      </c>
      <c r="N90" s="52">
        <v>36</v>
      </c>
      <c r="O90" s="52">
        <v>30</v>
      </c>
      <c r="P90" s="52">
        <v>28</v>
      </c>
      <c r="Q90" s="52">
        <v>26</v>
      </c>
      <c r="R90" s="295">
        <f t="shared" si="27"/>
        <v>12</v>
      </c>
      <c r="S90" s="52">
        <v>2</v>
      </c>
      <c r="T90" s="52">
        <v>1</v>
      </c>
      <c r="U90" s="52">
        <v>2</v>
      </c>
      <c r="V90" s="52">
        <v>2</v>
      </c>
      <c r="W90" s="52">
        <v>4</v>
      </c>
      <c r="X90" s="47">
        <v>1</v>
      </c>
      <c r="Y90" s="24"/>
      <c r="Z90" s="331">
        <f t="shared" ref="Z90:Z102" si="32">SUM(AA90:AB90)</f>
        <v>165</v>
      </c>
      <c r="AA90" s="46">
        <v>79</v>
      </c>
      <c r="AB90" s="47">
        <v>86</v>
      </c>
    </row>
    <row r="91" spans="1:28" ht="24.75" customHeight="1" x14ac:dyDescent="0.55000000000000004">
      <c r="A91" s="351" t="s">
        <v>183</v>
      </c>
      <c r="B91" s="361">
        <f t="shared" si="28"/>
        <v>8</v>
      </c>
      <c r="C91" s="54">
        <v>1</v>
      </c>
      <c r="D91" s="54">
        <v>1</v>
      </c>
      <c r="E91" s="54">
        <v>1</v>
      </c>
      <c r="F91" s="54">
        <v>1</v>
      </c>
      <c r="G91" s="54">
        <v>1</v>
      </c>
      <c r="H91" s="54">
        <v>1</v>
      </c>
      <c r="I91" s="54"/>
      <c r="J91" s="49">
        <v>2</v>
      </c>
      <c r="K91" s="363">
        <f t="shared" si="26"/>
        <v>172</v>
      </c>
      <c r="L91" s="54">
        <v>23</v>
      </c>
      <c r="M91" s="54">
        <v>18</v>
      </c>
      <c r="N91" s="54">
        <v>36</v>
      </c>
      <c r="O91" s="54">
        <v>32</v>
      </c>
      <c r="P91" s="54">
        <v>37</v>
      </c>
      <c r="Q91" s="54">
        <v>26</v>
      </c>
      <c r="R91" s="361">
        <f t="shared" si="27"/>
        <v>8</v>
      </c>
      <c r="S91" s="54">
        <v>1</v>
      </c>
      <c r="T91" s="54"/>
      <c r="U91" s="54">
        <v>2</v>
      </c>
      <c r="V91" s="54">
        <v>2</v>
      </c>
      <c r="W91" s="54">
        <v>2</v>
      </c>
      <c r="X91" s="49">
        <v>1</v>
      </c>
      <c r="Y91" s="24"/>
      <c r="Z91" s="332">
        <f t="shared" si="32"/>
        <v>172</v>
      </c>
      <c r="AA91" s="48">
        <v>88</v>
      </c>
      <c r="AB91" s="49">
        <v>84</v>
      </c>
    </row>
    <row r="92" spans="1:28" ht="24.75" customHeight="1" x14ac:dyDescent="0.55000000000000004">
      <c r="A92" s="351" t="s">
        <v>184</v>
      </c>
      <c r="B92" s="361">
        <f t="shared" si="28"/>
        <v>13</v>
      </c>
      <c r="C92" s="54">
        <v>1</v>
      </c>
      <c r="D92" s="54">
        <v>2</v>
      </c>
      <c r="E92" s="54">
        <v>1</v>
      </c>
      <c r="F92" s="54">
        <v>2</v>
      </c>
      <c r="G92" s="54">
        <v>2</v>
      </c>
      <c r="H92" s="54">
        <v>1</v>
      </c>
      <c r="I92" s="54"/>
      <c r="J92" s="49">
        <v>4</v>
      </c>
      <c r="K92" s="363">
        <f t="shared" si="26"/>
        <v>229</v>
      </c>
      <c r="L92" s="54">
        <v>31</v>
      </c>
      <c r="M92" s="54">
        <v>49</v>
      </c>
      <c r="N92" s="54">
        <v>32</v>
      </c>
      <c r="O92" s="54">
        <v>42</v>
      </c>
      <c r="P92" s="54">
        <v>41</v>
      </c>
      <c r="Q92" s="54">
        <v>34</v>
      </c>
      <c r="R92" s="361">
        <f t="shared" si="27"/>
        <v>14</v>
      </c>
      <c r="S92" s="54">
        <v>2</v>
      </c>
      <c r="T92" s="54">
        <v>2</v>
      </c>
      <c r="U92" s="54">
        <v>4</v>
      </c>
      <c r="V92" s="54">
        <v>2</v>
      </c>
      <c r="W92" s="54">
        <v>1</v>
      </c>
      <c r="X92" s="49">
        <v>3</v>
      </c>
      <c r="Y92" s="24"/>
      <c r="Z92" s="332">
        <f t="shared" si="32"/>
        <v>229</v>
      </c>
      <c r="AA92" s="48">
        <v>124</v>
      </c>
      <c r="AB92" s="49">
        <v>105</v>
      </c>
    </row>
    <row r="93" spans="1:28" ht="24.75" customHeight="1" x14ac:dyDescent="0.55000000000000004">
      <c r="A93" s="351" t="s">
        <v>185</v>
      </c>
      <c r="B93" s="361">
        <f t="shared" si="28"/>
        <v>8</v>
      </c>
      <c r="C93" s="54">
        <v>1</v>
      </c>
      <c r="D93" s="54">
        <v>1</v>
      </c>
      <c r="E93" s="54">
        <v>1</v>
      </c>
      <c r="F93" s="54">
        <v>1</v>
      </c>
      <c r="G93" s="54">
        <v>1</v>
      </c>
      <c r="H93" s="54">
        <v>1</v>
      </c>
      <c r="I93" s="54"/>
      <c r="J93" s="49">
        <v>2</v>
      </c>
      <c r="K93" s="363">
        <f t="shared" si="26"/>
        <v>181</v>
      </c>
      <c r="L93" s="54">
        <v>26</v>
      </c>
      <c r="M93" s="54">
        <v>33</v>
      </c>
      <c r="N93" s="54">
        <v>34</v>
      </c>
      <c r="O93" s="54">
        <v>22</v>
      </c>
      <c r="P93" s="54">
        <v>37</v>
      </c>
      <c r="Q93" s="54">
        <v>29</v>
      </c>
      <c r="R93" s="361">
        <f t="shared" si="27"/>
        <v>9</v>
      </c>
      <c r="S93" s="54">
        <v>3</v>
      </c>
      <c r="T93" s="54">
        <v>2</v>
      </c>
      <c r="U93" s="54">
        <v>1</v>
      </c>
      <c r="V93" s="54"/>
      <c r="W93" s="54">
        <v>2</v>
      </c>
      <c r="X93" s="49">
        <v>1</v>
      </c>
      <c r="Y93" s="24"/>
      <c r="Z93" s="332">
        <f t="shared" si="32"/>
        <v>181</v>
      </c>
      <c r="AA93" s="48">
        <v>85</v>
      </c>
      <c r="AB93" s="49">
        <v>96</v>
      </c>
    </row>
    <row r="94" spans="1:28" ht="24.75" customHeight="1" x14ac:dyDescent="0.55000000000000004">
      <c r="A94" s="351" t="s">
        <v>186</v>
      </c>
      <c r="B94" s="361">
        <f t="shared" si="28"/>
        <v>14</v>
      </c>
      <c r="C94" s="54">
        <v>1</v>
      </c>
      <c r="D94" s="54">
        <v>2</v>
      </c>
      <c r="E94" s="54">
        <v>2</v>
      </c>
      <c r="F94" s="54">
        <v>2</v>
      </c>
      <c r="G94" s="54">
        <v>2</v>
      </c>
      <c r="H94" s="54">
        <v>2</v>
      </c>
      <c r="I94" s="54"/>
      <c r="J94" s="49">
        <v>3</v>
      </c>
      <c r="K94" s="363">
        <f t="shared" si="26"/>
        <v>283</v>
      </c>
      <c r="L94" s="54">
        <v>36</v>
      </c>
      <c r="M94" s="54">
        <v>48</v>
      </c>
      <c r="N94" s="54">
        <v>43</v>
      </c>
      <c r="O94" s="54">
        <v>44</v>
      </c>
      <c r="P94" s="54">
        <v>50</v>
      </c>
      <c r="Q94" s="54">
        <v>62</v>
      </c>
      <c r="R94" s="361">
        <f t="shared" si="27"/>
        <v>14</v>
      </c>
      <c r="S94" s="54">
        <v>1</v>
      </c>
      <c r="T94" s="54">
        <v>2</v>
      </c>
      <c r="U94" s="54"/>
      <c r="V94" s="54">
        <v>2</v>
      </c>
      <c r="W94" s="54">
        <v>5</v>
      </c>
      <c r="X94" s="49">
        <v>4</v>
      </c>
      <c r="Y94" s="24"/>
      <c r="Z94" s="332">
        <f t="shared" si="32"/>
        <v>283</v>
      </c>
      <c r="AA94" s="48">
        <v>134</v>
      </c>
      <c r="AB94" s="49">
        <v>149</v>
      </c>
    </row>
    <row r="95" spans="1:28" ht="24.75" customHeight="1" x14ac:dyDescent="0.55000000000000004">
      <c r="A95" s="351" t="s">
        <v>187</v>
      </c>
      <c r="B95" s="361">
        <f t="shared" si="28"/>
        <v>17</v>
      </c>
      <c r="C95" s="54">
        <v>2</v>
      </c>
      <c r="D95" s="54">
        <v>2</v>
      </c>
      <c r="E95" s="54">
        <v>2</v>
      </c>
      <c r="F95" s="54">
        <v>3</v>
      </c>
      <c r="G95" s="54">
        <v>2</v>
      </c>
      <c r="H95" s="54">
        <v>3</v>
      </c>
      <c r="I95" s="54"/>
      <c r="J95" s="49">
        <v>3</v>
      </c>
      <c r="K95" s="363">
        <f t="shared" si="26"/>
        <v>421</v>
      </c>
      <c r="L95" s="54">
        <v>56</v>
      </c>
      <c r="M95" s="54">
        <v>71</v>
      </c>
      <c r="N95" s="54">
        <v>66</v>
      </c>
      <c r="O95" s="54">
        <v>85</v>
      </c>
      <c r="P95" s="54">
        <v>65</v>
      </c>
      <c r="Q95" s="54">
        <v>78</v>
      </c>
      <c r="R95" s="361">
        <f t="shared" si="27"/>
        <v>9</v>
      </c>
      <c r="S95" s="54"/>
      <c r="T95" s="54">
        <v>2</v>
      </c>
      <c r="U95" s="54">
        <v>1</v>
      </c>
      <c r="V95" s="54">
        <v>3</v>
      </c>
      <c r="W95" s="54">
        <v>2</v>
      </c>
      <c r="X95" s="49">
        <v>1</v>
      </c>
      <c r="Y95" s="24"/>
      <c r="Z95" s="332">
        <f t="shared" si="32"/>
        <v>421</v>
      </c>
      <c r="AA95" s="48">
        <v>204</v>
      </c>
      <c r="AB95" s="49">
        <v>217</v>
      </c>
    </row>
    <row r="96" spans="1:28" ht="24.75" customHeight="1" x14ac:dyDescent="0.55000000000000004">
      <c r="A96" s="351" t="s">
        <v>188</v>
      </c>
      <c r="B96" s="361">
        <f t="shared" si="28"/>
        <v>11</v>
      </c>
      <c r="C96" s="54">
        <v>1</v>
      </c>
      <c r="D96" s="54">
        <v>1</v>
      </c>
      <c r="E96" s="54">
        <v>1</v>
      </c>
      <c r="F96" s="54">
        <v>2</v>
      </c>
      <c r="G96" s="54">
        <v>1</v>
      </c>
      <c r="H96" s="54">
        <v>2</v>
      </c>
      <c r="I96" s="54"/>
      <c r="J96" s="49">
        <v>3</v>
      </c>
      <c r="K96" s="363">
        <f t="shared" si="26"/>
        <v>212</v>
      </c>
      <c r="L96" s="54">
        <v>33</v>
      </c>
      <c r="M96" s="54">
        <v>28</v>
      </c>
      <c r="N96" s="54">
        <v>33</v>
      </c>
      <c r="O96" s="54">
        <v>39</v>
      </c>
      <c r="P96" s="54">
        <v>34</v>
      </c>
      <c r="Q96" s="54">
        <v>45</v>
      </c>
      <c r="R96" s="361">
        <f t="shared" si="27"/>
        <v>6</v>
      </c>
      <c r="S96" s="54">
        <v>1</v>
      </c>
      <c r="T96" s="54"/>
      <c r="U96" s="54">
        <v>1</v>
      </c>
      <c r="V96" s="54"/>
      <c r="W96" s="54">
        <v>1</v>
      </c>
      <c r="X96" s="49">
        <v>3</v>
      </c>
      <c r="Y96" s="24"/>
      <c r="Z96" s="332">
        <f t="shared" si="32"/>
        <v>212</v>
      </c>
      <c r="AA96" s="48">
        <v>102</v>
      </c>
      <c r="AB96" s="49">
        <v>110</v>
      </c>
    </row>
    <row r="97" spans="1:28" ht="24.75" customHeight="1" x14ac:dyDescent="0.55000000000000004">
      <c r="A97" s="351" t="s">
        <v>189</v>
      </c>
      <c r="B97" s="361">
        <f t="shared" si="28"/>
        <v>14</v>
      </c>
      <c r="C97" s="54">
        <v>2</v>
      </c>
      <c r="D97" s="54">
        <v>2</v>
      </c>
      <c r="E97" s="54">
        <v>2</v>
      </c>
      <c r="F97" s="54">
        <v>2</v>
      </c>
      <c r="G97" s="54">
        <v>2</v>
      </c>
      <c r="H97" s="54">
        <v>1</v>
      </c>
      <c r="I97" s="54"/>
      <c r="J97" s="49">
        <v>3</v>
      </c>
      <c r="K97" s="363">
        <f t="shared" si="26"/>
        <v>281</v>
      </c>
      <c r="L97" s="54">
        <v>45</v>
      </c>
      <c r="M97" s="54">
        <v>42</v>
      </c>
      <c r="N97" s="54">
        <v>54</v>
      </c>
      <c r="O97" s="54">
        <v>49</v>
      </c>
      <c r="P97" s="54">
        <v>54</v>
      </c>
      <c r="Q97" s="54">
        <v>37</v>
      </c>
      <c r="R97" s="361">
        <f t="shared" si="27"/>
        <v>17</v>
      </c>
      <c r="S97" s="54">
        <v>2</v>
      </c>
      <c r="T97" s="54">
        <v>4</v>
      </c>
      <c r="U97" s="54">
        <v>4</v>
      </c>
      <c r="V97" s="54">
        <v>3</v>
      </c>
      <c r="W97" s="54">
        <v>1</v>
      </c>
      <c r="X97" s="49">
        <v>3</v>
      </c>
      <c r="Y97" s="24"/>
      <c r="Z97" s="332">
        <f t="shared" si="32"/>
        <v>281</v>
      </c>
      <c r="AA97" s="48">
        <v>152</v>
      </c>
      <c r="AB97" s="49">
        <v>129</v>
      </c>
    </row>
    <row r="98" spans="1:28" ht="24.75" customHeight="1" x14ac:dyDescent="0.55000000000000004">
      <c r="A98" s="351" t="s">
        <v>190</v>
      </c>
      <c r="B98" s="361">
        <f t="shared" si="28"/>
        <v>9</v>
      </c>
      <c r="C98" s="54">
        <v>1</v>
      </c>
      <c r="D98" s="54">
        <v>1</v>
      </c>
      <c r="E98" s="54">
        <v>1</v>
      </c>
      <c r="F98" s="54">
        <v>1</v>
      </c>
      <c r="G98" s="54">
        <v>1</v>
      </c>
      <c r="H98" s="54">
        <v>1</v>
      </c>
      <c r="I98" s="54"/>
      <c r="J98" s="49">
        <v>3</v>
      </c>
      <c r="K98" s="363">
        <f t="shared" si="26"/>
        <v>154</v>
      </c>
      <c r="L98" s="54">
        <v>24</v>
      </c>
      <c r="M98" s="54">
        <v>24</v>
      </c>
      <c r="N98" s="54">
        <v>25</v>
      </c>
      <c r="O98" s="54">
        <v>28</v>
      </c>
      <c r="P98" s="54">
        <v>26</v>
      </c>
      <c r="Q98" s="54">
        <v>27</v>
      </c>
      <c r="R98" s="361">
        <f t="shared" si="27"/>
        <v>12</v>
      </c>
      <c r="S98" s="54">
        <v>1</v>
      </c>
      <c r="T98" s="54">
        <v>2</v>
      </c>
      <c r="U98" s="54">
        <v>5</v>
      </c>
      <c r="V98" s="54"/>
      <c r="W98" s="54">
        <v>3</v>
      </c>
      <c r="X98" s="49">
        <v>1</v>
      </c>
      <c r="Y98" s="24"/>
      <c r="Z98" s="332">
        <f t="shared" si="32"/>
        <v>154</v>
      </c>
      <c r="AA98" s="48">
        <v>71</v>
      </c>
      <c r="AB98" s="49">
        <v>83</v>
      </c>
    </row>
    <row r="99" spans="1:28" ht="24.75" customHeight="1" x14ac:dyDescent="0.55000000000000004">
      <c r="A99" s="351" t="s">
        <v>191</v>
      </c>
      <c r="B99" s="361">
        <f t="shared" si="28"/>
        <v>8</v>
      </c>
      <c r="C99" s="54">
        <v>1</v>
      </c>
      <c r="D99" s="54">
        <v>1</v>
      </c>
      <c r="E99" s="54">
        <v>1</v>
      </c>
      <c r="F99" s="54">
        <v>1</v>
      </c>
      <c r="G99" s="54">
        <v>1</v>
      </c>
      <c r="H99" s="54">
        <v>1</v>
      </c>
      <c r="I99" s="54"/>
      <c r="J99" s="49">
        <v>2</v>
      </c>
      <c r="K99" s="363">
        <f t="shared" si="26"/>
        <v>84</v>
      </c>
      <c r="L99" s="54">
        <v>15</v>
      </c>
      <c r="M99" s="54">
        <v>24</v>
      </c>
      <c r="N99" s="54">
        <v>11</v>
      </c>
      <c r="O99" s="54">
        <v>8</v>
      </c>
      <c r="P99" s="54">
        <v>16</v>
      </c>
      <c r="Q99" s="54">
        <v>10</v>
      </c>
      <c r="R99" s="361">
        <f t="shared" si="27"/>
        <v>7</v>
      </c>
      <c r="S99" s="54"/>
      <c r="T99" s="54"/>
      <c r="U99" s="54">
        <v>1</v>
      </c>
      <c r="V99" s="54">
        <v>1</v>
      </c>
      <c r="W99" s="54">
        <v>3</v>
      </c>
      <c r="X99" s="49">
        <v>2</v>
      </c>
      <c r="Y99" s="24"/>
      <c r="Z99" s="332">
        <f t="shared" si="32"/>
        <v>84</v>
      </c>
      <c r="AA99" s="48">
        <v>45</v>
      </c>
      <c r="AB99" s="49">
        <v>39</v>
      </c>
    </row>
    <row r="100" spans="1:28" ht="24.75" customHeight="1" x14ac:dyDescent="0.55000000000000004">
      <c r="A100" s="351" t="s">
        <v>192</v>
      </c>
      <c r="B100" s="361">
        <f t="shared" si="28"/>
        <v>13</v>
      </c>
      <c r="C100" s="54">
        <v>1</v>
      </c>
      <c r="D100" s="54">
        <v>2</v>
      </c>
      <c r="E100" s="54">
        <v>2</v>
      </c>
      <c r="F100" s="54">
        <v>2</v>
      </c>
      <c r="G100" s="54">
        <v>2</v>
      </c>
      <c r="H100" s="54">
        <v>2</v>
      </c>
      <c r="I100" s="54"/>
      <c r="J100" s="49">
        <v>2</v>
      </c>
      <c r="K100" s="363">
        <f t="shared" si="26"/>
        <v>244</v>
      </c>
      <c r="L100" s="54">
        <v>36</v>
      </c>
      <c r="M100" s="54">
        <v>52</v>
      </c>
      <c r="N100" s="54">
        <v>40</v>
      </c>
      <c r="O100" s="54">
        <v>40</v>
      </c>
      <c r="P100" s="54">
        <v>36</v>
      </c>
      <c r="Q100" s="54">
        <v>40</v>
      </c>
      <c r="R100" s="361">
        <f t="shared" si="27"/>
        <v>5</v>
      </c>
      <c r="S100" s="54">
        <v>2</v>
      </c>
      <c r="T100" s="54">
        <v>1</v>
      </c>
      <c r="U100" s="54"/>
      <c r="V100" s="54">
        <v>2</v>
      </c>
      <c r="W100" s="54"/>
      <c r="X100" s="49"/>
      <c r="Y100" s="24"/>
      <c r="Z100" s="332">
        <f t="shared" si="32"/>
        <v>244</v>
      </c>
      <c r="AA100" s="48">
        <v>139</v>
      </c>
      <c r="AB100" s="49">
        <v>105</v>
      </c>
    </row>
    <row r="101" spans="1:28" ht="24.75" customHeight="1" x14ac:dyDescent="0.55000000000000004">
      <c r="A101" s="351" t="s">
        <v>193</v>
      </c>
      <c r="B101" s="361">
        <f t="shared" si="28"/>
        <v>12</v>
      </c>
      <c r="C101" s="54">
        <v>1</v>
      </c>
      <c r="D101" s="54">
        <v>2</v>
      </c>
      <c r="E101" s="54">
        <v>2</v>
      </c>
      <c r="F101" s="54">
        <v>1</v>
      </c>
      <c r="G101" s="54">
        <v>2</v>
      </c>
      <c r="H101" s="54">
        <v>1</v>
      </c>
      <c r="I101" s="54"/>
      <c r="J101" s="49">
        <v>3</v>
      </c>
      <c r="K101" s="363">
        <f t="shared" si="26"/>
        <v>200</v>
      </c>
      <c r="L101" s="54">
        <v>31</v>
      </c>
      <c r="M101" s="54">
        <v>38</v>
      </c>
      <c r="N101" s="54">
        <v>39</v>
      </c>
      <c r="O101" s="54">
        <v>26</v>
      </c>
      <c r="P101" s="54">
        <v>38</v>
      </c>
      <c r="Q101" s="54">
        <v>28</v>
      </c>
      <c r="R101" s="361">
        <f t="shared" si="27"/>
        <v>11</v>
      </c>
      <c r="S101" s="54">
        <v>2</v>
      </c>
      <c r="T101" s="54">
        <v>2</v>
      </c>
      <c r="U101" s="54">
        <v>2</v>
      </c>
      <c r="V101" s="54">
        <v>2</v>
      </c>
      <c r="W101" s="54">
        <v>2</v>
      </c>
      <c r="X101" s="49">
        <v>1</v>
      </c>
      <c r="Y101" s="24"/>
      <c r="Z101" s="332">
        <f t="shared" si="32"/>
        <v>200</v>
      </c>
      <c r="AA101" s="48">
        <v>106</v>
      </c>
      <c r="AB101" s="49">
        <v>94</v>
      </c>
    </row>
    <row r="102" spans="1:28" ht="24.75" customHeight="1" x14ac:dyDescent="0.55000000000000004">
      <c r="A102" s="352" t="s">
        <v>194</v>
      </c>
      <c r="B102" s="300">
        <f t="shared" si="28"/>
        <v>22</v>
      </c>
      <c r="C102" s="53">
        <v>2</v>
      </c>
      <c r="D102" s="53">
        <v>3</v>
      </c>
      <c r="E102" s="53">
        <v>3</v>
      </c>
      <c r="F102" s="53">
        <v>3</v>
      </c>
      <c r="G102" s="53">
        <v>3</v>
      </c>
      <c r="H102" s="53">
        <v>2</v>
      </c>
      <c r="I102" s="53"/>
      <c r="J102" s="51">
        <v>6</v>
      </c>
      <c r="K102" s="297">
        <f t="shared" si="26"/>
        <v>462</v>
      </c>
      <c r="L102" s="53">
        <v>61</v>
      </c>
      <c r="M102" s="53">
        <v>86</v>
      </c>
      <c r="N102" s="53">
        <v>86</v>
      </c>
      <c r="O102" s="53">
        <v>75</v>
      </c>
      <c r="P102" s="53">
        <v>89</v>
      </c>
      <c r="Q102" s="53">
        <v>65</v>
      </c>
      <c r="R102" s="300">
        <f t="shared" si="27"/>
        <v>27</v>
      </c>
      <c r="S102" s="53">
        <v>2</v>
      </c>
      <c r="T102" s="53">
        <v>6</v>
      </c>
      <c r="U102" s="53">
        <v>5</v>
      </c>
      <c r="V102" s="53">
        <v>4</v>
      </c>
      <c r="W102" s="53">
        <v>6</v>
      </c>
      <c r="X102" s="51">
        <v>4</v>
      </c>
      <c r="Y102" s="24"/>
      <c r="Z102" s="333">
        <f t="shared" si="32"/>
        <v>462</v>
      </c>
      <c r="AA102" s="50">
        <v>258</v>
      </c>
      <c r="AB102" s="51">
        <v>204</v>
      </c>
    </row>
    <row r="103" spans="1:28" s="45" customFormat="1" ht="24.75" customHeight="1" x14ac:dyDescent="0.55000000000000004">
      <c r="A103" s="349" t="s">
        <v>195</v>
      </c>
      <c r="B103" s="325">
        <f>IF(SUM(B104:B123)=SUM(C103:J103),SUM(C103:J103),"計が一致しません")</f>
        <v>319</v>
      </c>
      <c r="C103" s="326">
        <f>SUM(C104:C123)</f>
        <v>41</v>
      </c>
      <c r="D103" s="326">
        <f t="shared" ref="D103:J103" si="33">SUM(D104:D123)</f>
        <v>42</v>
      </c>
      <c r="E103" s="326">
        <f t="shared" si="33"/>
        <v>43</v>
      </c>
      <c r="F103" s="326">
        <f t="shared" si="33"/>
        <v>46</v>
      </c>
      <c r="G103" s="326">
        <f t="shared" si="33"/>
        <v>46</v>
      </c>
      <c r="H103" s="326">
        <f t="shared" si="33"/>
        <v>44</v>
      </c>
      <c r="I103" s="326">
        <f t="shared" si="33"/>
        <v>0</v>
      </c>
      <c r="J103" s="329">
        <f t="shared" si="33"/>
        <v>57</v>
      </c>
      <c r="K103" s="360">
        <f>IF(SUM(K104:K123)=SUM(L103:Q103),SUM(L103:Q103),"計が一致しません")</f>
        <v>7244</v>
      </c>
      <c r="L103" s="326">
        <f t="shared" ref="L103:Q103" si="34">SUM(L104:L123)</f>
        <v>1126</v>
      </c>
      <c r="M103" s="326">
        <f t="shared" si="34"/>
        <v>1181</v>
      </c>
      <c r="N103" s="326">
        <f t="shared" si="34"/>
        <v>1186</v>
      </c>
      <c r="O103" s="326">
        <f t="shared" si="34"/>
        <v>1218</v>
      </c>
      <c r="P103" s="326">
        <f t="shared" si="34"/>
        <v>1289</v>
      </c>
      <c r="Q103" s="326">
        <f t="shared" si="34"/>
        <v>1244</v>
      </c>
      <c r="R103" s="325">
        <f>IF(SUM(R104:R123)=SUM(S103:X103),SUM(S103:X103),"計が一致しません")</f>
        <v>241</v>
      </c>
      <c r="S103" s="326">
        <f t="shared" ref="S103:X103" si="35">SUM(S104:S123)</f>
        <v>34</v>
      </c>
      <c r="T103" s="326">
        <f t="shared" si="35"/>
        <v>39</v>
      </c>
      <c r="U103" s="326">
        <f t="shared" si="35"/>
        <v>37</v>
      </c>
      <c r="V103" s="326">
        <f t="shared" si="35"/>
        <v>42</v>
      </c>
      <c r="W103" s="326">
        <f t="shared" si="35"/>
        <v>44</v>
      </c>
      <c r="X103" s="329">
        <f t="shared" si="35"/>
        <v>45</v>
      </c>
      <c r="Y103" s="85"/>
      <c r="Z103" s="334">
        <f>IF(SUM(Z104:Z123)=SUM(AA103:AB103),SUM(AA103:AB103),"計が一致しません")</f>
        <v>7244</v>
      </c>
      <c r="AA103" s="368">
        <f>SUM(AA104:AA123)</f>
        <v>3734</v>
      </c>
      <c r="AB103" s="369">
        <f>SUM(AB104:AB123)</f>
        <v>3510</v>
      </c>
    </row>
    <row r="104" spans="1:28" ht="24.75" customHeight="1" x14ac:dyDescent="0.55000000000000004">
      <c r="A104" s="350" t="s">
        <v>196</v>
      </c>
      <c r="B104" s="295">
        <f t="shared" si="28"/>
        <v>25</v>
      </c>
      <c r="C104" s="52">
        <v>3</v>
      </c>
      <c r="D104" s="52">
        <v>3</v>
      </c>
      <c r="E104" s="52">
        <v>3</v>
      </c>
      <c r="F104" s="52">
        <v>4</v>
      </c>
      <c r="G104" s="52">
        <v>3</v>
      </c>
      <c r="H104" s="52">
        <v>4</v>
      </c>
      <c r="I104" s="52"/>
      <c r="J104" s="47">
        <v>5</v>
      </c>
      <c r="K104" s="294">
        <f t="shared" si="26"/>
        <v>614</v>
      </c>
      <c r="L104" s="52">
        <v>107</v>
      </c>
      <c r="M104" s="52">
        <v>86</v>
      </c>
      <c r="N104" s="52">
        <v>100</v>
      </c>
      <c r="O104" s="52">
        <v>110</v>
      </c>
      <c r="P104" s="52">
        <v>96</v>
      </c>
      <c r="Q104" s="52">
        <v>115</v>
      </c>
      <c r="R104" s="295">
        <f t="shared" si="27"/>
        <v>25</v>
      </c>
      <c r="S104" s="52">
        <v>4</v>
      </c>
      <c r="T104" s="52">
        <v>4</v>
      </c>
      <c r="U104" s="52">
        <v>1</v>
      </c>
      <c r="V104" s="52">
        <v>4</v>
      </c>
      <c r="W104" s="52">
        <v>5</v>
      </c>
      <c r="X104" s="47">
        <v>7</v>
      </c>
      <c r="Y104" s="24"/>
      <c r="Z104" s="331">
        <f t="shared" ref="Z104:Z123" si="36">SUM(AA104:AB104)</f>
        <v>614</v>
      </c>
      <c r="AA104" s="46">
        <v>320</v>
      </c>
      <c r="AB104" s="47">
        <v>294</v>
      </c>
    </row>
    <row r="105" spans="1:28" ht="24.75" customHeight="1" x14ac:dyDescent="0.55000000000000004">
      <c r="A105" s="351" t="s">
        <v>197</v>
      </c>
      <c r="B105" s="361">
        <f t="shared" si="28"/>
        <v>14</v>
      </c>
      <c r="C105" s="54">
        <v>1</v>
      </c>
      <c r="D105" s="54">
        <v>2</v>
      </c>
      <c r="E105" s="54">
        <v>2</v>
      </c>
      <c r="F105" s="54">
        <v>2</v>
      </c>
      <c r="G105" s="54">
        <v>2</v>
      </c>
      <c r="H105" s="54">
        <v>2</v>
      </c>
      <c r="I105" s="54"/>
      <c r="J105" s="49">
        <v>3</v>
      </c>
      <c r="K105" s="363">
        <f t="shared" si="26"/>
        <v>274</v>
      </c>
      <c r="L105" s="54">
        <v>34</v>
      </c>
      <c r="M105" s="54">
        <v>60</v>
      </c>
      <c r="N105" s="54">
        <v>39</v>
      </c>
      <c r="O105" s="54">
        <v>50</v>
      </c>
      <c r="P105" s="54">
        <v>51</v>
      </c>
      <c r="Q105" s="54">
        <v>40</v>
      </c>
      <c r="R105" s="361">
        <f t="shared" si="27"/>
        <v>12</v>
      </c>
      <c r="S105" s="54">
        <v>2</v>
      </c>
      <c r="T105" s="54">
        <v>3</v>
      </c>
      <c r="U105" s="54"/>
      <c r="V105" s="54">
        <v>3</v>
      </c>
      <c r="W105" s="54">
        <v>1</v>
      </c>
      <c r="X105" s="49">
        <v>3</v>
      </c>
      <c r="Y105" s="24"/>
      <c r="Z105" s="332">
        <f t="shared" si="36"/>
        <v>274</v>
      </c>
      <c r="AA105" s="48">
        <v>139</v>
      </c>
      <c r="AB105" s="49">
        <v>135</v>
      </c>
    </row>
    <row r="106" spans="1:28" ht="24.75" customHeight="1" x14ac:dyDescent="0.55000000000000004">
      <c r="A106" s="351" t="s">
        <v>198</v>
      </c>
      <c r="B106" s="361">
        <f t="shared" si="28"/>
        <v>32</v>
      </c>
      <c r="C106" s="54">
        <v>4</v>
      </c>
      <c r="D106" s="54">
        <v>4</v>
      </c>
      <c r="E106" s="54">
        <v>4</v>
      </c>
      <c r="F106" s="54">
        <v>5</v>
      </c>
      <c r="G106" s="54">
        <v>5</v>
      </c>
      <c r="H106" s="54">
        <v>5</v>
      </c>
      <c r="I106" s="54"/>
      <c r="J106" s="49">
        <v>5</v>
      </c>
      <c r="K106" s="363">
        <f t="shared" si="26"/>
        <v>892</v>
      </c>
      <c r="L106" s="54">
        <v>122</v>
      </c>
      <c r="M106" s="54">
        <v>133</v>
      </c>
      <c r="N106" s="54">
        <v>146</v>
      </c>
      <c r="O106" s="54">
        <v>144</v>
      </c>
      <c r="P106" s="54">
        <v>178</v>
      </c>
      <c r="Q106" s="54">
        <v>169</v>
      </c>
      <c r="R106" s="361">
        <f t="shared" si="27"/>
        <v>25</v>
      </c>
      <c r="S106" s="54">
        <v>2</v>
      </c>
      <c r="T106" s="54">
        <v>3</v>
      </c>
      <c r="U106" s="54">
        <v>9</v>
      </c>
      <c r="V106" s="54">
        <v>3</v>
      </c>
      <c r="W106" s="54">
        <v>3</v>
      </c>
      <c r="X106" s="49">
        <v>5</v>
      </c>
      <c r="Y106" s="24"/>
      <c r="Z106" s="332">
        <f t="shared" si="36"/>
        <v>892</v>
      </c>
      <c r="AA106" s="48">
        <v>465</v>
      </c>
      <c r="AB106" s="49">
        <v>427</v>
      </c>
    </row>
    <row r="107" spans="1:28" ht="24.75" customHeight="1" x14ac:dyDescent="0.55000000000000004">
      <c r="A107" s="351" t="s">
        <v>199</v>
      </c>
      <c r="B107" s="361">
        <f t="shared" si="28"/>
        <v>14</v>
      </c>
      <c r="C107" s="54">
        <v>2</v>
      </c>
      <c r="D107" s="54">
        <v>2</v>
      </c>
      <c r="E107" s="54">
        <v>2</v>
      </c>
      <c r="F107" s="54">
        <v>2</v>
      </c>
      <c r="G107" s="54">
        <v>2</v>
      </c>
      <c r="H107" s="54">
        <v>2</v>
      </c>
      <c r="I107" s="54"/>
      <c r="J107" s="49">
        <v>2</v>
      </c>
      <c r="K107" s="363">
        <f t="shared" si="26"/>
        <v>355</v>
      </c>
      <c r="L107" s="54">
        <v>63</v>
      </c>
      <c r="M107" s="54">
        <v>46</v>
      </c>
      <c r="N107" s="54">
        <v>50</v>
      </c>
      <c r="O107" s="54">
        <v>67</v>
      </c>
      <c r="P107" s="54">
        <v>62</v>
      </c>
      <c r="Q107" s="54">
        <v>67</v>
      </c>
      <c r="R107" s="361">
        <f t="shared" si="27"/>
        <v>11</v>
      </c>
      <c r="S107" s="54">
        <v>1</v>
      </c>
      <c r="T107" s="54">
        <v>1</v>
      </c>
      <c r="U107" s="54">
        <v>1</v>
      </c>
      <c r="V107" s="54">
        <v>1</v>
      </c>
      <c r="W107" s="54">
        <v>4</v>
      </c>
      <c r="X107" s="49">
        <v>3</v>
      </c>
      <c r="Y107" s="24"/>
      <c r="Z107" s="332">
        <f t="shared" si="36"/>
        <v>355</v>
      </c>
      <c r="AA107" s="48">
        <v>173</v>
      </c>
      <c r="AB107" s="49">
        <v>182</v>
      </c>
    </row>
    <row r="108" spans="1:28" ht="24.75" customHeight="1" x14ac:dyDescent="0.55000000000000004">
      <c r="A108" s="351" t="s">
        <v>200</v>
      </c>
      <c r="B108" s="361">
        <f t="shared" si="28"/>
        <v>15</v>
      </c>
      <c r="C108" s="54">
        <v>2</v>
      </c>
      <c r="D108" s="54">
        <v>2</v>
      </c>
      <c r="E108" s="54">
        <v>2</v>
      </c>
      <c r="F108" s="54">
        <v>2</v>
      </c>
      <c r="G108" s="54">
        <v>2</v>
      </c>
      <c r="H108" s="54">
        <v>2</v>
      </c>
      <c r="I108" s="54"/>
      <c r="J108" s="49">
        <v>3</v>
      </c>
      <c r="K108" s="363">
        <f t="shared" si="26"/>
        <v>348</v>
      </c>
      <c r="L108" s="54">
        <v>53</v>
      </c>
      <c r="M108" s="54">
        <v>64</v>
      </c>
      <c r="N108" s="54">
        <v>50</v>
      </c>
      <c r="O108" s="54">
        <v>59</v>
      </c>
      <c r="P108" s="54">
        <v>58</v>
      </c>
      <c r="Q108" s="54">
        <v>64</v>
      </c>
      <c r="R108" s="361">
        <f t="shared" si="27"/>
        <v>16</v>
      </c>
      <c r="S108" s="54">
        <v>3</v>
      </c>
      <c r="T108" s="54">
        <v>1</v>
      </c>
      <c r="U108" s="54">
        <v>1</v>
      </c>
      <c r="V108" s="54">
        <v>4</v>
      </c>
      <c r="W108" s="54">
        <v>5</v>
      </c>
      <c r="X108" s="49">
        <v>2</v>
      </c>
      <c r="Y108" s="24"/>
      <c r="Z108" s="332">
        <f t="shared" si="36"/>
        <v>348</v>
      </c>
      <c r="AA108" s="48">
        <v>171</v>
      </c>
      <c r="AB108" s="49">
        <v>177</v>
      </c>
    </row>
    <row r="109" spans="1:28" ht="24.75" customHeight="1" x14ac:dyDescent="0.55000000000000004">
      <c r="A109" s="351" t="s">
        <v>201</v>
      </c>
      <c r="B109" s="361">
        <f t="shared" si="28"/>
        <v>13</v>
      </c>
      <c r="C109" s="54">
        <v>2</v>
      </c>
      <c r="D109" s="54">
        <v>1</v>
      </c>
      <c r="E109" s="54">
        <v>2</v>
      </c>
      <c r="F109" s="54">
        <v>2</v>
      </c>
      <c r="G109" s="54">
        <v>2</v>
      </c>
      <c r="H109" s="54">
        <v>2</v>
      </c>
      <c r="I109" s="54"/>
      <c r="J109" s="49">
        <v>2</v>
      </c>
      <c r="K109" s="363">
        <f t="shared" si="26"/>
        <v>256</v>
      </c>
      <c r="L109" s="54">
        <v>41</v>
      </c>
      <c r="M109" s="54">
        <v>36</v>
      </c>
      <c r="N109" s="54">
        <v>51</v>
      </c>
      <c r="O109" s="54">
        <v>40</v>
      </c>
      <c r="P109" s="54">
        <v>43</v>
      </c>
      <c r="Q109" s="54">
        <v>45</v>
      </c>
      <c r="R109" s="361">
        <f t="shared" si="27"/>
        <v>7</v>
      </c>
      <c r="S109" s="54"/>
      <c r="T109" s="54">
        <v>2</v>
      </c>
      <c r="U109" s="54">
        <v>1</v>
      </c>
      <c r="V109" s="54">
        <v>1</v>
      </c>
      <c r="W109" s="54"/>
      <c r="X109" s="49">
        <v>3</v>
      </c>
      <c r="Y109" s="24"/>
      <c r="Z109" s="332">
        <f t="shared" si="36"/>
        <v>256</v>
      </c>
      <c r="AA109" s="48">
        <v>138</v>
      </c>
      <c r="AB109" s="49">
        <v>118</v>
      </c>
    </row>
    <row r="110" spans="1:28" ht="24.75" customHeight="1" x14ac:dyDescent="0.55000000000000004">
      <c r="A110" s="351" t="s">
        <v>202</v>
      </c>
      <c r="B110" s="361">
        <f t="shared" si="28"/>
        <v>15</v>
      </c>
      <c r="C110" s="54">
        <v>2</v>
      </c>
      <c r="D110" s="54">
        <v>2</v>
      </c>
      <c r="E110" s="54">
        <v>2</v>
      </c>
      <c r="F110" s="54">
        <v>2</v>
      </c>
      <c r="G110" s="54">
        <v>2</v>
      </c>
      <c r="H110" s="54">
        <v>2</v>
      </c>
      <c r="I110" s="54"/>
      <c r="J110" s="49">
        <v>3</v>
      </c>
      <c r="K110" s="363">
        <f t="shared" si="26"/>
        <v>347</v>
      </c>
      <c r="L110" s="54">
        <v>64</v>
      </c>
      <c r="M110" s="54">
        <v>53</v>
      </c>
      <c r="N110" s="54">
        <v>42</v>
      </c>
      <c r="O110" s="54">
        <v>51</v>
      </c>
      <c r="P110" s="54">
        <v>65</v>
      </c>
      <c r="Q110" s="54">
        <v>72</v>
      </c>
      <c r="R110" s="361">
        <f t="shared" si="27"/>
        <v>16</v>
      </c>
      <c r="S110" s="54">
        <v>3</v>
      </c>
      <c r="T110" s="54">
        <v>1</v>
      </c>
      <c r="U110" s="54">
        <v>3</v>
      </c>
      <c r="V110" s="54"/>
      <c r="W110" s="54">
        <v>4</v>
      </c>
      <c r="X110" s="49">
        <v>5</v>
      </c>
      <c r="Y110" s="24"/>
      <c r="Z110" s="332">
        <f t="shared" si="36"/>
        <v>347</v>
      </c>
      <c r="AA110" s="48">
        <v>185</v>
      </c>
      <c r="AB110" s="49">
        <v>162</v>
      </c>
    </row>
    <row r="111" spans="1:28" ht="24.75" customHeight="1" x14ac:dyDescent="0.55000000000000004">
      <c r="A111" s="351" t="s">
        <v>203</v>
      </c>
      <c r="B111" s="361">
        <f t="shared" si="28"/>
        <v>22</v>
      </c>
      <c r="C111" s="54">
        <v>3</v>
      </c>
      <c r="D111" s="54">
        <v>3</v>
      </c>
      <c r="E111" s="54">
        <v>3</v>
      </c>
      <c r="F111" s="54">
        <v>4</v>
      </c>
      <c r="G111" s="54">
        <v>3</v>
      </c>
      <c r="H111" s="54">
        <v>3</v>
      </c>
      <c r="I111" s="54"/>
      <c r="J111" s="49">
        <v>3</v>
      </c>
      <c r="K111" s="363">
        <f t="shared" si="26"/>
        <v>560</v>
      </c>
      <c r="L111" s="54">
        <v>88</v>
      </c>
      <c r="M111" s="54">
        <v>93</v>
      </c>
      <c r="N111" s="54">
        <v>91</v>
      </c>
      <c r="O111" s="54">
        <v>119</v>
      </c>
      <c r="P111" s="54">
        <v>95</v>
      </c>
      <c r="Q111" s="54">
        <v>74</v>
      </c>
      <c r="R111" s="361">
        <f t="shared" si="27"/>
        <v>14</v>
      </c>
      <c r="S111" s="54">
        <v>1</v>
      </c>
      <c r="T111" s="54">
        <v>2</v>
      </c>
      <c r="U111" s="54">
        <v>3</v>
      </c>
      <c r="V111" s="54">
        <v>3</v>
      </c>
      <c r="W111" s="54">
        <v>4</v>
      </c>
      <c r="X111" s="49">
        <v>1</v>
      </c>
      <c r="Y111" s="24"/>
      <c r="Z111" s="332">
        <f t="shared" si="36"/>
        <v>560</v>
      </c>
      <c r="AA111" s="48">
        <v>279</v>
      </c>
      <c r="AB111" s="49">
        <v>281</v>
      </c>
    </row>
    <row r="112" spans="1:28" ht="24.75" customHeight="1" x14ac:dyDescent="0.55000000000000004">
      <c r="A112" s="351" t="s">
        <v>204</v>
      </c>
      <c r="B112" s="361">
        <f t="shared" si="28"/>
        <v>14</v>
      </c>
      <c r="C112" s="54">
        <v>2</v>
      </c>
      <c r="D112" s="54">
        <v>2</v>
      </c>
      <c r="E112" s="54">
        <v>2</v>
      </c>
      <c r="F112" s="54">
        <v>2</v>
      </c>
      <c r="G112" s="54">
        <v>2</v>
      </c>
      <c r="H112" s="54">
        <v>2</v>
      </c>
      <c r="I112" s="54"/>
      <c r="J112" s="49">
        <v>2</v>
      </c>
      <c r="K112" s="363">
        <f t="shared" si="26"/>
        <v>285</v>
      </c>
      <c r="L112" s="54">
        <v>41</v>
      </c>
      <c r="M112" s="54">
        <v>45</v>
      </c>
      <c r="N112" s="54">
        <v>41</v>
      </c>
      <c r="O112" s="54">
        <v>53</v>
      </c>
      <c r="P112" s="54">
        <v>54</v>
      </c>
      <c r="Q112" s="54">
        <v>51</v>
      </c>
      <c r="R112" s="361">
        <f t="shared" si="27"/>
        <v>9</v>
      </c>
      <c r="S112" s="54"/>
      <c r="T112" s="54">
        <v>1</v>
      </c>
      <c r="U112" s="54">
        <v>3</v>
      </c>
      <c r="V112" s="54">
        <v>2</v>
      </c>
      <c r="W112" s="54">
        <v>1</v>
      </c>
      <c r="X112" s="49">
        <v>2</v>
      </c>
      <c r="Y112" s="24"/>
      <c r="Z112" s="332">
        <f t="shared" si="36"/>
        <v>285</v>
      </c>
      <c r="AA112" s="48">
        <v>140</v>
      </c>
      <c r="AB112" s="49">
        <v>145</v>
      </c>
    </row>
    <row r="113" spans="1:28" ht="24.75" customHeight="1" x14ac:dyDescent="0.55000000000000004">
      <c r="A113" s="351" t="s">
        <v>205</v>
      </c>
      <c r="B113" s="361">
        <f t="shared" si="28"/>
        <v>29</v>
      </c>
      <c r="C113" s="54">
        <v>4</v>
      </c>
      <c r="D113" s="54">
        <v>5</v>
      </c>
      <c r="E113" s="54">
        <v>4</v>
      </c>
      <c r="F113" s="54">
        <v>4</v>
      </c>
      <c r="G113" s="54">
        <v>4</v>
      </c>
      <c r="H113" s="54">
        <v>3</v>
      </c>
      <c r="I113" s="54"/>
      <c r="J113" s="49">
        <v>5</v>
      </c>
      <c r="K113" s="363">
        <f t="shared" si="26"/>
        <v>783</v>
      </c>
      <c r="L113" s="54">
        <v>130</v>
      </c>
      <c r="M113" s="54">
        <v>160</v>
      </c>
      <c r="N113" s="54">
        <v>143</v>
      </c>
      <c r="O113" s="54">
        <v>127</v>
      </c>
      <c r="P113" s="54">
        <v>119</v>
      </c>
      <c r="Q113" s="54">
        <v>104</v>
      </c>
      <c r="R113" s="361">
        <f t="shared" si="27"/>
        <v>21</v>
      </c>
      <c r="S113" s="54">
        <v>4</v>
      </c>
      <c r="T113" s="54">
        <v>3</v>
      </c>
      <c r="U113" s="54">
        <v>3</v>
      </c>
      <c r="V113" s="54">
        <v>6</v>
      </c>
      <c r="W113" s="54">
        <v>4</v>
      </c>
      <c r="X113" s="49">
        <v>1</v>
      </c>
      <c r="Y113" s="24"/>
      <c r="Z113" s="332">
        <f t="shared" si="36"/>
        <v>783</v>
      </c>
      <c r="AA113" s="48">
        <v>397</v>
      </c>
      <c r="AB113" s="49">
        <v>386</v>
      </c>
    </row>
    <row r="114" spans="1:28" ht="24.75" customHeight="1" x14ac:dyDescent="0.55000000000000004">
      <c r="A114" s="351" t="s">
        <v>206</v>
      </c>
      <c r="B114" s="361">
        <f t="shared" si="28"/>
        <v>16</v>
      </c>
      <c r="C114" s="54">
        <v>3</v>
      </c>
      <c r="D114" s="54">
        <v>2</v>
      </c>
      <c r="E114" s="54">
        <v>2</v>
      </c>
      <c r="F114" s="54">
        <v>3</v>
      </c>
      <c r="G114" s="54">
        <v>2</v>
      </c>
      <c r="H114" s="54">
        <v>2</v>
      </c>
      <c r="I114" s="54"/>
      <c r="J114" s="49">
        <v>2</v>
      </c>
      <c r="K114" s="363">
        <f t="shared" si="26"/>
        <v>265</v>
      </c>
      <c r="L114" s="54">
        <v>49</v>
      </c>
      <c r="M114" s="54">
        <v>37</v>
      </c>
      <c r="N114" s="54">
        <v>43</v>
      </c>
      <c r="O114" s="54">
        <v>46</v>
      </c>
      <c r="P114" s="54">
        <v>48</v>
      </c>
      <c r="Q114" s="54">
        <v>42</v>
      </c>
      <c r="R114" s="361">
        <f t="shared" si="27"/>
        <v>12</v>
      </c>
      <c r="S114" s="54">
        <v>4</v>
      </c>
      <c r="T114" s="54">
        <v>1</v>
      </c>
      <c r="U114" s="54"/>
      <c r="V114" s="54">
        <v>3</v>
      </c>
      <c r="W114" s="54">
        <v>3</v>
      </c>
      <c r="X114" s="49">
        <v>1</v>
      </c>
      <c r="Y114" s="24"/>
      <c r="Z114" s="332">
        <f t="shared" si="36"/>
        <v>265</v>
      </c>
      <c r="AA114" s="48">
        <v>155</v>
      </c>
      <c r="AB114" s="49">
        <v>110</v>
      </c>
    </row>
    <row r="115" spans="1:28" ht="24.75" customHeight="1" x14ac:dyDescent="0.55000000000000004">
      <c r="A115" s="351" t="s">
        <v>207</v>
      </c>
      <c r="B115" s="361">
        <f t="shared" si="28"/>
        <v>16</v>
      </c>
      <c r="C115" s="54">
        <v>2</v>
      </c>
      <c r="D115" s="54">
        <v>2</v>
      </c>
      <c r="E115" s="54">
        <v>2</v>
      </c>
      <c r="F115" s="54">
        <v>2</v>
      </c>
      <c r="G115" s="54">
        <v>3</v>
      </c>
      <c r="H115" s="54">
        <v>2</v>
      </c>
      <c r="I115" s="54"/>
      <c r="J115" s="49">
        <v>3</v>
      </c>
      <c r="K115" s="363">
        <f t="shared" si="26"/>
        <v>376</v>
      </c>
      <c r="L115" s="54">
        <v>59</v>
      </c>
      <c r="M115" s="54">
        <v>59</v>
      </c>
      <c r="N115" s="54">
        <v>63</v>
      </c>
      <c r="O115" s="54">
        <v>60</v>
      </c>
      <c r="P115" s="54">
        <v>77</v>
      </c>
      <c r="Q115" s="54">
        <v>58</v>
      </c>
      <c r="R115" s="361">
        <f t="shared" si="27"/>
        <v>10</v>
      </c>
      <c r="S115" s="54">
        <v>1</v>
      </c>
      <c r="T115" s="54">
        <v>4</v>
      </c>
      <c r="U115" s="54">
        <v>1</v>
      </c>
      <c r="V115" s="54">
        <v>2</v>
      </c>
      <c r="W115" s="54">
        <v>1</v>
      </c>
      <c r="X115" s="49">
        <v>1</v>
      </c>
      <c r="Y115" s="24"/>
      <c r="Z115" s="332">
        <f t="shared" si="36"/>
        <v>376</v>
      </c>
      <c r="AA115" s="48">
        <v>192</v>
      </c>
      <c r="AB115" s="49">
        <v>184</v>
      </c>
    </row>
    <row r="116" spans="1:28" ht="24.75" customHeight="1" x14ac:dyDescent="0.55000000000000004">
      <c r="A116" s="351" t="s">
        <v>208</v>
      </c>
      <c r="B116" s="361">
        <f t="shared" si="28"/>
        <v>11</v>
      </c>
      <c r="C116" s="54">
        <v>1</v>
      </c>
      <c r="D116" s="54">
        <v>1</v>
      </c>
      <c r="E116" s="54">
        <v>1</v>
      </c>
      <c r="F116" s="54">
        <v>2</v>
      </c>
      <c r="G116" s="54">
        <v>2</v>
      </c>
      <c r="H116" s="54">
        <v>1</v>
      </c>
      <c r="I116" s="54"/>
      <c r="J116" s="49">
        <v>3</v>
      </c>
      <c r="K116" s="363">
        <f t="shared" si="26"/>
        <v>207</v>
      </c>
      <c r="L116" s="54">
        <v>29</v>
      </c>
      <c r="M116" s="54">
        <v>29</v>
      </c>
      <c r="N116" s="54">
        <v>36</v>
      </c>
      <c r="O116" s="54">
        <v>38</v>
      </c>
      <c r="P116" s="54">
        <v>42</v>
      </c>
      <c r="Q116" s="54">
        <v>33</v>
      </c>
      <c r="R116" s="361">
        <f t="shared" si="27"/>
        <v>10</v>
      </c>
      <c r="S116" s="54"/>
      <c r="T116" s="54">
        <v>3</v>
      </c>
      <c r="U116" s="54">
        <v>4</v>
      </c>
      <c r="V116" s="54">
        <v>1</v>
      </c>
      <c r="W116" s="54"/>
      <c r="X116" s="49">
        <v>2</v>
      </c>
      <c r="Y116" s="24">
        <v>0</v>
      </c>
      <c r="Z116" s="332">
        <f t="shared" si="36"/>
        <v>207</v>
      </c>
      <c r="AA116" s="48">
        <v>100</v>
      </c>
      <c r="AB116" s="49">
        <v>107</v>
      </c>
    </row>
    <row r="117" spans="1:28" ht="24.75" customHeight="1" x14ac:dyDescent="0.55000000000000004">
      <c r="A117" s="351" t="s">
        <v>209</v>
      </c>
      <c r="B117" s="361">
        <f t="shared" si="28"/>
        <v>8</v>
      </c>
      <c r="C117" s="54">
        <v>1</v>
      </c>
      <c r="D117" s="54">
        <v>1</v>
      </c>
      <c r="E117" s="54">
        <v>1</v>
      </c>
      <c r="F117" s="54">
        <v>1</v>
      </c>
      <c r="G117" s="54">
        <v>1</v>
      </c>
      <c r="H117" s="54">
        <v>1</v>
      </c>
      <c r="I117" s="54"/>
      <c r="J117" s="49">
        <v>2</v>
      </c>
      <c r="K117" s="363">
        <f t="shared" si="26"/>
        <v>161</v>
      </c>
      <c r="L117" s="54">
        <v>21</v>
      </c>
      <c r="M117" s="54">
        <v>34</v>
      </c>
      <c r="N117" s="54">
        <v>26</v>
      </c>
      <c r="O117" s="54">
        <v>29</v>
      </c>
      <c r="P117" s="54">
        <v>31</v>
      </c>
      <c r="Q117" s="54">
        <v>20</v>
      </c>
      <c r="R117" s="361">
        <f t="shared" si="27"/>
        <v>4</v>
      </c>
      <c r="S117" s="54">
        <v>2</v>
      </c>
      <c r="T117" s="54"/>
      <c r="U117" s="54"/>
      <c r="V117" s="54">
        <v>1</v>
      </c>
      <c r="W117" s="54"/>
      <c r="X117" s="49">
        <v>1</v>
      </c>
      <c r="Y117" s="24"/>
      <c r="Z117" s="332">
        <f t="shared" si="36"/>
        <v>161</v>
      </c>
      <c r="AA117" s="48">
        <v>76</v>
      </c>
      <c r="AB117" s="49">
        <v>85</v>
      </c>
    </row>
    <row r="118" spans="1:28" ht="24.75" customHeight="1" x14ac:dyDescent="0.55000000000000004">
      <c r="A118" s="351" t="s">
        <v>210</v>
      </c>
      <c r="B118" s="361">
        <f t="shared" si="28"/>
        <v>13</v>
      </c>
      <c r="C118" s="54">
        <v>2</v>
      </c>
      <c r="D118" s="54">
        <v>2</v>
      </c>
      <c r="E118" s="54">
        <v>2</v>
      </c>
      <c r="F118" s="54">
        <v>1</v>
      </c>
      <c r="G118" s="54">
        <v>2</v>
      </c>
      <c r="H118" s="54">
        <v>2</v>
      </c>
      <c r="I118" s="54"/>
      <c r="J118" s="49">
        <v>2</v>
      </c>
      <c r="K118" s="363">
        <f t="shared" si="26"/>
        <v>290</v>
      </c>
      <c r="L118" s="54">
        <v>45</v>
      </c>
      <c r="M118" s="54">
        <v>55</v>
      </c>
      <c r="N118" s="54">
        <v>53</v>
      </c>
      <c r="O118" s="54">
        <v>34</v>
      </c>
      <c r="P118" s="54">
        <v>47</v>
      </c>
      <c r="Q118" s="54">
        <v>56</v>
      </c>
      <c r="R118" s="361">
        <f t="shared" si="27"/>
        <v>13</v>
      </c>
      <c r="S118" s="54">
        <v>2</v>
      </c>
      <c r="T118" s="54">
        <v>4</v>
      </c>
      <c r="U118" s="54">
        <v>1</v>
      </c>
      <c r="V118" s="54">
        <v>2</v>
      </c>
      <c r="W118" s="54">
        <v>3</v>
      </c>
      <c r="X118" s="49">
        <v>1</v>
      </c>
      <c r="Y118" s="24"/>
      <c r="Z118" s="332">
        <f t="shared" si="36"/>
        <v>290</v>
      </c>
      <c r="AA118" s="48">
        <v>149</v>
      </c>
      <c r="AB118" s="49">
        <v>141</v>
      </c>
    </row>
    <row r="119" spans="1:28" ht="24.75" customHeight="1" x14ac:dyDescent="0.55000000000000004">
      <c r="A119" s="351" t="s">
        <v>211</v>
      </c>
      <c r="B119" s="361">
        <f t="shared" si="28"/>
        <v>13</v>
      </c>
      <c r="C119" s="54">
        <v>1</v>
      </c>
      <c r="D119" s="54">
        <v>2</v>
      </c>
      <c r="E119" s="54">
        <v>2</v>
      </c>
      <c r="F119" s="54">
        <v>2</v>
      </c>
      <c r="G119" s="54">
        <v>2</v>
      </c>
      <c r="H119" s="54">
        <v>2</v>
      </c>
      <c r="I119" s="54"/>
      <c r="J119" s="49">
        <v>2</v>
      </c>
      <c r="K119" s="363">
        <f t="shared" si="26"/>
        <v>252</v>
      </c>
      <c r="L119" s="54">
        <v>32</v>
      </c>
      <c r="M119" s="54">
        <v>46</v>
      </c>
      <c r="N119" s="54">
        <v>43</v>
      </c>
      <c r="O119" s="54">
        <v>37</v>
      </c>
      <c r="P119" s="54">
        <v>43</v>
      </c>
      <c r="Q119" s="54">
        <v>51</v>
      </c>
      <c r="R119" s="361">
        <f t="shared" si="27"/>
        <v>8</v>
      </c>
      <c r="S119" s="54">
        <v>1</v>
      </c>
      <c r="T119" s="54"/>
      <c r="U119" s="54">
        <v>2</v>
      </c>
      <c r="V119" s="54"/>
      <c r="W119" s="54">
        <v>2</v>
      </c>
      <c r="X119" s="49">
        <v>3</v>
      </c>
      <c r="Y119" s="24"/>
      <c r="Z119" s="332">
        <f t="shared" si="36"/>
        <v>252</v>
      </c>
      <c r="AA119" s="48">
        <v>123</v>
      </c>
      <c r="AB119" s="49">
        <v>129</v>
      </c>
    </row>
    <row r="120" spans="1:28" ht="24.75" customHeight="1" x14ac:dyDescent="0.55000000000000004">
      <c r="A120" s="351" t="s">
        <v>212</v>
      </c>
      <c r="B120" s="361">
        <f t="shared" si="28"/>
        <v>16</v>
      </c>
      <c r="C120" s="54">
        <v>2</v>
      </c>
      <c r="D120" s="54">
        <v>2</v>
      </c>
      <c r="E120" s="54">
        <v>2</v>
      </c>
      <c r="F120" s="54">
        <v>2</v>
      </c>
      <c r="G120" s="54">
        <v>2</v>
      </c>
      <c r="H120" s="54">
        <v>2</v>
      </c>
      <c r="I120" s="54"/>
      <c r="J120" s="49">
        <v>4</v>
      </c>
      <c r="K120" s="363">
        <f t="shared" si="26"/>
        <v>296</v>
      </c>
      <c r="L120" s="54">
        <v>52</v>
      </c>
      <c r="M120" s="54">
        <v>47</v>
      </c>
      <c r="N120" s="54">
        <v>47</v>
      </c>
      <c r="O120" s="54">
        <v>43</v>
      </c>
      <c r="P120" s="54">
        <v>56</v>
      </c>
      <c r="Q120" s="54">
        <v>51</v>
      </c>
      <c r="R120" s="361">
        <f t="shared" si="27"/>
        <v>12</v>
      </c>
      <c r="S120" s="54">
        <v>3</v>
      </c>
      <c r="T120" s="54">
        <v>4</v>
      </c>
      <c r="U120" s="54"/>
      <c r="V120" s="54">
        <v>2</v>
      </c>
      <c r="W120" s="54">
        <v>1</v>
      </c>
      <c r="X120" s="49">
        <v>2</v>
      </c>
      <c r="Y120" s="24"/>
      <c r="Z120" s="332">
        <f t="shared" si="36"/>
        <v>296</v>
      </c>
      <c r="AA120" s="48">
        <v>171</v>
      </c>
      <c r="AB120" s="49">
        <v>125</v>
      </c>
    </row>
    <row r="121" spans="1:28" ht="24.75" customHeight="1" x14ac:dyDescent="0.55000000000000004">
      <c r="A121" s="351" t="s">
        <v>213</v>
      </c>
      <c r="B121" s="361">
        <f t="shared" si="28"/>
        <v>15</v>
      </c>
      <c r="C121" s="54">
        <v>2</v>
      </c>
      <c r="D121" s="54">
        <v>2</v>
      </c>
      <c r="E121" s="54">
        <v>2</v>
      </c>
      <c r="F121" s="54">
        <v>2</v>
      </c>
      <c r="G121" s="54">
        <v>2</v>
      </c>
      <c r="H121" s="54">
        <v>3</v>
      </c>
      <c r="I121" s="54"/>
      <c r="J121" s="49">
        <v>2</v>
      </c>
      <c r="K121" s="363">
        <f t="shared" si="26"/>
        <v>345</v>
      </c>
      <c r="L121" s="54">
        <v>44</v>
      </c>
      <c r="M121" s="54">
        <v>39</v>
      </c>
      <c r="N121" s="54">
        <v>58</v>
      </c>
      <c r="O121" s="54">
        <v>57</v>
      </c>
      <c r="P121" s="54">
        <v>70</v>
      </c>
      <c r="Q121" s="54">
        <v>77</v>
      </c>
      <c r="R121" s="361">
        <f t="shared" si="27"/>
        <v>6</v>
      </c>
      <c r="S121" s="54"/>
      <c r="T121" s="54"/>
      <c r="U121" s="54">
        <v>1</v>
      </c>
      <c r="V121" s="54">
        <v>1</v>
      </c>
      <c r="W121" s="54">
        <v>2</v>
      </c>
      <c r="X121" s="49">
        <v>2</v>
      </c>
      <c r="Y121" s="24"/>
      <c r="Z121" s="332">
        <f t="shared" si="36"/>
        <v>345</v>
      </c>
      <c r="AA121" s="48">
        <v>192</v>
      </c>
      <c r="AB121" s="49">
        <v>153</v>
      </c>
    </row>
    <row r="122" spans="1:28" ht="24.75" customHeight="1" x14ac:dyDescent="0.55000000000000004">
      <c r="A122" s="351" t="s">
        <v>214</v>
      </c>
      <c r="B122" s="361">
        <f t="shared" si="28"/>
        <v>8</v>
      </c>
      <c r="C122" s="54">
        <v>1</v>
      </c>
      <c r="D122" s="54">
        <v>1</v>
      </c>
      <c r="E122" s="54">
        <v>1</v>
      </c>
      <c r="F122" s="54">
        <v>1</v>
      </c>
      <c r="G122" s="54">
        <v>1</v>
      </c>
      <c r="H122" s="54">
        <v>1</v>
      </c>
      <c r="I122" s="54"/>
      <c r="J122" s="49">
        <v>2</v>
      </c>
      <c r="K122" s="363">
        <f t="shared" si="26"/>
        <v>134</v>
      </c>
      <c r="L122" s="54">
        <v>20</v>
      </c>
      <c r="M122" s="54">
        <v>28</v>
      </c>
      <c r="N122" s="54">
        <v>22</v>
      </c>
      <c r="O122" s="54">
        <v>25</v>
      </c>
      <c r="P122" s="54">
        <v>18</v>
      </c>
      <c r="Q122" s="54">
        <v>21</v>
      </c>
      <c r="R122" s="361">
        <f t="shared" si="27"/>
        <v>5</v>
      </c>
      <c r="S122" s="54"/>
      <c r="T122" s="54"/>
      <c r="U122" s="54">
        <v>2</v>
      </c>
      <c r="V122" s="54">
        <v>2</v>
      </c>
      <c r="W122" s="54">
        <v>1</v>
      </c>
      <c r="X122" s="49"/>
      <c r="Y122" s="24"/>
      <c r="Z122" s="332">
        <f t="shared" si="36"/>
        <v>134</v>
      </c>
      <c r="AA122" s="48">
        <v>71</v>
      </c>
      <c r="AB122" s="49">
        <v>63</v>
      </c>
    </row>
    <row r="123" spans="1:28" ht="24.75" customHeight="1" x14ac:dyDescent="0.55000000000000004">
      <c r="A123" s="352" t="s">
        <v>215</v>
      </c>
      <c r="B123" s="300">
        <f t="shared" si="28"/>
        <v>10</v>
      </c>
      <c r="C123" s="53">
        <v>1</v>
      </c>
      <c r="D123" s="53">
        <v>1</v>
      </c>
      <c r="E123" s="53">
        <v>2</v>
      </c>
      <c r="F123" s="53">
        <v>1</v>
      </c>
      <c r="G123" s="53">
        <v>2</v>
      </c>
      <c r="H123" s="53">
        <v>1</v>
      </c>
      <c r="I123" s="53"/>
      <c r="J123" s="51">
        <v>2</v>
      </c>
      <c r="K123" s="297">
        <f t="shared" si="26"/>
        <v>204</v>
      </c>
      <c r="L123" s="53">
        <v>32</v>
      </c>
      <c r="M123" s="53">
        <v>31</v>
      </c>
      <c r="N123" s="53">
        <v>42</v>
      </c>
      <c r="O123" s="53">
        <v>29</v>
      </c>
      <c r="P123" s="53">
        <v>36</v>
      </c>
      <c r="Q123" s="53">
        <v>34</v>
      </c>
      <c r="R123" s="300">
        <f t="shared" si="27"/>
        <v>5</v>
      </c>
      <c r="S123" s="53">
        <v>1</v>
      </c>
      <c r="T123" s="53">
        <v>2</v>
      </c>
      <c r="U123" s="53">
        <v>1</v>
      </c>
      <c r="V123" s="53">
        <v>1</v>
      </c>
      <c r="W123" s="53"/>
      <c r="X123" s="51"/>
      <c r="Y123" s="24"/>
      <c r="Z123" s="333">
        <f t="shared" si="36"/>
        <v>204</v>
      </c>
      <c r="AA123" s="50">
        <v>98</v>
      </c>
      <c r="AB123" s="51">
        <v>106</v>
      </c>
    </row>
    <row r="124" spans="1:28" s="45" customFormat="1" ht="24.75" customHeight="1" x14ac:dyDescent="0.55000000000000004">
      <c r="A124" s="355" t="s">
        <v>216</v>
      </c>
      <c r="B124" s="345">
        <f>IF(SUM(B125:B147)=SUM(C124:J124),SUM(C124:J124),"計が一致しません")</f>
        <v>446</v>
      </c>
      <c r="C124" s="346">
        <f>SUM(C125:C147)</f>
        <v>57</v>
      </c>
      <c r="D124" s="346">
        <f t="shared" ref="D124:J124" si="37">SUM(D125:D147)</f>
        <v>59</v>
      </c>
      <c r="E124" s="346">
        <f t="shared" si="37"/>
        <v>62</v>
      </c>
      <c r="F124" s="346">
        <f t="shared" si="37"/>
        <v>66</v>
      </c>
      <c r="G124" s="346">
        <f t="shared" si="37"/>
        <v>63</v>
      </c>
      <c r="H124" s="346">
        <f t="shared" si="37"/>
        <v>66</v>
      </c>
      <c r="I124" s="346">
        <f t="shared" si="37"/>
        <v>0</v>
      </c>
      <c r="J124" s="336">
        <f t="shared" si="37"/>
        <v>73</v>
      </c>
      <c r="K124" s="364">
        <f>IF(SUM(K125:K147)=SUM(L124:Q124),SUM(L124:Q124),"計が一致しません")</f>
        <v>11067</v>
      </c>
      <c r="L124" s="346">
        <f t="shared" ref="L124:Q124" si="38">SUM(L125:L147)</f>
        <v>1584</v>
      </c>
      <c r="M124" s="346">
        <f t="shared" si="38"/>
        <v>1766</v>
      </c>
      <c r="N124" s="346">
        <f t="shared" si="38"/>
        <v>1835</v>
      </c>
      <c r="O124" s="346">
        <f t="shared" si="38"/>
        <v>1964</v>
      </c>
      <c r="P124" s="346">
        <f t="shared" si="38"/>
        <v>1937</v>
      </c>
      <c r="Q124" s="346">
        <f t="shared" si="38"/>
        <v>1981</v>
      </c>
      <c r="R124" s="345">
        <f>IF(SUM(R125:R147)=SUM(S124:X124),SUM(S124:X124),"計が一致しません")</f>
        <v>347</v>
      </c>
      <c r="S124" s="346">
        <f t="shared" ref="S124:X124" si="39">SUM(S125:S147)</f>
        <v>45</v>
      </c>
      <c r="T124" s="346">
        <f t="shared" si="39"/>
        <v>60</v>
      </c>
      <c r="U124" s="346">
        <f t="shared" si="39"/>
        <v>57</v>
      </c>
      <c r="V124" s="346">
        <f t="shared" si="39"/>
        <v>61</v>
      </c>
      <c r="W124" s="346">
        <f t="shared" si="39"/>
        <v>60</v>
      </c>
      <c r="X124" s="336">
        <f t="shared" si="39"/>
        <v>64</v>
      </c>
      <c r="Y124" s="85"/>
      <c r="Z124" s="338">
        <f>IF(SUM(Z125:Z147)=SUM(AA124:AB124),SUM(AA124:AB124),"計が一致しません")</f>
        <v>11067</v>
      </c>
      <c r="AA124" s="335">
        <f>SUM(AA125:AA147)</f>
        <v>5740</v>
      </c>
      <c r="AB124" s="336">
        <f>SUM(AB125:AB147)</f>
        <v>5327</v>
      </c>
    </row>
    <row r="125" spans="1:28" ht="24.75" customHeight="1" x14ac:dyDescent="0.55000000000000004">
      <c r="A125" s="350" t="s">
        <v>217</v>
      </c>
      <c r="B125" s="295">
        <f t="shared" si="28"/>
        <v>15</v>
      </c>
      <c r="C125" s="52">
        <v>2</v>
      </c>
      <c r="D125" s="52">
        <v>2</v>
      </c>
      <c r="E125" s="52">
        <v>2</v>
      </c>
      <c r="F125" s="52">
        <v>2</v>
      </c>
      <c r="G125" s="52">
        <v>1</v>
      </c>
      <c r="H125" s="52">
        <v>2</v>
      </c>
      <c r="I125" s="52"/>
      <c r="J125" s="47">
        <v>4</v>
      </c>
      <c r="K125" s="294">
        <f t="shared" si="26"/>
        <v>269</v>
      </c>
      <c r="L125" s="52">
        <v>40</v>
      </c>
      <c r="M125" s="52">
        <v>43</v>
      </c>
      <c r="N125" s="52">
        <v>47</v>
      </c>
      <c r="O125" s="52">
        <v>46</v>
      </c>
      <c r="P125" s="52">
        <v>38</v>
      </c>
      <c r="Q125" s="52">
        <v>55</v>
      </c>
      <c r="R125" s="295">
        <f t="shared" si="27"/>
        <v>15</v>
      </c>
      <c r="S125" s="52">
        <v>3</v>
      </c>
      <c r="T125" s="52"/>
      <c r="U125" s="52">
        <v>3</v>
      </c>
      <c r="V125" s="52">
        <v>3</v>
      </c>
      <c r="W125" s="52">
        <v>3</v>
      </c>
      <c r="X125" s="47">
        <v>3</v>
      </c>
      <c r="Y125" s="24"/>
      <c r="Z125" s="331">
        <f t="shared" ref="Z125:Z147" si="40">SUM(AA125:AB125)</f>
        <v>269</v>
      </c>
      <c r="AA125" s="46">
        <v>131</v>
      </c>
      <c r="AB125" s="47">
        <v>138</v>
      </c>
    </row>
    <row r="126" spans="1:28" ht="24.75" customHeight="1" x14ac:dyDescent="0.55000000000000004">
      <c r="A126" s="351" t="s">
        <v>218</v>
      </c>
      <c r="B126" s="361">
        <f t="shared" si="28"/>
        <v>17</v>
      </c>
      <c r="C126" s="54">
        <v>2</v>
      </c>
      <c r="D126" s="54">
        <v>2</v>
      </c>
      <c r="E126" s="54">
        <v>2</v>
      </c>
      <c r="F126" s="54">
        <v>2</v>
      </c>
      <c r="G126" s="54">
        <v>3</v>
      </c>
      <c r="H126" s="54">
        <v>3</v>
      </c>
      <c r="I126" s="54"/>
      <c r="J126" s="49">
        <v>3</v>
      </c>
      <c r="K126" s="363">
        <f t="shared" si="26"/>
        <v>369</v>
      </c>
      <c r="L126" s="54">
        <v>53</v>
      </c>
      <c r="M126" s="54">
        <v>57</v>
      </c>
      <c r="N126" s="54">
        <v>57</v>
      </c>
      <c r="O126" s="54">
        <v>58</v>
      </c>
      <c r="P126" s="54">
        <v>74</v>
      </c>
      <c r="Q126" s="54">
        <v>70</v>
      </c>
      <c r="R126" s="361">
        <f t="shared" si="27"/>
        <v>17</v>
      </c>
      <c r="S126" s="54">
        <v>2</v>
      </c>
      <c r="T126" s="54">
        <v>4</v>
      </c>
      <c r="U126" s="54">
        <v>2</v>
      </c>
      <c r="V126" s="54">
        <v>2</v>
      </c>
      <c r="W126" s="54">
        <v>1</v>
      </c>
      <c r="X126" s="49">
        <v>6</v>
      </c>
      <c r="Y126" s="24"/>
      <c r="Z126" s="332">
        <f t="shared" si="40"/>
        <v>369</v>
      </c>
      <c r="AA126" s="48">
        <v>176</v>
      </c>
      <c r="AB126" s="49">
        <v>193</v>
      </c>
    </row>
    <row r="127" spans="1:28" ht="24.75" customHeight="1" x14ac:dyDescent="0.55000000000000004">
      <c r="A127" s="351" t="s">
        <v>219</v>
      </c>
      <c r="B127" s="361">
        <f t="shared" si="28"/>
        <v>11</v>
      </c>
      <c r="C127" s="54">
        <v>1</v>
      </c>
      <c r="D127" s="54">
        <v>1</v>
      </c>
      <c r="E127" s="54">
        <v>2</v>
      </c>
      <c r="F127" s="54">
        <v>2</v>
      </c>
      <c r="G127" s="54">
        <v>1</v>
      </c>
      <c r="H127" s="54">
        <v>2</v>
      </c>
      <c r="I127" s="54"/>
      <c r="J127" s="49">
        <v>2</v>
      </c>
      <c r="K127" s="363">
        <f t="shared" si="26"/>
        <v>209</v>
      </c>
      <c r="L127" s="54">
        <v>25</v>
      </c>
      <c r="M127" s="54">
        <v>33</v>
      </c>
      <c r="N127" s="54">
        <v>40</v>
      </c>
      <c r="O127" s="54">
        <v>40</v>
      </c>
      <c r="P127" s="54">
        <v>34</v>
      </c>
      <c r="Q127" s="54">
        <v>37</v>
      </c>
      <c r="R127" s="361">
        <f t="shared" si="27"/>
        <v>9</v>
      </c>
      <c r="S127" s="54">
        <v>1</v>
      </c>
      <c r="T127" s="54">
        <v>1</v>
      </c>
      <c r="U127" s="54">
        <v>1</v>
      </c>
      <c r="V127" s="54">
        <v>4</v>
      </c>
      <c r="W127" s="54">
        <v>2</v>
      </c>
      <c r="X127" s="49"/>
      <c r="Y127" s="24"/>
      <c r="Z127" s="332">
        <f t="shared" si="40"/>
        <v>209</v>
      </c>
      <c r="AA127" s="48">
        <v>106</v>
      </c>
      <c r="AB127" s="49">
        <v>103</v>
      </c>
    </row>
    <row r="128" spans="1:28" ht="24.75" customHeight="1" x14ac:dyDescent="0.55000000000000004">
      <c r="A128" s="351" t="s">
        <v>220</v>
      </c>
      <c r="B128" s="361">
        <f t="shared" si="28"/>
        <v>22</v>
      </c>
      <c r="C128" s="54">
        <v>3</v>
      </c>
      <c r="D128" s="54">
        <v>3</v>
      </c>
      <c r="E128" s="54">
        <v>3</v>
      </c>
      <c r="F128" s="54">
        <v>3</v>
      </c>
      <c r="G128" s="54">
        <v>3</v>
      </c>
      <c r="H128" s="54">
        <v>3</v>
      </c>
      <c r="I128" s="54"/>
      <c r="J128" s="49">
        <v>4</v>
      </c>
      <c r="K128" s="363">
        <f t="shared" si="26"/>
        <v>501</v>
      </c>
      <c r="L128" s="54">
        <v>79</v>
      </c>
      <c r="M128" s="54">
        <v>79</v>
      </c>
      <c r="N128" s="54">
        <v>79</v>
      </c>
      <c r="O128" s="54">
        <v>92</v>
      </c>
      <c r="P128" s="54">
        <v>86</v>
      </c>
      <c r="Q128" s="54">
        <v>86</v>
      </c>
      <c r="R128" s="361">
        <f t="shared" si="27"/>
        <v>26</v>
      </c>
      <c r="S128" s="54">
        <v>5</v>
      </c>
      <c r="T128" s="54">
        <v>4</v>
      </c>
      <c r="U128" s="54">
        <v>1</v>
      </c>
      <c r="V128" s="54">
        <v>5</v>
      </c>
      <c r="W128" s="54">
        <v>5</v>
      </c>
      <c r="X128" s="49">
        <v>6</v>
      </c>
      <c r="Y128" s="24"/>
      <c r="Z128" s="332">
        <f t="shared" si="40"/>
        <v>501</v>
      </c>
      <c r="AA128" s="48">
        <v>275</v>
      </c>
      <c r="AB128" s="49">
        <v>226</v>
      </c>
    </row>
    <row r="129" spans="1:28" ht="24.75" customHeight="1" x14ac:dyDescent="0.55000000000000004">
      <c r="A129" s="351" t="s">
        <v>221</v>
      </c>
      <c r="B129" s="361">
        <f t="shared" si="28"/>
        <v>15</v>
      </c>
      <c r="C129" s="54">
        <v>2</v>
      </c>
      <c r="D129" s="54">
        <v>2</v>
      </c>
      <c r="E129" s="54">
        <v>2</v>
      </c>
      <c r="F129" s="54">
        <v>2</v>
      </c>
      <c r="G129" s="54">
        <v>2</v>
      </c>
      <c r="H129" s="54">
        <v>2</v>
      </c>
      <c r="I129" s="54"/>
      <c r="J129" s="49">
        <v>3</v>
      </c>
      <c r="K129" s="363">
        <f t="shared" si="26"/>
        <v>354</v>
      </c>
      <c r="L129" s="54">
        <v>59</v>
      </c>
      <c r="M129" s="54">
        <v>59</v>
      </c>
      <c r="N129" s="54">
        <v>65</v>
      </c>
      <c r="O129" s="54">
        <v>53</v>
      </c>
      <c r="P129" s="54">
        <v>56</v>
      </c>
      <c r="Q129" s="54">
        <v>62</v>
      </c>
      <c r="R129" s="361">
        <f t="shared" si="27"/>
        <v>14</v>
      </c>
      <c r="S129" s="54">
        <v>2</v>
      </c>
      <c r="T129" s="54">
        <v>3</v>
      </c>
      <c r="U129" s="54">
        <v>3</v>
      </c>
      <c r="V129" s="54">
        <v>4</v>
      </c>
      <c r="W129" s="54"/>
      <c r="X129" s="49">
        <v>2</v>
      </c>
      <c r="Y129" s="24"/>
      <c r="Z129" s="332">
        <f t="shared" si="40"/>
        <v>354</v>
      </c>
      <c r="AA129" s="48">
        <v>185</v>
      </c>
      <c r="AB129" s="49">
        <v>169</v>
      </c>
    </row>
    <row r="130" spans="1:28" ht="24.75" customHeight="1" x14ac:dyDescent="0.55000000000000004">
      <c r="A130" s="351" t="s">
        <v>222</v>
      </c>
      <c r="B130" s="361">
        <f t="shared" si="28"/>
        <v>13</v>
      </c>
      <c r="C130" s="54">
        <v>2</v>
      </c>
      <c r="D130" s="54">
        <v>1</v>
      </c>
      <c r="E130" s="54">
        <v>2</v>
      </c>
      <c r="F130" s="54">
        <v>2</v>
      </c>
      <c r="G130" s="54">
        <v>2</v>
      </c>
      <c r="H130" s="54">
        <v>2</v>
      </c>
      <c r="I130" s="54"/>
      <c r="J130" s="49">
        <v>2</v>
      </c>
      <c r="K130" s="363">
        <f t="shared" si="26"/>
        <v>274</v>
      </c>
      <c r="L130" s="54">
        <v>55</v>
      </c>
      <c r="M130" s="54">
        <v>35</v>
      </c>
      <c r="N130" s="54">
        <v>45</v>
      </c>
      <c r="O130" s="54">
        <v>48</v>
      </c>
      <c r="P130" s="54">
        <v>42</v>
      </c>
      <c r="Q130" s="54">
        <v>49</v>
      </c>
      <c r="R130" s="361">
        <f t="shared" si="27"/>
        <v>14</v>
      </c>
      <c r="S130" s="54"/>
      <c r="T130" s="54">
        <v>3</v>
      </c>
      <c r="U130" s="54">
        <v>2</v>
      </c>
      <c r="V130" s="54">
        <v>3</v>
      </c>
      <c r="W130" s="54">
        <v>3</v>
      </c>
      <c r="X130" s="49">
        <v>3</v>
      </c>
      <c r="Y130" s="24"/>
      <c r="Z130" s="332">
        <f t="shared" si="40"/>
        <v>274</v>
      </c>
      <c r="AA130" s="48">
        <v>138</v>
      </c>
      <c r="AB130" s="49">
        <v>136</v>
      </c>
    </row>
    <row r="131" spans="1:28" ht="24.75" customHeight="1" x14ac:dyDescent="0.55000000000000004">
      <c r="A131" s="351" t="s">
        <v>223</v>
      </c>
      <c r="B131" s="361">
        <f t="shared" si="28"/>
        <v>16</v>
      </c>
      <c r="C131" s="54">
        <v>2</v>
      </c>
      <c r="D131" s="54">
        <v>2</v>
      </c>
      <c r="E131" s="54">
        <v>2</v>
      </c>
      <c r="F131" s="54">
        <v>2</v>
      </c>
      <c r="G131" s="54">
        <v>2</v>
      </c>
      <c r="H131" s="54">
        <v>2</v>
      </c>
      <c r="I131" s="54"/>
      <c r="J131" s="49">
        <v>4</v>
      </c>
      <c r="K131" s="363">
        <f t="shared" si="26"/>
        <v>357</v>
      </c>
      <c r="L131" s="54">
        <v>43</v>
      </c>
      <c r="M131" s="54">
        <v>60</v>
      </c>
      <c r="N131" s="54">
        <v>67</v>
      </c>
      <c r="O131" s="54">
        <v>64</v>
      </c>
      <c r="P131" s="54">
        <v>57</v>
      </c>
      <c r="Q131" s="54">
        <v>66</v>
      </c>
      <c r="R131" s="361">
        <f t="shared" si="27"/>
        <v>16</v>
      </c>
      <c r="S131" s="54">
        <v>1</v>
      </c>
      <c r="T131" s="54">
        <v>2</v>
      </c>
      <c r="U131" s="54">
        <v>8</v>
      </c>
      <c r="V131" s="54">
        <v>3</v>
      </c>
      <c r="W131" s="54">
        <v>2</v>
      </c>
      <c r="X131" s="49"/>
      <c r="Y131" s="24"/>
      <c r="Z131" s="332">
        <f t="shared" si="40"/>
        <v>357</v>
      </c>
      <c r="AA131" s="48">
        <v>173</v>
      </c>
      <c r="AB131" s="49">
        <v>184</v>
      </c>
    </row>
    <row r="132" spans="1:28" ht="24.75" customHeight="1" x14ac:dyDescent="0.55000000000000004">
      <c r="A132" s="351" t="s">
        <v>224</v>
      </c>
      <c r="B132" s="361">
        <f t="shared" si="28"/>
        <v>15</v>
      </c>
      <c r="C132" s="54">
        <v>2</v>
      </c>
      <c r="D132" s="54">
        <v>2</v>
      </c>
      <c r="E132" s="54">
        <v>2</v>
      </c>
      <c r="F132" s="54">
        <v>3</v>
      </c>
      <c r="G132" s="54">
        <v>2</v>
      </c>
      <c r="H132" s="54">
        <v>2</v>
      </c>
      <c r="I132" s="54"/>
      <c r="J132" s="49">
        <v>2</v>
      </c>
      <c r="K132" s="363">
        <f t="shared" si="26"/>
        <v>379</v>
      </c>
      <c r="L132" s="54">
        <v>60</v>
      </c>
      <c r="M132" s="54">
        <v>70</v>
      </c>
      <c r="N132" s="54">
        <v>62</v>
      </c>
      <c r="O132" s="54">
        <v>72</v>
      </c>
      <c r="P132" s="54">
        <v>60</v>
      </c>
      <c r="Q132" s="54">
        <v>55</v>
      </c>
      <c r="R132" s="361">
        <f t="shared" si="27"/>
        <v>12</v>
      </c>
      <c r="S132" s="54">
        <v>1</v>
      </c>
      <c r="T132" s="54">
        <v>4</v>
      </c>
      <c r="U132" s="54">
        <v>3</v>
      </c>
      <c r="V132" s="54"/>
      <c r="W132" s="54">
        <v>1</v>
      </c>
      <c r="X132" s="49">
        <v>3</v>
      </c>
      <c r="Y132" s="24"/>
      <c r="Z132" s="332">
        <f t="shared" si="40"/>
        <v>379</v>
      </c>
      <c r="AA132" s="48">
        <v>217</v>
      </c>
      <c r="AB132" s="49">
        <v>162</v>
      </c>
    </row>
    <row r="133" spans="1:28" ht="24.75" customHeight="1" x14ac:dyDescent="0.55000000000000004">
      <c r="A133" s="351" t="s">
        <v>225</v>
      </c>
      <c r="B133" s="361">
        <f t="shared" si="28"/>
        <v>15</v>
      </c>
      <c r="C133" s="54">
        <v>3</v>
      </c>
      <c r="D133" s="54">
        <v>2</v>
      </c>
      <c r="E133" s="54">
        <v>2</v>
      </c>
      <c r="F133" s="54">
        <v>2</v>
      </c>
      <c r="G133" s="54">
        <v>2</v>
      </c>
      <c r="H133" s="54">
        <v>2</v>
      </c>
      <c r="I133" s="54"/>
      <c r="J133" s="49">
        <v>2</v>
      </c>
      <c r="K133" s="363">
        <f t="shared" si="26"/>
        <v>414</v>
      </c>
      <c r="L133" s="54">
        <v>81</v>
      </c>
      <c r="M133" s="54">
        <v>67</v>
      </c>
      <c r="N133" s="54">
        <v>61</v>
      </c>
      <c r="O133" s="54">
        <v>71</v>
      </c>
      <c r="P133" s="54">
        <v>69</v>
      </c>
      <c r="Q133" s="54">
        <v>65</v>
      </c>
      <c r="R133" s="361">
        <f t="shared" si="27"/>
        <v>8</v>
      </c>
      <c r="S133" s="54">
        <v>1</v>
      </c>
      <c r="T133" s="54">
        <v>2</v>
      </c>
      <c r="U133" s="54"/>
      <c r="V133" s="54">
        <v>2</v>
      </c>
      <c r="W133" s="54">
        <v>1</v>
      </c>
      <c r="X133" s="49">
        <v>2</v>
      </c>
      <c r="Y133" s="24"/>
      <c r="Z133" s="332">
        <f t="shared" si="40"/>
        <v>414</v>
      </c>
      <c r="AA133" s="48">
        <v>223</v>
      </c>
      <c r="AB133" s="49">
        <v>191</v>
      </c>
    </row>
    <row r="134" spans="1:28" ht="24.75" customHeight="1" x14ac:dyDescent="0.55000000000000004">
      <c r="A134" s="351" t="s">
        <v>226</v>
      </c>
      <c r="B134" s="361">
        <f t="shared" si="28"/>
        <v>23</v>
      </c>
      <c r="C134" s="54">
        <v>3</v>
      </c>
      <c r="D134" s="54">
        <v>3</v>
      </c>
      <c r="E134" s="54">
        <v>3</v>
      </c>
      <c r="F134" s="54">
        <v>3</v>
      </c>
      <c r="G134" s="54">
        <v>3</v>
      </c>
      <c r="H134" s="54">
        <v>4</v>
      </c>
      <c r="I134" s="54"/>
      <c r="J134" s="49">
        <v>4</v>
      </c>
      <c r="K134" s="363">
        <f t="shared" si="26"/>
        <v>575</v>
      </c>
      <c r="L134" s="54">
        <v>77</v>
      </c>
      <c r="M134" s="54">
        <v>90</v>
      </c>
      <c r="N134" s="54">
        <v>93</v>
      </c>
      <c r="O134" s="54">
        <v>93</v>
      </c>
      <c r="P134" s="54">
        <v>103</v>
      </c>
      <c r="Q134" s="54">
        <v>119</v>
      </c>
      <c r="R134" s="361">
        <f t="shared" si="27"/>
        <v>24</v>
      </c>
      <c r="S134" s="54">
        <v>4</v>
      </c>
      <c r="T134" s="54">
        <v>5</v>
      </c>
      <c r="U134" s="54">
        <v>2</v>
      </c>
      <c r="V134" s="54">
        <v>6</v>
      </c>
      <c r="W134" s="54">
        <v>3</v>
      </c>
      <c r="X134" s="49">
        <v>4</v>
      </c>
      <c r="Y134" s="24"/>
      <c r="Z134" s="332">
        <f t="shared" si="40"/>
        <v>575</v>
      </c>
      <c r="AA134" s="48">
        <v>304</v>
      </c>
      <c r="AB134" s="49">
        <v>271</v>
      </c>
    </row>
    <row r="135" spans="1:28" ht="24.75" customHeight="1" x14ac:dyDescent="0.55000000000000004">
      <c r="A135" s="351" t="s">
        <v>227</v>
      </c>
      <c r="B135" s="361">
        <f t="shared" si="28"/>
        <v>13</v>
      </c>
      <c r="C135" s="54">
        <v>1</v>
      </c>
      <c r="D135" s="54">
        <v>2</v>
      </c>
      <c r="E135" s="54">
        <v>2</v>
      </c>
      <c r="F135" s="54">
        <v>2</v>
      </c>
      <c r="G135" s="54">
        <v>2</v>
      </c>
      <c r="H135" s="54">
        <v>1</v>
      </c>
      <c r="I135" s="54"/>
      <c r="J135" s="49">
        <v>3</v>
      </c>
      <c r="K135" s="363">
        <f t="shared" si="26"/>
        <v>265</v>
      </c>
      <c r="L135" s="54">
        <v>36</v>
      </c>
      <c r="M135" s="54">
        <v>44</v>
      </c>
      <c r="N135" s="54">
        <v>49</v>
      </c>
      <c r="O135" s="54">
        <v>46</v>
      </c>
      <c r="P135" s="54">
        <v>56</v>
      </c>
      <c r="Q135" s="54">
        <v>34</v>
      </c>
      <c r="R135" s="361">
        <f t="shared" si="27"/>
        <v>15</v>
      </c>
      <c r="S135" s="54">
        <v>2</v>
      </c>
      <c r="T135" s="54">
        <v>4</v>
      </c>
      <c r="U135" s="54">
        <v>2</v>
      </c>
      <c r="V135" s="54">
        <v>2</v>
      </c>
      <c r="W135" s="54">
        <v>5</v>
      </c>
      <c r="X135" s="49"/>
      <c r="Y135" s="24"/>
      <c r="Z135" s="332">
        <f t="shared" si="40"/>
        <v>265</v>
      </c>
      <c r="AA135" s="48">
        <v>154</v>
      </c>
      <c r="AB135" s="49">
        <v>111</v>
      </c>
    </row>
    <row r="136" spans="1:28" ht="24.75" customHeight="1" x14ac:dyDescent="0.55000000000000004">
      <c r="A136" s="351" t="s">
        <v>228</v>
      </c>
      <c r="B136" s="361">
        <f t="shared" si="28"/>
        <v>17</v>
      </c>
      <c r="C136" s="54">
        <v>2</v>
      </c>
      <c r="D136" s="54">
        <v>2</v>
      </c>
      <c r="E136" s="54">
        <v>2</v>
      </c>
      <c r="F136" s="54">
        <v>3</v>
      </c>
      <c r="G136" s="54">
        <v>2</v>
      </c>
      <c r="H136" s="54">
        <v>3</v>
      </c>
      <c r="I136" s="54"/>
      <c r="J136" s="49">
        <v>3</v>
      </c>
      <c r="K136" s="363">
        <f t="shared" si="26"/>
        <v>420</v>
      </c>
      <c r="L136" s="54">
        <v>62</v>
      </c>
      <c r="M136" s="54">
        <v>71</v>
      </c>
      <c r="N136" s="54">
        <v>54</v>
      </c>
      <c r="O136" s="54">
        <v>84</v>
      </c>
      <c r="P136" s="54">
        <v>73</v>
      </c>
      <c r="Q136" s="54">
        <v>76</v>
      </c>
      <c r="R136" s="361">
        <f t="shared" si="27"/>
        <v>13</v>
      </c>
      <c r="S136" s="54">
        <v>2</v>
      </c>
      <c r="T136" s="54">
        <v>1</v>
      </c>
      <c r="U136" s="54"/>
      <c r="V136" s="54">
        <v>4</v>
      </c>
      <c r="W136" s="54">
        <v>4</v>
      </c>
      <c r="X136" s="49">
        <v>2</v>
      </c>
      <c r="Y136" s="24"/>
      <c r="Z136" s="332">
        <f t="shared" si="40"/>
        <v>420</v>
      </c>
      <c r="AA136" s="48">
        <v>223</v>
      </c>
      <c r="AB136" s="49">
        <v>197</v>
      </c>
    </row>
    <row r="137" spans="1:28" ht="24.75" customHeight="1" x14ac:dyDescent="0.55000000000000004">
      <c r="A137" s="351" t="s">
        <v>229</v>
      </c>
      <c r="B137" s="361">
        <f t="shared" si="28"/>
        <v>38</v>
      </c>
      <c r="C137" s="54">
        <v>6</v>
      </c>
      <c r="D137" s="54">
        <v>5</v>
      </c>
      <c r="E137" s="54">
        <v>5</v>
      </c>
      <c r="F137" s="54">
        <v>6</v>
      </c>
      <c r="G137" s="54">
        <v>6</v>
      </c>
      <c r="H137" s="54">
        <v>6</v>
      </c>
      <c r="I137" s="54"/>
      <c r="J137" s="49">
        <v>4</v>
      </c>
      <c r="K137" s="363">
        <f t="shared" si="26"/>
        <v>1136</v>
      </c>
      <c r="L137" s="54">
        <v>190</v>
      </c>
      <c r="M137" s="54">
        <v>167</v>
      </c>
      <c r="N137" s="54">
        <v>178</v>
      </c>
      <c r="O137" s="54">
        <v>206</v>
      </c>
      <c r="P137" s="54">
        <v>204</v>
      </c>
      <c r="Q137" s="54">
        <v>191</v>
      </c>
      <c r="R137" s="361">
        <f t="shared" si="27"/>
        <v>24</v>
      </c>
      <c r="S137" s="54">
        <v>3</v>
      </c>
      <c r="T137" s="54">
        <v>5</v>
      </c>
      <c r="U137" s="54">
        <v>5</v>
      </c>
      <c r="V137" s="54">
        <v>2</v>
      </c>
      <c r="W137" s="54">
        <v>2</v>
      </c>
      <c r="X137" s="49">
        <v>7</v>
      </c>
      <c r="Y137" s="24"/>
      <c r="Z137" s="332">
        <f t="shared" si="40"/>
        <v>1136</v>
      </c>
      <c r="AA137" s="48">
        <v>599</v>
      </c>
      <c r="AB137" s="49">
        <v>537</v>
      </c>
    </row>
    <row r="138" spans="1:28" ht="24.75" customHeight="1" x14ac:dyDescent="0.55000000000000004">
      <c r="A138" s="351" t="s">
        <v>230</v>
      </c>
      <c r="B138" s="361">
        <f t="shared" si="28"/>
        <v>37</v>
      </c>
      <c r="C138" s="54">
        <v>5</v>
      </c>
      <c r="D138" s="54">
        <v>5</v>
      </c>
      <c r="E138" s="54">
        <v>6</v>
      </c>
      <c r="F138" s="54">
        <v>5</v>
      </c>
      <c r="G138" s="54">
        <v>6</v>
      </c>
      <c r="H138" s="54">
        <v>5</v>
      </c>
      <c r="I138" s="54"/>
      <c r="J138" s="49">
        <v>5</v>
      </c>
      <c r="K138" s="363">
        <f t="shared" ref="K138:K177" si="41">SUM(L138:Q138)</f>
        <v>1043</v>
      </c>
      <c r="L138" s="54">
        <v>144</v>
      </c>
      <c r="M138" s="54">
        <v>158</v>
      </c>
      <c r="N138" s="54">
        <v>196</v>
      </c>
      <c r="O138" s="54">
        <v>177</v>
      </c>
      <c r="P138" s="54">
        <v>186</v>
      </c>
      <c r="Q138" s="54">
        <v>182</v>
      </c>
      <c r="R138" s="361">
        <f t="shared" ref="R138:R177" si="42">SUM(S138:X138)</f>
        <v>28</v>
      </c>
      <c r="S138" s="54">
        <v>2</v>
      </c>
      <c r="T138" s="54">
        <v>6</v>
      </c>
      <c r="U138" s="54">
        <v>2</v>
      </c>
      <c r="V138" s="54">
        <v>3</v>
      </c>
      <c r="W138" s="54">
        <v>7</v>
      </c>
      <c r="X138" s="49">
        <v>8</v>
      </c>
      <c r="Y138" s="24"/>
      <c r="Z138" s="332">
        <f t="shared" si="40"/>
        <v>1043</v>
      </c>
      <c r="AA138" s="48">
        <v>546</v>
      </c>
      <c r="AB138" s="49">
        <v>497</v>
      </c>
    </row>
    <row r="139" spans="1:28" ht="24.75" customHeight="1" x14ac:dyDescent="0.55000000000000004">
      <c r="A139" s="351" t="s">
        <v>231</v>
      </c>
      <c r="B139" s="361">
        <f t="shared" ref="B139:B177" si="43">SUM(C139:J139)</f>
        <v>24</v>
      </c>
      <c r="C139" s="54">
        <v>3</v>
      </c>
      <c r="D139" s="54">
        <v>4</v>
      </c>
      <c r="E139" s="54">
        <v>4</v>
      </c>
      <c r="F139" s="54">
        <v>4</v>
      </c>
      <c r="G139" s="54">
        <v>3</v>
      </c>
      <c r="H139" s="54">
        <v>4</v>
      </c>
      <c r="I139" s="54"/>
      <c r="J139" s="49">
        <v>2</v>
      </c>
      <c r="K139" s="363">
        <f t="shared" si="41"/>
        <v>661</v>
      </c>
      <c r="L139" s="54">
        <v>91</v>
      </c>
      <c r="M139" s="54">
        <v>116</v>
      </c>
      <c r="N139" s="54">
        <v>110</v>
      </c>
      <c r="O139" s="54">
        <v>120</v>
      </c>
      <c r="P139" s="54">
        <v>103</v>
      </c>
      <c r="Q139" s="54">
        <v>121</v>
      </c>
      <c r="R139" s="361">
        <f t="shared" si="42"/>
        <v>10</v>
      </c>
      <c r="S139" s="54">
        <v>2</v>
      </c>
      <c r="T139" s="54"/>
      <c r="U139" s="54">
        <v>1</v>
      </c>
      <c r="V139" s="54">
        <v>2</v>
      </c>
      <c r="W139" s="54">
        <v>5</v>
      </c>
      <c r="X139" s="49"/>
      <c r="Y139" s="24"/>
      <c r="Z139" s="332">
        <f t="shared" si="40"/>
        <v>661</v>
      </c>
      <c r="AA139" s="48">
        <v>347</v>
      </c>
      <c r="AB139" s="49">
        <v>314</v>
      </c>
    </row>
    <row r="140" spans="1:28" ht="24.75" customHeight="1" x14ac:dyDescent="0.55000000000000004">
      <c r="A140" s="351" t="s">
        <v>232</v>
      </c>
      <c r="B140" s="361">
        <f t="shared" si="43"/>
        <v>14</v>
      </c>
      <c r="C140" s="54">
        <v>1</v>
      </c>
      <c r="D140" s="54">
        <v>2</v>
      </c>
      <c r="E140" s="54">
        <v>2</v>
      </c>
      <c r="F140" s="54">
        <v>2</v>
      </c>
      <c r="G140" s="54">
        <v>2</v>
      </c>
      <c r="H140" s="54">
        <v>2</v>
      </c>
      <c r="I140" s="54"/>
      <c r="J140" s="49">
        <v>3</v>
      </c>
      <c r="K140" s="363">
        <f t="shared" si="41"/>
        <v>289</v>
      </c>
      <c r="L140" s="54">
        <v>37</v>
      </c>
      <c r="M140" s="54">
        <v>50</v>
      </c>
      <c r="N140" s="54">
        <v>51</v>
      </c>
      <c r="O140" s="54">
        <v>53</v>
      </c>
      <c r="P140" s="54">
        <v>45</v>
      </c>
      <c r="Q140" s="54">
        <v>53</v>
      </c>
      <c r="R140" s="361">
        <f t="shared" si="42"/>
        <v>8</v>
      </c>
      <c r="S140" s="54">
        <v>3</v>
      </c>
      <c r="T140" s="54">
        <v>1</v>
      </c>
      <c r="U140" s="54">
        <v>2</v>
      </c>
      <c r="V140" s="54">
        <v>1</v>
      </c>
      <c r="W140" s="54"/>
      <c r="X140" s="49">
        <v>1</v>
      </c>
      <c r="Y140" s="24"/>
      <c r="Z140" s="332">
        <f t="shared" si="40"/>
        <v>289</v>
      </c>
      <c r="AA140" s="48">
        <v>156</v>
      </c>
      <c r="AB140" s="90">
        <v>133</v>
      </c>
    </row>
    <row r="141" spans="1:28" ht="24.75" customHeight="1" x14ac:dyDescent="0.55000000000000004">
      <c r="A141" s="351" t="s">
        <v>233</v>
      </c>
      <c r="B141" s="361">
        <f t="shared" si="43"/>
        <v>16</v>
      </c>
      <c r="C141" s="54">
        <v>2</v>
      </c>
      <c r="D141" s="54">
        <v>2</v>
      </c>
      <c r="E141" s="54">
        <v>2</v>
      </c>
      <c r="F141" s="54">
        <v>2</v>
      </c>
      <c r="G141" s="54">
        <v>2</v>
      </c>
      <c r="H141" s="54">
        <v>2</v>
      </c>
      <c r="I141" s="54"/>
      <c r="J141" s="49">
        <v>4</v>
      </c>
      <c r="K141" s="363">
        <f t="shared" si="41"/>
        <v>323</v>
      </c>
      <c r="L141" s="54">
        <v>39</v>
      </c>
      <c r="M141" s="54">
        <v>61</v>
      </c>
      <c r="N141" s="54">
        <v>46</v>
      </c>
      <c r="O141" s="54">
        <v>60</v>
      </c>
      <c r="P141" s="54">
        <v>54</v>
      </c>
      <c r="Q141" s="54">
        <v>63</v>
      </c>
      <c r="R141" s="361">
        <f t="shared" si="42"/>
        <v>8</v>
      </c>
      <c r="S141" s="54">
        <v>2</v>
      </c>
      <c r="T141" s="54">
        <v>3</v>
      </c>
      <c r="U141" s="54">
        <v>1</v>
      </c>
      <c r="V141" s="54">
        <v>1</v>
      </c>
      <c r="W141" s="54"/>
      <c r="X141" s="49">
        <v>1</v>
      </c>
      <c r="Y141" s="24"/>
      <c r="Z141" s="332">
        <f t="shared" si="40"/>
        <v>323</v>
      </c>
      <c r="AA141" s="48">
        <v>140</v>
      </c>
      <c r="AB141" s="49">
        <v>183</v>
      </c>
    </row>
    <row r="142" spans="1:28" ht="24.75" customHeight="1" x14ac:dyDescent="0.55000000000000004">
      <c r="A142" s="351" t="s">
        <v>234</v>
      </c>
      <c r="B142" s="361">
        <f t="shared" si="43"/>
        <v>8</v>
      </c>
      <c r="C142" s="54">
        <v>1</v>
      </c>
      <c r="D142" s="54">
        <v>1</v>
      </c>
      <c r="E142" s="54">
        <v>1</v>
      </c>
      <c r="F142" s="54">
        <v>1</v>
      </c>
      <c r="G142" s="54">
        <v>1</v>
      </c>
      <c r="H142" s="54">
        <v>1</v>
      </c>
      <c r="I142" s="54"/>
      <c r="J142" s="49">
        <v>2</v>
      </c>
      <c r="K142" s="363">
        <f t="shared" si="41"/>
        <v>168</v>
      </c>
      <c r="L142" s="54">
        <v>25</v>
      </c>
      <c r="M142" s="54">
        <v>25</v>
      </c>
      <c r="N142" s="54">
        <v>19</v>
      </c>
      <c r="O142" s="54">
        <v>35</v>
      </c>
      <c r="P142" s="54">
        <v>32</v>
      </c>
      <c r="Q142" s="54">
        <v>32</v>
      </c>
      <c r="R142" s="361">
        <f t="shared" si="42"/>
        <v>13</v>
      </c>
      <c r="S142" s="54">
        <v>3</v>
      </c>
      <c r="T142" s="54">
        <v>1</v>
      </c>
      <c r="U142" s="54">
        <v>2</v>
      </c>
      <c r="V142" s="54">
        <v>2</v>
      </c>
      <c r="W142" s="48">
        <v>3</v>
      </c>
      <c r="X142" s="49">
        <v>2</v>
      </c>
      <c r="Y142" s="24"/>
      <c r="Z142" s="332">
        <f t="shared" si="40"/>
        <v>168</v>
      </c>
      <c r="AA142" s="48">
        <v>91</v>
      </c>
      <c r="AB142" s="49">
        <v>77</v>
      </c>
    </row>
    <row r="143" spans="1:28" ht="24.75" customHeight="1" x14ac:dyDescent="0.55000000000000004">
      <c r="A143" s="351" t="s">
        <v>235</v>
      </c>
      <c r="B143" s="361">
        <f t="shared" si="43"/>
        <v>32</v>
      </c>
      <c r="C143" s="54">
        <v>4</v>
      </c>
      <c r="D143" s="54">
        <v>4</v>
      </c>
      <c r="E143" s="54">
        <v>4</v>
      </c>
      <c r="F143" s="54">
        <v>5</v>
      </c>
      <c r="G143" s="54">
        <v>5</v>
      </c>
      <c r="H143" s="54">
        <v>6</v>
      </c>
      <c r="I143" s="54"/>
      <c r="J143" s="49">
        <v>4</v>
      </c>
      <c r="K143" s="363">
        <f t="shared" si="41"/>
        <v>884</v>
      </c>
      <c r="L143" s="54">
        <v>117</v>
      </c>
      <c r="M143" s="54">
        <v>124</v>
      </c>
      <c r="N143" s="54">
        <v>140</v>
      </c>
      <c r="O143" s="54">
        <v>151</v>
      </c>
      <c r="P143" s="54">
        <v>159</v>
      </c>
      <c r="Q143" s="54">
        <v>193</v>
      </c>
      <c r="R143" s="361">
        <f t="shared" si="42"/>
        <v>19</v>
      </c>
      <c r="S143" s="54">
        <v>3</v>
      </c>
      <c r="T143" s="54">
        <v>1</v>
      </c>
      <c r="U143" s="54">
        <v>7</v>
      </c>
      <c r="V143" s="54">
        <v>2</v>
      </c>
      <c r="W143" s="54"/>
      <c r="X143" s="49">
        <v>6</v>
      </c>
      <c r="Y143" s="24"/>
      <c r="Z143" s="332">
        <f t="shared" si="40"/>
        <v>884</v>
      </c>
      <c r="AA143" s="48">
        <v>466</v>
      </c>
      <c r="AB143" s="49">
        <v>418</v>
      </c>
    </row>
    <row r="144" spans="1:28" ht="24.75" customHeight="1" x14ac:dyDescent="0.55000000000000004">
      <c r="A144" s="351" t="s">
        <v>236</v>
      </c>
      <c r="B144" s="361">
        <f t="shared" si="43"/>
        <v>50</v>
      </c>
      <c r="C144" s="54">
        <v>6</v>
      </c>
      <c r="D144" s="54">
        <v>7</v>
      </c>
      <c r="E144" s="54">
        <v>8</v>
      </c>
      <c r="F144" s="54">
        <v>8</v>
      </c>
      <c r="G144" s="54">
        <v>8</v>
      </c>
      <c r="H144" s="54">
        <v>8</v>
      </c>
      <c r="I144" s="54"/>
      <c r="J144" s="49">
        <v>5</v>
      </c>
      <c r="K144" s="363">
        <f t="shared" si="41"/>
        <v>1508</v>
      </c>
      <c r="L144" s="54">
        <v>188</v>
      </c>
      <c r="M144" s="54">
        <v>239</v>
      </c>
      <c r="N144" s="54">
        <v>274</v>
      </c>
      <c r="O144" s="54">
        <v>280</v>
      </c>
      <c r="P144" s="54">
        <v>270</v>
      </c>
      <c r="Q144" s="54">
        <v>257</v>
      </c>
      <c r="R144" s="361">
        <f t="shared" si="42"/>
        <v>21</v>
      </c>
      <c r="S144" s="54">
        <v>1</v>
      </c>
      <c r="T144" s="54">
        <v>3</v>
      </c>
      <c r="U144" s="54">
        <v>4</v>
      </c>
      <c r="V144" s="54">
        <v>7</v>
      </c>
      <c r="W144" s="54">
        <v>2</v>
      </c>
      <c r="X144" s="49">
        <v>4</v>
      </c>
      <c r="Y144" s="24"/>
      <c r="Z144" s="332">
        <f t="shared" si="40"/>
        <v>1508</v>
      </c>
      <c r="AA144" s="48">
        <v>764</v>
      </c>
      <c r="AB144" s="49">
        <v>744</v>
      </c>
    </row>
    <row r="145" spans="1:28" ht="24.75" customHeight="1" x14ac:dyDescent="0.55000000000000004">
      <c r="A145" s="351" t="s">
        <v>237</v>
      </c>
      <c r="B145" s="361">
        <f t="shared" si="43"/>
        <v>16</v>
      </c>
      <c r="C145" s="54">
        <v>2</v>
      </c>
      <c r="D145" s="54">
        <v>2</v>
      </c>
      <c r="E145" s="54">
        <v>2</v>
      </c>
      <c r="F145" s="54">
        <v>2</v>
      </c>
      <c r="G145" s="54">
        <v>2</v>
      </c>
      <c r="H145" s="54">
        <v>2</v>
      </c>
      <c r="I145" s="54"/>
      <c r="J145" s="49">
        <v>4</v>
      </c>
      <c r="K145" s="363">
        <f t="shared" si="41"/>
        <v>287</v>
      </c>
      <c r="L145" s="54">
        <v>40</v>
      </c>
      <c r="M145" s="54">
        <v>49</v>
      </c>
      <c r="N145" s="54">
        <v>47</v>
      </c>
      <c r="O145" s="54">
        <v>44</v>
      </c>
      <c r="P145" s="54">
        <v>57</v>
      </c>
      <c r="Q145" s="54">
        <v>50</v>
      </c>
      <c r="R145" s="361">
        <f t="shared" si="42"/>
        <v>16</v>
      </c>
      <c r="S145" s="54">
        <v>1</v>
      </c>
      <c r="T145" s="54">
        <v>5</v>
      </c>
      <c r="U145" s="54">
        <v>3</v>
      </c>
      <c r="V145" s="54"/>
      <c r="W145" s="54">
        <v>5</v>
      </c>
      <c r="X145" s="49">
        <v>2</v>
      </c>
      <c r="Y145" s="24"/>
      <c r="Z145" s="332">
        <f t="shared" si="40"/>
        <v>287</v>
      </c>
      <c r="AA145" s="48">
        <v>138</v>
      </c>
      <c r="AB145" s="49">
        <v>149</v>
      </c>
    </row>
    <row r="146" spans="1:28" ht="24.75" customHeight="1" x14ac:dyDescent="0.55000000000000004">
      <c r="A146" s="351" t="s">
        <v>238</v>
      </c>
      <c r="B146" s="361">
        <f t="shared" si="43"/>
        <v>8</v>
      </c>
      <c r="C146" s="54">
        <v>1</v>
      </c>
      <c r="D146" s="54">
        <v>1</v>
      </c>
      <c r="E146" s="54">
        <v>1</v>
      </c>
      <c r="F146" s="54">
        <v>1</v>
      </c>
      <c r="G146" s="54">
        <v>1</v>
      </c>
      <c r="H146" s="54">
        <v>1</v>
      </c>
      <c r="I146" s="54"/>
      <c r="J146" s="49">
        <v>2</v>
      </c>
      <c r="K146" s="363">
        <f t="shared" si="41"/>
        <v>160</v>
      </c>
      <c r="L146" s="54">
        <v>23</v>
      </c>
      <c r="M146" s="54">
        <v>29</v>
      </c>
      <c r="N146" s="54">
        <v>23</v>
      </c>
      <c r="O146" s="54">
        <v>19</v>
      </c>
      <c r="P146" s="54">
        <v>36</v>
      </c>
      <c r="Q146" s="54">
        <v>30</v>
      </c>
      <c r="R146" s="361">
        <f t="shared" si="42"/>
        <v>8</v>
      </c>
      <c r="S146" s="54">
        <v>1</v>
      </c>
      <c r="T146" s="54">
        <v>1</v>
      </c>
      <c r="U146" s="54">
        <v>2</v>
      </c>
      <c r="V146" s="54"/>
      <c r="W146" s="54">
        <v>4</v>
      </c>
      <c r="X146" s="49"/>
      <c r="Y146" s="24"/>
      <c r="Z146" s="332">
        <f t="shared" si="40"/>
        <v>160</v>
      </c>
      <c r="AA146" s="48">
        <v>76</v>
      </c>
      <c r="AB146" s="49">
        <v>84</v>
      </c>
    </row>
    <row r="147" spans="1:28" ht="24.75" customHeight="1" x14ac:dyDescent="0.55000000000000004">
      <c r="A147" s="352" t="s">
        <v>239</v>
      </c>
      <c r="B147" s="300">
        <f t="shared" si="43"/>
        <v>11</v>
      </c>
      <c r="C147" s="53">
        <v>1</v>
      </c>
      <c r="D147" s="53">
        <v>2</v>
      </c>
      <c r="E147" s="53">
        <v>1</v>
      </c>
      <c r="F147" s="53">
        <v>2</v>
      </c>
      <c r="G147" s="53">
        <v>2</v>
      </c>
      <c r="H147" s="53">
        <v>1</v>
      </c>
      <c r="I147" s="53"/>
      <c r="J147" s="51">
        <v>2</v>
      </c>
      <c r="K147" s="297">
        <f t="shared" si="41"/>
        <v>222</v>
      </c>
      <c r="L147" s="53">
        <v>20</v>
      </c>
      <c r="M147" s="53">
        <v>40</v>
      </c>
      <c r="N147" s="53">
        <v>32</v>
      </c>
      <c r="O147" s="53">
        <v>52</v>
      </c>
      <c r="P147" s="53">
        <v>43</v>
      </c>
      <c r="Q147" s="53">
        <v>35</v>
      </c>
      <c r="R147" s="300">
        <f t="shared" si="42"/>
        <v>9</v>
      </c>
      <c r="S147" s="53"/>
      <c r="T147" s="53">
        <v>1</v>
      </c>
      <c r="U147" s="53">
        <v>1</v>
      </c>
      <c r="V147" s="53">
        <v>3</v>
      </c>
      <c r="W147" s="53">
        <v>2</v>
      </c>
      <c r="X147" s="51">
        <v>2</v>
      </c>
      <c r="Y147" s="24"/>
      <c r="Z147" s="333">
        <f t="shared" si="40"/>
        <v>222</v>
      </c>
      <c r="AA147" s="50">
        <v>112</v>
      </c>
      <c r="AB147" s="51">
        <v>110</v>
      </c>
    </row>
    <row r="148" spans="1:28" s="45" customFormat="1" ht="24.75" customHeight="1" x14ac:dyDescent="0.55000000000000004">
      <c r="A148" s="355" t="s">
        <v>240</v>
      </c>
      <c r="B148" s="345">
        <f>IF(SUM(B149:B177)=SUM(C148:J148),SUM(C148:J148),"計が一致しません")</f>
        <v>466</v>
      </c>
      <c r="C148" s="346">
        <f>SUM(C149:C177)</f>
        <v>60</v>
      </c>
      <c r="D148" s="346">
        <f t="shared" ref="D148:J148" si="44">SUM(D149:D177)</f>
        <v>59</v>
      </c>
      <c r="E148" s="346">
        <f t="shared" si="44"/>
        <v>63</v>
      </c>
      <c r="F148" s="346">
        <f t="shared" si="44"/>
        <v>63</v>
      </c>
      <c r="G148" s="346">
        <f t="shared" si="44"/>
        <v>69</v>
      </c>
      <c r="H148" s="346">
        <f t="shared" si="44"/>
        <v>69</v>
      </c>
      <c r="I148" s="346">
        <f t="shared" si="44"/>
        <v>1</v>
      </c>
      <c r="J148" s="336">
        <f t="shared" si="44"/>
        <v>82</v>
      </c>
      <c r="K148" s="364">
        <f>IF(SUM(K149:K177)=SUM(L148:Q148),SUM(L148:Q148),"計が一致しません")</f>
        <v>10727</v>
      </c>
      <c r="L148" s="346">
        <f t="shared" ref="L148:Q148" si="45">SUM(L149:L177)</f>
        <v>1545</v>
      </c>
      <c r="M148" s="346">
        <f t="shared" si="45"/>
        <v>1645</v>
      </c>
      <c r="N148" s="346">
        <f t="shared" si="45"/>
        <v>1810</v>
      </c>
      <c r="O148" s="346">
        <f t="shared" si="45"/>
        <v>1794</v>
      </c>
      <c r="P148" s="346">
        <f t="shared" si="45"/>
        <v>1978</v>
      </c>
      <c r="Q148" s="346">
        <f t="shared" si="45"/>
        <v>1955</v>
      </c>
      <c r="R148" s="345">
        <f>IF(SUM(R149:R177)=SUM(S148:X148),SUM(S148:X148),"計が一致しません")</f>
        <v>347</v>
      </c>
      <c r="S148" s="346">
        <f t="shared" ref="S148:X148" si="46">SUM(S149:S177)</f>
        <v>42</v>
      </c>
      <c r="T148" s="346">
        <f t="shared" si="46"/>
        <v>40</v>
      </c>
      <c r="U148" s="346">
        <f t="shared" si="46"/>
        <v>62</v>
      </c>
      <c r="V148" s="346">
        <f t="shared" si="46"/>
        <v>69</v>
      </c>
      <c r="W148" s="346">
        <f t="shared" si="46"/>
        <v>74</v>
      </c>
      <c r="X148" s="336">
        <f t="shared" si="46"/>
        <v>60</v>
      </c>
      <c r="Y148" s="85"/>
      <c r="Z148" s="338">
        <f>IF(SUM(Z149:Z177)=SUM(AA148:AB148),SUM(AA148:AB148),"計が一致しません")</f>
        <v>10727</v>
      </c>
      <c r="AA148" s="335">
        <f>SUM(AA149:AA177)</f>
        <v>5548</v>
      </c>
      <c r="AB148" s="336">
        <f>SUM(AB149:AB177)</f>
        <v>5179</v>
      </c>
    </row>
    <row r="149" spans="1:28" ht="24.75" customHeight="1" x14ac:dyDescent="0.55000000000000004">
      <c r="A149" s="350" t="s">
        <v>241</v>
      </c>
      <c r="B149" s="295">
        <f t="shared" si="43"/>
        <v>21</v>
      </c>
      <c r="C149" s="52">
        <v>3</v>
      </c>
      <c r="D149" s="52">
        <v>3</v>
      </c>
      <c r="E149" s="52">
        <v>3</v>
      </c>
      <c r="F149" s="52">
        <v>3</v>
      </c>
      <c r="G149" s="52">
        <v>4</v>
      </c>
      <c r="H149" s="52">
        <v>3</v>
      </c>
      <c r="I149" s="52"/>
      <c r="J149" s="47">
        <v>2</v>
      </c>
      <c r="K149" s="294">
        <f t="shared" si="41"/>
        <v>604</v>
      </c>
      <c r="L149" s="52">
        <v>98</v>
      </c>
      <c r="M149" s="52">
        <v>84</v>
      </c>
      <c r="N149" s="52">
        <v>99</v>
      </c>
      <c r="O149" s="52">
        <v>99</v>
      </c>
      <c r="P149" s="52">
        <v>121</v>
      </c>
      <c r="Q149" s="52">
        <v>103</v>
      </c>
      <c r="R149" s="295">
        <f t="shared" si="42"/>
        <v>6</v>
      </c>
      <c r="S149" s="52">
        <v>1</v>
      </c>
      <c r="T149" s="52"/>
      <c r="U149" s="52">
        <v>2</v>
      </c>
      <c r="V149" s="52">
        <v>1</v>
      </c>
      <c r="W149" s="52">
        <v>1</v>
      </c>
      <c r="X149" s="47">
        <v>1</v>
      </c>
      <c r="Y149" s="24"/>
      <c r="Z149" s="331">
        <f t="shared" ref="Z149:Z177" si="47">SUM(AA149:AB149)</f>
        <v>604</v>
      </c>
      <c r="AA149" s="46">
        <v>327</v>
      </c>
      <c r="AB149" s="47">
        <v>277</v>
      </c>
    </row>
    <row r="150" spans="1:28" ht="24.75" customHeight="1" x14ac:dyDescent="0.55000000000000004">
      <c r="A150" s="351" t="s">
        <v>242</v>
      </c>
      <c r="B150" s="361">
        <f t="shared" si="43"/>
        <v>15</v>
      </c>
      <c r="C150" s="54">
        <v>2</v>
      </c>
      <c r="D150" s="54">
        <v>2</v>
      </c>
      <c r="E150" s="54">
        <v>2</v>
      </c>
      <c r="F150" s="54">
        <v>2</v>
      </c>
      <c r="G150" s="54">
        <v>2</v>
      </c>
      <c r="H150" s="54">
        <v>2</v>
      </c>
      <c r="I150" s="54"/>
      <c r="J150" s="49">
        <v>3</v>
      </c>
      <c r="K150" s="363">
        <f t="shared" si="41"/>
        <v>343</v>
      </c>
      <c r="L150" s="54">
        <v>45</v>
      </c>
      <c r="M150" s="54">
        <v>54</v>
      </c>
      <c r="N150" s="54">
        <v>65</v>
      </c>
      <c r="O150" s="54">
        <v>58</v>
      </c>
      <c r="P150" s="54">
        <v>57</v>
      </c>
      <c r="Q150" s="54">
        <v>64</v>
      </c>
      <c r="R150" s="361">
        <f t="shared" si="42"/>
        <v>14</v>
      </c>
      <c r="S150" s="54">
        <v>3</v>
      </c>
      <c r="T150" s="54">
        <v>2</v>
      </c>
      <c r="U150" s="54">
        <v>4</v>
      </c>
      <c r="V150" s="54">
        <v>3</v>
      </c>
      <c r="W150" s="54">
        <v>1</v>
      </c>
      <c r="X150" s="49">
        <v>1</v>
      </c>
      <c r="Y150" s="24"/>
      <c r="Z150" s="332">
        <f t="shared" si="47"/>
        <v>343</v>
      </c>
      <c r="AA150" s="48">
        <v>196</v>
      </c>
      <c r="AB150" s="49">
        <v>147</v>
      </c>
    </row>
    <row r="151" spans="1:28" ht="24.75" customHeight="1" x14ac:dyDescent="0.55000000000000004">
      <c r="A151" s="351" t="s">
        <v>243</v>
      </c>
      <c r="B151" s="361">
        <f t="shared" si="43"/>
        <v>24</v>
      </c>
      <c r="C151" s="54">
        <v>3</v>
      </c>
      <c r="D151" s="54">
        <v>3</v>
      </c>
      <c r="E151" s="54">
        <v>3</v>
      </c>
      <c r="F151" s="54">
        <v>4</v>
      </c>
      <c r="G151" s="54">
        <v>3</v>
      </c>
      <c r="H151" s="54">
        <v>3</v>
      </c>
      <c r="I151" s="54"/>
      <c r="J151" s="49">
        <v>5</v>
      </c>
      <c r="K151" s="363">
        <f t="shared" si="41"/>
        <v>613</v>
      </c>
      <c r="L151" s="54">
        <v>102</v>
      </c>
      <c r="M151" s="54">
        <v>99</v>
      </c>
      <c r="N151" s="54">
        <v>95</v>
      </c>
      <c r="O151" s="54">
        <v>117</v>
      </c>
      <c r="P151" s="54">
        <v>98</v>
      </c>
      <c r="Q151" s="54">
        <v>102</v>
      </c>
      <c r="R151" s="361">
        <f t="shared" si="42"/>
        <v>25</v>
      </c>
      <c r="S151" s="54">
        <v>2</v>
      </c>
      <c r="T151" s="54">
        <v>3</v>
      </c>
      <c r="U151" s="54">
        <v>8</v>
      </c>
      <c r="V151" s="54">
        <v>5</v>
      </c>
      <c r="W151" s="54">
        <v>3</v>
      </c>
      <c r="X151" s="49">
        <v>4</v>
      </c>
      <c r="Y151" s="24"/>
      <c r="Z151" s="332">
        <f t="shared" si="47"/>
        <v>613</v>
      </c>
      <c r="AA151" s="48">
        <v>290</v>
      </c>
      <c r="AB151" s="49">
        <v>323</v>
      </c>
    </row>
    <row r="152" spans="1:28" ht="24.75" customHeight="1" x14ac:dyDescent="0.55000000000000004">
      <c r="A152" s="351" t="s">
        <v>244</v>
      </c>
      <c r="B152" s="361">
        <f t="shared" si="43"/>
        <v>24</v>
      </c>
      <c r="C152" s="54">
        <v>3</v>
      </c>
      <c r="D152" s="54">
        <v>3</v>
      </c>
      <c r="E152" s="54">
        <v>3</v>
      </c>
      <c r="F152" s="54">
        <v>3</v>
      </c>
      <c r="G152" s="54">
        <v>4</v>
      </c>
      <c r="H152" s="54">
        <v>4</v>
      </c>
      <c r="I152" s="54"/>
      <c r="J152" s="49">
        <v>4</v>
      </c>
      <c r="K152" s="363">
        <f t="shared" si="41"/>
        <v>624</v>
      </c>
      <c r="L152" s="54">
        <v>101</v>
      </c>
      <c r="M152" s="54">
        <v>83</v>
      </c>
      <c r="N152" s="54">
        <v>106</v>
      </c>
      <c r="O152" s="54">
        <v>108</v>
      </c>
      <c r="P152" s="54">
        <v>110</v>
      </c>
      <c r="Q152" s="54">
        <v>116</v>
      </c>
      <c r="R152" s="361">
        <f t="shared" si="42"/>
        <v>23</v>
      </c>
      <c r="S152" s="54">
        <v>5</v>
      </c>
      <c r="T152" s="54">
        <v>4</v>
      </c>
      <c r="U152" s="54">
        <v>2</v>
      </c>
      <c r="V152" s="54">
        <v>5</v>
      </c>
      <c r="W152" s="54">
        <v>4</v>
      </c>
      <c r="X152" s="49">
        <v>3</v>
      </c>
      <c r="Y152" s="24"/>
      <c r="Z152" s="332">
        <f t="shared" si="47"/>
        <v>624</v>
      </c>
      <c r="AA152" s="48">
        <v>332</v>
      </c>
      <c r="AB152" s="49">
        <v>292</v>
      </c>
    </row>
    <row r="153" spans="1:28" ht="24.75" customHeight="1" x14ac:dyDescent="0.55000000000000004">
      <c r="A153" s="351" t="s">
        <v>245</v>
      </c>
      <c r="B153" s="361">
        <f t="shared" si="43"/>
        <v>8</v>
      </c>
      <c r="C153" s="54">
        <v>1</v>
      </c>
      <c r="D153" s="54">
        <v>1</v>
      </c>
      <c r="E153" s="54">
        <v>1</v>
      </c>
      <c r="F153" s="54">
        <v>1</v>
      </c>
      <c r="G153" s="54">
        <v>1</v>
      </c>
      <c r="H153" s="54">
        <v>1</v>
      </c>
      <c r="I153" s="54"/>
      <c r="J153" s="49">
        <v>2</v>
      </c>
      <c r="K153" s="363">
        <f t="shared" si="41"/>
        <v>67</v>
      </c>
      <c r="L153" s="54">
        <v>8</v>
      </c>
      <c r="M153" s="54">
        <v>14</v>
      </c>
      <c r="N153" s="54">
        <v>11</v>
      </c>
      <c r="O153" s="54">
        <v>7</v>
      </c>
      <c r="P153" s="54">
        <v>14</v>
      </c>
      <c r="Q153" s="54">
        <v>13</v>
      </c>
      <c r="R153" s="361">
        <f t="shared" si="42"/>
        <v>4</v>
      </c>
      <c r="S153" s="54"/>
      <c r="T153" s="54">
        <v>1</v>
      </c>
      <c r="U153" s="54">
        <v>1</v>
      </c>
      <c r="V153" s="54">
        <v>1</v>
      </c>
      <c r="W153" s="54">
        <v>1</v>
      </c>
      <c r="X153" s="49"/>
      <c r="Y153" s="24"/>
      <c r="Z153" s="332">
        <f t="shared" si="47"/>
        <v>67</v>
      </c>
      <c r="AA153" s="48">
        <v>35</v>
      </c>
      <c r="AB153" s="49">
        <v>32</v>
      </c>
    </row>
    <row r="154" spans="1:28" ht="24.75" customHeight="1" x14ac:dyDescent="0.55000000000000004">
      <c r="A154" s="351" t="s">
        <v>246</v>
      </c>
      <c r="B154" s="361">
        <f t="shared" si="43"/>
        <v>35</v>
      </c>
      <c r="C154" s="54">
        <v>4</v>
      </c>
      <c r="D154" s="54">
        <v>5</v>
      </c>
      <c r="E154" s="54">
        <v>5</v>
      </c>
      <c r="F154" s="54">
        <v>5</v>
      </c>
      <c r="G154" s="54">
        <v>6</v>
      </c>
      <c r="H154" s="54">
        <v>6</v>
      </c>
      <c r="I154" s="54"/>
      <c r="J154" s="49">
        <v>4</v>
      </c>
      <c r="K154" s="363">
        <f t="shared" si="41"/>
        <v>1014</v>
      </c>
      <c r="L154" s="54">
        <v>131</v>
      </c>
      <c r="M154" s="54">
        <v>156</v>
      </c>
      <c r="N154" s="54">
        <v>163</v>
      </c>
      <c r="O154" s="54">
        <v>168</v>
      </c>
      <c r="P154" s="54">
        <v>210</v>
      </c>
      <c r="Q154" s="54">
        <v>186</v>
      </c>
      <c r="R154" s="361">
        <f t="shared" si="42"/>
        <v>18</v>
      </c>
      <c r="S154" s="54">
        <v>3</v>
      </c>
      <c r="T154" s="54">
        <v>2</v>
      </c>
      <c r="U154" s="54">
        <v>3</v>
      </c>
      <c r="V154" s="54">
        <v>4</v>
      </c>
      <c r="W154" s="54">
        <v>3</v>
      </c>
      <c r="X154" s="49">
        <v>3</v>
      </c>
      <c r="Y154" s="24"/>
      <c r="Z154" s="332">
        <f t="shared" si="47"/>
        <v>1014</v>
      </c>
      <c r="AA154" s="48">
        <v>537</v>
      </c>
      <c r="AB154" s="49">
        <v>477</v>
      </c>
    </row>
    <row r="155" spans="1:28" ht="24.75" customHeight="1" x14ac:dyDescent="0.55000000000000004">
      <c r="A155" s="351" t="s">
        <v>247</v>
      </c>
      <c r="B155" s="361">
        <f t="shared" si="43"/>
        <v>18</v>
      </c>
      <c r="C155" s="54">
        <v>2</v>
      </c>
      <c r="D155" s="54">
        <v>2</v>
      </c>
      <c r="E155" s="54">
        <v>2</v>
      </c>
      <c r="F155" s="54">
        <v>3</v>
      </c>
      <c r="G155" s="54">
        <v>3</v>
      </c>
      <c r="H155" s="54">
        <v>4</v>
      </c>
      <c r="I155" s="54"/>
      <c r="J155" s="49">
        <v>2</v>
      </c>
      <c r="K155" s="363">
        <f t="shared" si="41"/>
        <v>434</v>
      </c>
      <c r="L155" s="54">
        <v>40</v>
      </c>
      <c r="M155" s="54">
        <v>51</v>
      </c>
      <c r="N155" s="54">
        <v>61</v>
      </c>
      <c r="O155" s="54">
        <v>74</v>
      </c>
      <c r="P155" s="54">
        <v>95</v>
      </c>
      <c r="Q155" s="54">
        <v>113</v>
      </c>
      <c r="R155" s="361">
        <f t="shared" si="42"/>
        <v>7</v>
      </c>
      <c r="S155" s="54"/>
      <c r="T155" s="54">
        <v>1</v>
      </c>
      <c r="U155" s="54">
        <v>1</v>
      </c>
      <c r="V155" s="54">
        <v>3</v>
      </c>
      <c r="W155" s="54">
        <v>1</v>
      </c>
      <c r="X155" s="49">
        <v>1</v>
      </c>
      <c r="Y155" s="24"/>
      <c r="Z155" s="332">
        <f t="shared" si="47"/>
        <v>434</v>
      </c>
      <c r="AA155" s="48">
        <v>205</v>
      </c>
      <c r="AB155" s="49">
        <v>229</v>
      </c>
    </row>
    <row r="156" spans="1:28" ht="24.75" customHeight="1" x14ac:dyDescent="0.55000000000000004">
      <c r="A156" s="351" t="s">
        <v>248</v>
      </c>
      <c r="B156" s="361">
        <f t="shared" si="43"/>
        <v>27</v>
      </c>
      <c r="C156" s="54">
        <v>4</v>
      </c>
      <c r="D156" s="54">
        <v>4</v>
      </c>
      <c r="E156" s="54">
        <v>5</v>
      </c>
      <c r="F156" s="54">
        <v>4</v>
      </c>
      <c r="G156" s="54">
        <v>4</v>
      </c>
      <c r="H156" s="54">
        <v>3</v>
      </c>
      <c r="I156" s="54"/>
      <c r="J156" s="49">
        <v>3</v>
      </c>
      <c r="K156" s="363">
        <f t="shared" si="41"/>
        <v>721</v>
      </c>
      <c r="L156" s="54">
        <v>110</v>
      </c>
      <c r="M156" s="54">
        <v>125</v>
      </c>
      <c r="N156" s="54">
        <v>156</v>
      </c>
      <c r="O156" s="54">
        <v>109</v>
      </c>
      <c r="P156" s="54">
        <v>116</v>
      </c>
      <c r="Q156" s="54">
        <v>105</v>
      </c>
      <c r="R156" s="361">
        <f t="shared" si="42"/>
        <v>15</v>
      </c>
      <c r="S156" s="54">
        <v>1</v>
      </c>
      <c r="T156" s="54">
        <v>3</v>
      </c>
      <c r="U156" s="54">
        <v>1</v>
      </c>
      <c r="V156" s="54">
        <v>4</v>
      </c>
      <c r="W156" s="54">
        <v>5</v>
      </c>
      <c r="X156" s="49">
        <v>1</v>
      </c>
      <c r="Y156" s="24"/>
      <c r="Z156" s="332">
        <f t="shared" si="47"/>
        <v>721</v>
      </c>
      <c r="AA156" s="48">
        <v>365</v>
      </c>
      <c r="AB156" s="49">
        <v>356</v>
      </c>
    </row>
    <row r="157" spans="1:28" ht="24.75" customHeight="1" x14ac:dyDescent="0.55000000000000004">
      <c r="A157" s="351" t="s">
        <v>249</v>
      </c>
      <c r="B157" s="361">
        <f t="shared" si="43"/>
        <v>31</v>
      </c>
      <c r="C157" s="54">
        <v>4</v>
      </c>
      <c r="D157" s="54">
        <v>5</v>
      </c>
      <c r="E157" s="54">
        <v>4</v>
      </c>
      <c r="F157" s="54">
        <v>4</v>
      </c>
      <c r="G157" s="54">
        <v>5</v>
      </c>
      <c r="H157" s="54">
        <v>5</v>
      </c>
      <c r="I157" s="54"/>
      <c r="J157" s="49">
        <v>4</v>
      </c>
      <c r="K157" s="363">
        <f t="shared" si="41"/>
        <v>844</v>
      </c>
      <c r="L157" s="54">
        <v>119</v>
      </c>
      <c r="M157" s="54">
        <v>145</v>
      </c>
      <c r="N157" s="54">
        <v>142</v>
      </c>
      <c r="O157" s="54">
        <v>125</v>
      </c>
      <c r="P157" s="54">
        <v>156</v>
      </c>
      <c r="Q157" s="54">
        <v>157</v>
      </c>
      <c r="R157" s="361">
        <f t="shared" si="42"/>
        <v>29</v>
      </c>
      <c r="S157" s="54">
        <v>3</v>
      </c>
      <c r="T157" s="54">
        <v>3</v>
      </c>
      <c r="U157" s="54">
        <v>6</v>
      </c>
      <c r="V157" s="54">
        <v>3</v>
      </c>
      <c r="W157" s="54">
        <v>8</v>
      </c>
      <c r="X157" s="49">
        <v>6</v>
      </c>
      <c r="Y157" s="24"/>
      <c r="Z157" s="332">
        <f t="shared" si="47"/>
        <v>844</v>
      </c>
      <c r="AA157" s="48">
        <v>458</v>
      </c>
      <c r="AB157" s="49">
        <v>386</v>
      </c>
    </row>
    <row r="158" spans="1:28" ht="24.75" customHeight="1" x14ac:dyDescent="0.55000000000000004">
      <c r="A158" s="351" t="s">
        <v>250</v>
      </c>
      <c r="B158" s="361">
        <f t="shared" si="43"/>
        <v>5</v>
      </c>
      <c r="C158" s="54">
        <v>1</v>
      </c>
      <c r="D158" s="54"/>
      <c r="E158" s="54"/>
      <c r="F158" s="54">
        <v>1</v>
      </c>
      <c r="G158" s="54">
        <v>1</v>
      </c>
      <c r="H158" s="54">
        <v>1</v>
      </c>
      <c r="I158" s="54">
        <v>1</v>
      </c>
      <c r="J158" s="49"/>
      <c r="K158" s="363">
        <f t="shared" si="41"/>
        <v>49</v>
      </c>
      <c r="L158" s="54">
        <v>6</v>
      </c>
      <c r="M158" s="54">
        <v>7</v>
      </c>
      <c r="N158" s="54">
        <v>6</v>
      </c>
      <c r="O158" s="54">
        <v>8</v>
      </c>
      <c r="P158" s="54">
        <v>14</v>
      </c>
      <c r="Q158" s="54">
        <v>8</v>
      </c>
      <c r="R158" s="361">
        <f t="shared" si="42"/>
        <v>0</v>
      </c>
      <c r="S158" s="54"/>
      <c r="T158" s="54"/>
      <c r="U158" s="54"/>
      <c r="V158" s="54"/>
      <c r="W158" s="54"/>
      <c r="X158" s="49"/>
      <c r="Y158" s="24"/>
      <c r="Z158" s="332">
        <f t="shared" si="47"/>
        <v>49</v>
      </c>
      <c r="AA158" s="48">
        <v>21</v>
      </c>
      <c r="AB158" s="49">
        <v>28</v>
      </c>
    </row>
    <row r="159" spans="1:28" ht="24.75" customHeight="1" x14ac:dyDescent="0.55000000000000004">
      <c r="A159" s="351" t="s">
        <v>251</v>
      </c>
      <c r="B159" s="361">
        <f t="shared" si="43"/>
        <v>15</v>
      </c>
      <c r="C159" s="54">
        <v>2</v>
      </c>
      <c r="D159" s="54">
        <v>2</v>
      </c>
      <c r="E159" s="54">
        <v>2</v>
      </c>
      <c r="F159" s="54">
        <v>2</v>
      </c>
      <c r="G159" s="54">
        <v>2</v>
      </c>
      <c r="H159" s="54">
        <v>2</v>
      </c>
      <c r="I159" s="54"/>
      <c r="J159" s="49">
        <v>3</v>
      </c>
      <c r="K159" s="363">
        <f t="shared" si="41"/>
        <v>381</v>
      </c>
      <c r="L159" s="54">
        <v>58</v>
      </c>
      <c r="M159" s="54">
        <v>66</v>
      </c>
      <c r="N159" s="54">
        <v>67</v>
      </c>
      <c r="O159" s="54">
        <v>59</v>
      </c>
      <c r="P159" s="54">
        <v>61</v>
      </c>
      <c r="Q159" s="54">
        <v>70</v>
      </c>
      <c r="R159" s="361">
        <f t="shared" si="42"/>
        <v>9</v>
      </c>
      <c r="S159" s="54">
        <v>1</v>
      </c>
      <c r="T159" s="54"/>
      <c r="U159" s="54">
        <v>3</v>
      </c>
      <c r="V159" s="54">
        <v>2</v>
      </c>
      <c r="W159" s="54">
        <v>2</v>
      </c>
      <c r="X159" s="49">
        <v>1</v>
      </c>
      <c r="Y159" s="24"/>
      <c r="Z159" s="332">
        <f t="shared" si="47"/>
        <v>381</v>
      </c>
      <c r="AA159" s="48">
        <v>194</v>
      </c>
      <c r="AB159" s="49">
        <v>187</v>
      </c>
    </row>
    <row r="160" spans="1:28" ht="24.75" customHeight="1" x14ac:dyDescent="0.55000000000000004">
      <c r="A160" s="351" t="s">
        <v>252</v>
      </c>
      <c r="B160" s="361">
        <f t="shared" si="43"/>
        <v>12</v>
      </c>
      <c r="C160" s="54">
        <v>1</v>
      </c>
      <c r="D160" s="54">
        <v>2</v>
      </c>
      <c r="E160" s="54">
        <v>2</v>
      </c>
      <c r="F160" s="54">
        <v>1</v>
      </c>
      <c r="G160" s="54">
        <v>2</v>
      </c>
      <c r="H160" s="54">
        <v>2</v>
      </c>
      <c r="I160" s="54"/>
      <c r="J160" s="49">
        <v>2</v>
      </c>
      <c r="K160" s="363">
        <f t="shared" si="41"/>
        <v>230</v>
      </c>
      <c r="L160" s="54">
        <v>24</v>
      </c>
      <c r="M160" s="54">
        <v>44</v>
      </c>
      <c r="N160" s="54">
        <v>48</v>
      </c>
      <c r="O160" s="54">
        <v>32</v>
      </c>
      <c r="P160" s="54">
        <v>38</v>
      </c>
      <c r="Q160" s="54">
        <v>44</v>
      </c>
      <c r="R160" s="361">
        <f t="shared" si="42"/>
        <v>9</v>
      </c>
      <c r="S160" s="54"/>
      <c r="T160" s="54"/>
      <c r="U160" s="54">
        <v>4</v>
      </c>
      <c r="V160" s="54">
        <v>1</v>
      </c>
      <c r="W160" s="54">
        <v>2</v>
      </c>
      <c r="X160" s="49">
        <v>2</v>
      </c>
      <c r="Y160" s="24"/>
      <c r="Z160" s="332">
        <f t="shared" si="47"/>
        <v>230</v>
      </c>
      <c r="AA160" s="48">
        <v>111</v>
      </c>
      <c r="AB160" s="49">
        <v>119</v>
      </c>
    </row>
    <row r="161" spans="1:28" ht="24.75" customHeight="1" x14ac:dyDescent="0.55000000000000004">
      <c r="A161" s="351" t="s">
        <v>253</v>
      </c>
      <c r="B161" s="361">
        <f t="shared" si="43"/>
        <v>22</v>
      </c>
      <c r="C161" s="54">
        <v>3</v>
      </c>
      <c r="D161" s="54">
        <v>3</v>
      </c>
      <c r="E161" s="54">
        <v>3</v>
      </c>
      <c r="F161" s="54">
        <v>3</v>
      </c>
      <c r="G161" s="54">
        <v>3</v>
      </c>
      <c r="H161" s="54">
        <v>3</v>
      </c>
      <c r="I161" s="54"/>
      <c r="J161" s="49">
        <v>4</v>
      </c>
      <c r="K161" s="363">
        <f t="shared" si="41"/>
        <v>483</v>
      </c>
      <c r="L161" s="54">
        <v>72</v>
      </c>
      <c r="M161" s="54">
        <v>73</v>
      </c>
      <c r="N161" s="54">
        <v>78</v>
      </c>
      <c r="O161" s="54">
        <v>88</v>
      </c>
      <c r="P161" s="54">
        <v>85</v>
      </c>
      <c r="Q161" s="54">
        <v>87</v>
      </c>
      <c r="R161" s="361">
        <f t="shared" si="42"/>
        <v>16</v>
      </c>
      <c r="S161" s="54">
        <v>1</v>
      </c>
      <c r="T161" s="54">
        <v>3</v>
      </c>
      <c r="U161" s="54">
        <v>4</v>
      </c>
      <c r="V161" s="54">
        <v>5</v>
      </c>
      <c r="W161" s="54">
        <v>2</v>
      </c>
      <c r="X161" s="49">
        <v>1</v>
      </c>
      <c r="Y161" s="24"/>
      <c r="Z161" s="332">
        <f t="shared" si="47"/>
        <v>483</v>
      </c>
      <c r="AA161" s="48">
        <v>240</v>
      </c>
      <c r="AB161" s="49">
        <v>243</v>
      </c>
    </row>
    <row r="162" spans="1:28" ht="24.75" customHeight="1" x14ac:dyDescent="0.55000000000000004">
      <c r="A162" s="351" t="s">
        <v>254</v>
      </c>
      <c r="B162" s="361">
        <f t="shared" si="43"/>
        <v>13</v>
      </c>
      <c r="C162" s="54">
        <v>2</v>
      </c>
      <c r="D162" s="54">
        <v>1</v>
      </c>
      <c r="E162" s="54">
        <v>2</v>
      </c>
      <c r="F162" s="54">
        <v>2</v>
      </c>
      <c r="G162" s="54">
        <v>2</v>
      </c>
      <c r="H162" s="54">
        <v>2</v>
      </c>
      <c r="I162" s="54"/>
      <c r="J162" s="49">
        <v>2</v>
      </c>
      <c r="K162" s="363">
        <f t="shared" si="41"/>
        <v>306</v>
      </c>
      <c r="L162" s="54">
        <v>51</v>
      </c>
      <c r="M162" s="54">
        <v>37</v>
      </c>
      <c r="N162" s="54">
        <v>60</v>
      </c>
      <c r="O162" s="54">
        <v>46</v>
      </c>
      <c r="P162" s="54">
        <v>59</v>
      </c>
      <c r="Q162" s="54">
        <v>53</v>
      </c>
      <c r="R162" s="361">
        <f t="shared" si="42"/>
        <v>7</v>
      </c>
      <c r="S162" s="54">
        <v>1</v>
      </c>
      <c r="T162" s="54">
        <v>2</v>
      </c>
      <c r="U162" s="54">
        <v>1</v>
      </c>
      <c r="V162" s="54">
        <v>1</v>
      </c>
      <c r="W162" s="54">
        <v>1</v>
      </c>
      <c r="X162" s="49">
        <v>1</v>
      </c>
      <c r="Y162" s="24"/>
      <c r="Z162" s="332">
        <f t="shared" si="47"/>
        <v>306</v>
      </c>
      <c r="AA162" s="48">
        <v>170</v>
      </c>
      <c r="AB162" s="49">
        <v>136</v>
      </c>
    </row>
    <row r="163" spans="1:28" ht="24.75" customHeight="1" x14ac:dyDescent="0.55000000000000004">
      <c r="A163" s="351" t="s">
        <v>255</v>
      </c>
      <c r="B163" s="361">
        <f t="shared" si="43"/>
        <v>8</v>
      </c>
      <c r="C163" s="54">
        <v>1</v>
      </c>
      <c r="D163" s="54">
        <v>1</v>
      </c>
      <c r="E163" s="54">
        <v>1</v>
      </c>
      <c r="F163" s="54">
        <v>1</v>
      </c>
      <c r="G163" s="54">
        <v>1</v>
      </c>
      <c r="H163" s="54">
        <v>1</v>
      </c>
      <c r="I163" s="54"/>
      <c r="J163" s="49">
        <v>2</v>
      </c>
      <c r="K163" s="363">
        <f t="shared" si="41"/>
        <v>183</v>
      </c>
      <c r="L163" s="54">
        <v>31</v>
      </c>
      <c r="M163" s="54">
        <v>30</v>
      </c>
      <c r="N163" s="54">
        <v>25</v>
      </c>
      <c r="O163" s="54">
        <v>32</v>
      </c>
      <c r="P163" s="54">
        <v>36</v>
      </c>
      <c r="Q163" s="54">
        <v>29</v>
      </c>
      <c r="R163" s="361">
        <f t="shared" si="42"/>
        <v>6</v>
      </c>
      <c r="S163" s="54"/>
      <c r="T163" s="54"/>
      <c r="U163" s="54">
        <v>1</v>
      </c>
      <c r="V163" s="54">
        <v>1</v>
      </c>
      <c r="W163" s="54">
        <v>2</v>
      </c>
      <c r="X163" s="49">
        <v>2</v>
      </c>
      <c r="Y163" s="24"/>
      <c r="Z163" s="332">
        <f t="shared" si="47"/>
        <v>183</v>
      </c>
      <c r="AA163" s="48">
        <v>91</v>
      </c>
      <c r="AB163" s="49">
        <v>92</v>
      </c>
    </row>
    <row r="164" spans="1:28" ht="24.75" customHeight="1" x14ac:dyDescent="0.55000000000000004">
      <c r="A164" s="351" t="s">
        <v>256</v>
      </c>
      <c r="B164" s="361">
        <f t="shared" si="43"/>
        <v>12</v>
      </c>
      <c r="C164" s="54">
        <v>2</v>
      </c>
      <c r="D164" s="54">
        <v>1</v>
      </c>
      <c r="E164" s="54">
        <v>1</v>
      </c>
      <c r="F164" s="54">
        <v>1</v>
      </c>
      <c r="G164" s="54">
        <v>2</v>
      </c>
      <c r="H164" s="54">
        <v>2</v>
      </c>
      <c r="I164" s="54"/>
      <c r="J164" s="49">
        <v>3</v>
      </c>
      <c r="K164" s="363">
        <f t="shared" si="41"/>
        <v>224</v>
      </c>
      <c r="L164" s="54">
        <v>41</v>
      </c>
      <c r="M164" s="54">
        <v>32</v>
      </c>
      <c r="N164" s="54">
        <v>35</v>
      </c>
      <c r="O164" s="54">
        <v>35</v>
      </c>
      <c r="P164" s="54">
        <v>41</v>
      </c>
      <c r="Q164" s="54">
        <v>40</v>
      </c>
      <c r="R164" s="361">
        <f t="shared" si="42"/>
        <v>10</v>
      </c>
      <c r="S164" s="54">
        <v>2</v>
      </c>
      <c r="T164" s="54">
        <v>1</v>
      </c>
      <c r="U164" s="54">
        <v>3</v>
      </c>
      <c r="V164" s="54">
        <v>1</v>
      </c>
      <c r="W164" s="54">
        <v>1</v>
      </c>
      <c r="X164" s="49">
        <v>2</v>
      </c>
      <c r="Y164" s="24"/>
      <c r="Z164" s="332">
        <f t="shared" si="47"/>
        <v>224</v>
      </c>
      <c r="AA164" s="48">
        <v>116</v>
      </c>
      <c r="AB164" s="49">
        <v>108</v>
      </c>
    </row>
    <row r="165" spans="1:28" ht="24.75" customHeight="1" x14ac:dyDescent="0.55000000000000004">
      <c r="A165" s="351" t="s">
        <v>257</v>
      </c>
      <c r="B165" s="361">
        <f t="shared" si="43"/>
        <v>7</v>
      </c>
      <c r="C165" s="54">
        <v>1</v>
      </c>
      <c r="D165" s="54">
        <v>1</v>
      </c>
      <c r="E165" s="54">
        <v>1</v>
      </c>
      <c r="F165" s="54">
        <v>1</v>
      </c>
      <c r="G165" s="54">
        <v>1</v>
      </c>
      <c r="H165" s="54">
        <v>1</v>
      </c>
      <c r="I165" s="54"/>
      <c r="J165" s="49">
        <v>1</v>
      </c>
      <c r="K165" s="363">
        <f t="shared" si="41"/>
        <v>66</v>
      </c>
      <c r="L165" s="54">
        <v>10</v>
      </c>
      <c r="M165" s="54">
        <v>10</v>
      </c>
      <c r="N165" s="54">
        <v>13</v>
      </c>
      <c r="O165" s="54">
        <v>12</v>
      </c>
      <c r="P165" s="54">
        <v>12</v>
      </c>
      <c r="Q165" s="54">
        <v>9</v>
      </c>
      <c r="R165" s="361">
        <f t="shared" si="42"/>
        <v>1</v>
      </c>
      <c r="S165" s="54"/>
      <c r="T165" s="54"/>
      <c r="U165" s="54"/>
      <c r="V165" s="54"/>
      <c r="W165" s="54">
        <v>1</v>
      </c>
      <c r="X165" s="49"/>
      <c r="Y165" s="24"/>
      <c r="Z165" s="332">
        <f t="shared" si="47"/>
        <v>66</v>
      </c>
      <c r="AA165" s="48">
        <v>34</v>
      </c>
      <c r="AB165" s="49">
        <v>32</v>
      </c>
    </row>
    <row r="166" spans="1:28" ht="24.75" customHeight="1" x14ac:dyDescent="0.55000000000000004">
      <c r="A166" s="351" t="s">
        <v>258</v>
      </c>
      <c r="B166" s="361">
        <f t="shared" si="43"/>
        <v>8</v>
      </c>
      <c r="C166" s="54">
        <v>1</v>
      </c>
      <c r="D166" s="54">
        <v>1</v>
      </c>
      <c r="E166" s="54">
        <v>1</v>
      </c>
      <c r="F166" s="54">
        <v>1</v>
      </c>
      <c r="G166" s="54">
        <v>1</v>
      </c>
      <c r="H166" s="54">
        <v>1</v>
      </c>
      <c r="I166" s="54"/>
      <c r="J166" s="49">
        <v>2</v>
      </c>
      <c r="K166" s="363">
        <f t="shared" si="41"/>
        <v>125</v>
      </c>
      <c r="L166" s="54">
        <v>16</v>
      </c>
      <c r="M166" s="54">
        <v>15</v>
      </c>
      <c r="N166" s="54">
        <v>20</v>
      </c>
      <c r="O166" s="54">
        <v>25</v>
      </c>
      <c r="P166" s="54">
        <v>24</v>
      </c>
      <c r="Q166" s="54">
        <v>25</v>
      </c>
      <c r="R166" s="361">
        <f t="shared" si="42"/>
        <v>5</v>
      </c>
      <c r="S166" s="54">
        <v>1</v>
      </c>
      <c r="T166" s="54">
        <v>1</v>
      </c>
      <c r="U166" s="54"/>
      <c r="V166" s="54">
        <v>1</v>
      </c>
      <c r="W166" s="54">
        <v>1</v>
      </c>
      <c r="X166" s="49">
        <v>1</v>
      </c>
      <c r="Y166" s="24"/>
      <c r="Z166" s="332">
        <f t="shared" si="47"/>
        <v>125</v>
      </c>
      <c r="AA166" s="48">
        <v>60</v>
      </c>
      <c r="AB166" s="49">
        <v>65</v>
      </c>
    </row>
    <row r="167" spans="1:28" ht="24.75" customHeight="1" x14ac:dyDescent="0.55000000000000004">
      <c r="A167" s="351" t="s">
        <v>259</v>
      </c>
      <c r="B167" s="361">
        <f t="shared" si="43"/>
        <v>10</v>
      </c>
      <c r="C167" s="54">
        <v>1</v>
      </c>
      <c r="D167" s="54">
        <v>1</v>
      </c>
      <c r="E167" s="54">
        <v>1</v>
      </c>
      <c r="F167" s="54">
        <v>1</v>
      </c>
      <c r="G167" s="54">
        <v>1</v>
      </c>
      <c r="H167" s="54">
        <v>1</v>
      </c>
      <c r="I167" s="54"/>
      <c r="J167" s="49">
        <v>4</v>
      </c>
      <c r="K167" s="363">
        <f t="shared" si="41"/>
        <v>191</v>
      </c>
      <c r="L167" s="54">
        <v>32</v>
      </c>
      <c r="M167" s="54">
        <v>29</v>
      </c>
      <c r="N167" s="54">
        <v>33</v>
      </c>
      <c r="O167" s="54">
        <v>29</v>
      </c>
      <c r="P167" s="54">
        <v>36</v>
      </c>
      <c r="Q167" s="54">
        <v>32</v>
      </c>
      <c r="R167" s="361">
        <f t="shared" si="42"/>
        <v>14</v>
      </c>
      <c r="S167" s="54">
        <v>2</v>
      </c>
      <c r="T167" s="54"/>
      <c r="U167" s="54">
        <v>1</v>
      </c>
      <c r="V167" s="54">
        <v>2</v>
      </c>
      <c r="W167" s="54">
        <v>4</v>
      </c>
      <c r="X167" s="49">
        <v>5</v>
      </c>
      <c r="Y167" s="24"/>
      <c r="Z167" s="332">
        <f t="shared" si="47"/>
        <v>191</v>
      </c>
      <c r="AA167" s="48">
        <v>106</v>
      </c>
      <c r="AB167" s="49">
        <v>85</v>
      </c>
    </row>
    <row r="168" spans="1:28" ht="24.75" customHeight="1" x14ac:dyDescent="0.55000000000000004">
      <c r="A168" s="351" t="s">
        <v>260</v>
      </c>
      <c r="B168" s="361">
        <f t="shared" si="43"/>
        <v>7</v>
      </c>
      <c r="C168" s="54">
        <v>1</v>
      </c>
      <c r="D168" s="54">
        <v>1</v>
      </c>
      <c r="E168" s="54">
        <v>1</v>
      </c>
      <c r="F168" s="54">
        <v>1</v>
      </c>
      <c r="G168" s="54">
        <v>1</v>
      </c>
      <c r="H168" s="54">
        <v>1</v>
      </c>
      <c r="I168" s="54"/>
      <c r="J168" s="49">
        <v>1</v>
      </c>
      <c r="K168" s="363">
        <f t="shared" si="41"/>
        <v>28</v>
      </c>
      <c r="L168" s="54">
        <v>6</v>
      </c>
      <c r="M168" s="54">
        <v>3</v>
      </c>
      <c r="N168" s="54">
        <v>3</v>
      </c>
      <c r="O168" s="54">
        <v>5</v>
      </c>
      <c r="P168" s="54">
        <v>4</v>
      </c>
      <c r="Q168" s="54">
        <v>7</v>
      </c>
      <c r="R168" s="361">
        <f t="shared" si="42"/>
        <v>1</v>
      </c>
      <c r="S168" s="54"/>
      <c r="T168" s="54"/>
      <c r="U168" s="54"/>
      <c r="V168" s="54"/>
      <c r="W168" s="54"/>
      <c r="X168" s="49">
        <v>1</v>
      </c>
      <c r="Y168" s="24"/>
      <c r="Z168" s="332">
        <f t="shared" si="47"/>
        <v>28</v>
      </c>
      <c r="AA168" s="48">
        <v>15</v>
      </c>
      <c r="AB168" s="49">
        <v>13</v>
      </c>
    </row>
    <row r="169" spans="1:28" ht="24.75" customHeight="1" x14ac:dyDescent="0.55000000000000004">
      <c r="A169" s="351" t="s">
        <v>261</v>
      </c>
      <c r="B169" s="361">
        <f t="shared" si="43"/>
        <v>26</v>
      </c>
      <c r="C169" s="54">
        <v>3</v>
      </c>
      <c r="D169" s="54">
        <v>3</v>
      </c>
      <c r="E169" s="54">
        <v>4</v>
      </c>
      <c r="F169" s="54">
        <v>3</v>
      </c>
      <c r="G169" s="54">
        <v>4</v>
      </c>
      <c r="H169" s="54">
        <v>4</v>
      </c>
      <c r="I169" s="54"/>
      <c r="J169" s="49">
        <v>5</v>
      </c>
      <c r="K169" s="363">
        <f t="shared" si="41"/>
        <v>657</v>
      </c>
      <c r="L169" s="54">
        <v>79</v>
      </c>
      <c r="M169" s="54">
        <v>100</v>
      </c>
      <c r="N169" s="54">
        <v>114</v>
      </c>
      <c r="O169" s="54">
        <v>108</v>
      </c>
      <c r="P169" s="54">
        <v>139</v>
      </c>
      <c r="Q169" s="54">
        <v>117</v>
      </c>
      <c r="R169" s="361">
        <f t="shared" si="42"/>
        <v>26</v>
      </c>
      <c r="S169" s="54">
        <v>2</v>
      </c>
      <c r="T169" s="54">
        <v>4</v>
      </c>
      <c r="U169" s="54">
        <v>2</v>
      </c>
      <c r="V169" s="54">
        <v>4</v>
      </c>
      <c r="W169" s="54">
        <v>10</v>
      </c>
      <c r="X169" s="49">
        <v>4</v>
      </c>
      <c r="Y169" s="24"/>
      <c r="Z169" s="332">
        <f t="shared" si="47"/>
        <v>657</v>
      </c>
      <c r="AA169" s="48">
        <v>328</v>
      </c>
      <c r="AB169" s="49">
        <v>329</v>
      </c>
    </row>
    <row r="170" spans="1:28" ht="24.75" customHeight="1" x14ac:dyDescent="0.55000000000000004">
      <c r="A170" s="351" t="s">
        <v>262</v>
      </c>
      <c r="B170" s="361">
        <f t="shared" si="43"/>
        <v>17</v>
      </c>
      <c r="C170" s="54">
        <v>2</v>
      </c>
      <c r="D170" s="54">
        <v>2</v>
      </c>
      <c r="E170" s="54">
        <v>2</v>
      </c>
      <c r="F170" s="54">
        <v>3</v>
      </c>
      <c r="G170" s="54">
        <v>2</v>
      </c>
      <c r="H170" s="54">
        <v>3</v>
      </c>
      <c r="I170" s="54"/>
      <c r="J170" s="49">
        <v>3</v>
      </c>
      <c r="K170" s="363">
        <f t="shared" si="41"/>
        <v>426</v>
      </c>
      <c r="L170" s="54">
        <v>53</v>
      </c>
      <c r="M170" s="54">
        <v>59</v>
      </c>
      <c r="N170" s="54">
        <v>68</v>
      </c>
      <c r="O170" s="54">
        <v>87</v>
      </c>
      <c r="P170" s="54">
        <v>69</v>
      </c>
      <c r="Q170" s="54">
        <v>90</v>
      </c>
      <c r="R170" s="361">
        <f t="shared" si="42"/>
        <v>19</v>
      </c>
      <c r="S170" s="54">
        <v>3</v>
      </c>
      <c r="T170" s="54">
        <v>2</v>
      </c>
      <c r="U170" s="54">
        <v>3</v>
      </c>
      <c r="V170" s="54">
        <v>5</v>
      </c>
      <c r="W170" s="54">
        <v>3</v>
      </c>
      <c r="X170" s="49">
        <v>3</v>
      </c>
      <c r="Y170" s="24"/>
      <c r="Z170" s="332">
        <f t="shared" si="47"/>
        <v>426</v>
      </c>
      <c r="AA170" s="48">
        <v>224</v>
      </c>
      <c r="AB170" s="49">
        <v>202</v>
      </c>
    </row>
    <row r="171" spans="1:28" ht="24.75" customHeight="1" x14ac:dyDescent="0.55000000000000004">
      <c r="A171" s="351" t="s">
        <v>263</v>
      </c>
      <c r="B171" s="361">
        <f t="shared" si="43"/>
        <v>14</v>
      </c>
      <c r="C171" s="54">
        <v>2</v>
      </c>
      <c r="D171" s="54">
        <v>1</v>
      </c>
      <c r="E171" s="54">
        <v>2</v>
      </c>
      <c r="F171" s="54">
        <v>2</v>
      </c>
      <c r="G171" s="54">
        <v>2</v>
      </c>
      <c r="H171" s="54">
        <v>2</v>
      </c>
      <c r="I171" s="54"/>
      <c r="J171" s="49">
        <v>3</v>
      </c>
      <c r="K171" s="363">
        <f t="shared" si="41"/>
        <v>275</v>
      </c>
      <c r="L171" s="54">
        <v>40</v>
      </c>
      <c r="M171" s="54">
        <v>34</v>
      </c>
      <c r="N171" s="54">
        <v>47</v>
      </c>
      <c r="O171" s="54">
        <v>51</v>
      </c>
      <c r="P171" s="54">
        <v>51</v>
      </c>
      <c r="Q171" s="54">
        <v>52</v>
      </c>
      <c r="R171" s="361">
        <f t="shared" si="42"/>
        <v>10</v>
      </c>
      <c r="S171" s="54">
        <v>1</v>
      </c>
      <c r="T171" s="54">
        <v>3</v>
      </c>
      <c r="U171" s="54"/>
      <c r="V171" s="54">
        <v>1</v>
      </c>
      <c r="W171" s="54">
        <v>1</v>
      </c>
      <c r="X171" s="49">
        <v>4</v>
      </c>
      <c r="Y171" s="24"/>
      <c r="Z171" s="332">
        <f t="shared" si="47"/>
        <v>275</v>
      </c>
      <c r="AA171" s="48">
        <v>139</v>
      </c>
      <c r="AB171" s="49">
        <v>136</v>
      </c>
    </row>
    <row r="172" spans="1:28" ht="24.75" customHeight="1" x14ac:dyDescent="0.55000000000000004">
      <c r="A172" s="351" t="s">
        <v>264</v>
      </c>
      <c r="B172" s="361">
        <f t="shared" si="43"/>
        <v>19</v>
      </c>
      <c r="C172" s="54">
        <v>2</v>
      </c>
      <c r="D172" s="54">
        <v>2</v>
      </c>
      <c r="E172" s="54">
        <v>3</v>
      </c>
      <c r="F172" s="54">
        <v>2</v>
      </c>
      <c r="G172" s="54">
        <v>3</v>
      </c>
      <c r="H172" s="54">
        <v>3</v>
      </c>
      <c r="I172" s="54"/>
      <c r="J172" s="49">
        <v>4</v>
      </c>
      <c r="K172" s="363">
        <f t="shared" si="41"/>
        <v>426</v>
      </c>
      <c r="L172" s="54">
        <v>61</v>
      </c>
      <c r="M172" s="54">
        <v>64</v>
      </c>
      <c r="N172" s="54">
        <v>75</v>
      </c>
      <c r="O172" s="54">
        <v>63</v>
      </c>
      <c r="P172" s="54">
        <v>78</v>
      </c>
      <c r="Q172" s="54">
        <v>85</v>
      </c>
      <c r="R172" s="361">
        <f t="shared" si="42"/>
        <v>24</v>
      </c>
      <c r="S172" s="54">
        <v>7</v>
      </c>
      <c r="T172" s="54"/>
      <c r="U172" s="54">
        <v>3</v>
      </c>
      <c r="V172" s="54">
        <v>2</v>
      </c>
      <c r="W172" s="54">
        <v>5</v>
      </c>
      <c r="X172" s="49">
        <v>7</v>
      </c>
      <c r="Y172" s="24"/>
      <c r="Z172" s="332">
        <f t="shared" si="47"/>
        <v>426</v>
      </c>
      <c r="AA172" s="48">
        <v>221</v>
      </c>
      <c r="AB172" s="49">
        <v>205</v>
      </c>
    </row>
    <row r="173" spans="1:28" ht="24.75" customHeight="1" x14ac:dyDescent="0.55000000000000004">
      <c r="A173" s="351" t="s">
        <v>265</v>
      </c>
      <c r="B173" s="361">
        <f t="shared" si="43"/>
        <v>14</v>
      </c>
      <c r="C173" s="54">
        <v>2</v>
      </c>
      <c r="D173" s="54">
        <v>2</v>
      </c>
      <c r="E173" s="54">
        <v>2</v>
      </c>
      <c r="F173" s="54">
        <v>2</v>
      </c>
      <c r="G173" s="54">
        <v>2</v>
      </c>
      <c r="H173" s="54">
        <v>2</v>
      </c>
      <c r="I173" s="54"/>
      <c r="J173" s="49">
        <v>2</v>
      </c>
      <c r="K173" s="363">
        <f t="shared" si="41"/>
        <v>311</v>
      </c>
      <c r="L173" s="54">
        <v>59</v>
      </c>
      <c r="M173" s="54">
        <v>48</v>
      </c>
      <c r="N173" s="54">
        <v>46</v>
      </c>
      <c r="O173" s="54">
        <v>48</v>
      </c>
      <c r="P173" s="54">
        <v>57</v>
      </c>
      <c r="Q173" s="54">
        <v>53</v>
      </c>
      <c r="R173" s="361">
        <f t="shared" si="42"/>
        <v>6</v>
      </c>
      <c r="S173" s="54">
        <v>1</v>
      </c>
      <c r="T173" s="54"/>
      <c r="U173" s="54">
        <v>2</v>
      </c>
      <c r="V173" s="54">
        <v>1</v>
      </c>
      <c r="W173" s="54">
        <v>1</v>
      </c>
      <c r="X173" s="49">
        <v>1</v>
      </c>
      <c r="Y173" s="24"/>
      <c r="Z173" s="332">
        <f t="shared" si="47"/>
        <v>311</v>
      </c>
      <c r="AA173" s="48">
        <v>170</v>
      </c>
      <c r="AB173" s="49">
        <v>141</v>
      </c>
    </row>
    <row r="174" spans="1:28" ht="24.75" customHeight="1" x14ac:dyDescent="0.55000000000000004">
      <c r="A174" s="351" t="s">
        <v>266</v>
      </c>
      <c r="B174" s="361">
        <f t="shared" si="43"/>
        <v>14</v>
      </c>
      <c r="C174" s="54">
        <v>2</v>
      </c>
      <c r="D174" s="54">
        <v>2</v>
      </c>
      <c r="E174" s="54">
        <v>2</v>
      </c>
      <c r="F174" s="54">
        <v>2</v>
      </c>
      <c r="G174" s="54">
        <v>2</v>
      </c>
      <c r="H174" s="54">
        <v>2</v>
      </c>
      <c r="I174" s="54"/>
      <c r="J174" s="49">
        <v>2</v>
      </c>
      <c r="K174" s="363">
        <f t="shared" si="41"/>
        <v>325</v>
      </c>
      <c r="L174" s="54">
        <v>40</v>
      </c>
      <c r="M174" s="54">
        <v>57</v>
      </c>
      <c r="N174" s="54">
        <v>44</v>
      </c>
      <c r="O174" s="54">
        <v>57</v>
      </c>
      <c r="P174" s="54">
        <v>62</v>
      </c>
      <c r="Q174" s="54">
        <v>65</v>
      </c>
      <c r="R174" s="361">
        <f t="shared" si="42"/>
        <v>6</v>
      </c>
      <c r="S174" s="54"/>
      <c r="T174" s="54"/>
      <c r="U174" s="54"/>
      <c r="V174" s="54">
        <v>2</v>
      </c>
      <c r="W174" s="54">
        <v>2</v>
      </c>
      <c r="X174" s="49">
        <v>2</v>
      </c>
      <c r="Y174" s="24"/>
      <c r="Z174" s="332">
        <f t="shared" si="47"/>
        <v>325</v>
      </c>
      <c r="AA174" s="48">
        <v>167</v>
      </c>
      <c r="AB174" s="49">
        <v>158</v>
      </c>
    </row>
    <row r="175" spans="1:28" ht="24.75" customHeight="1" x14ac:dyDescent="0.55000000000000004">
      <c r="A175" s="351" t="s">
        <v>267</v>
      </c>
      <c r="B175" s="361">
        <f t="shared" si="43"/>
        <v>8</v>
      </c>
      <c r="C175" s="54">
        <v>1</v>
      </c>
      <c r="D175" s="54">
        <v>1</v>
      </c>
      <c r="E175" s="54">
        <v>1</v>
      </c>
      <c r="F175" s="54">
        <v>1</v>
      </c>
      <c r="G175" s="54">
        <v>1</v>
      </c>
      <c r="H175" s="54">
        <v>1</v>
      </c>
      <c r="I175" s="54"/>
      <c r="J175" s="49">
        <v>2</v>
      </c>
      <c r="K175" s="363">
        <f t="shared" si="41"/>
        <v>122</v>
      </c>
      <c r="L175" s="54">
        <v>15</v>
      </c>
      <c r="M175" s="54">
        <v>22</v>
      </c>
      <c r="N175" s="54">
        <v>17</v>
      </c>
      <c r="O175" s="54">
        <v>23</v>
      </c>
      <c r="P175" s="54">
        <v>23</v>
      </c>
      <c r="Q175" s="54">
        <v>22</v>
      </c>
      <c r="R175" s="361">
        <f t="shared" si="42"/>
        <v>3</v>
      </c>
      <c r="S175" s="54"/>
      <c r="T175" s="54"/>
      <c r="U175" s="54">
        <v>1</v>
      </c>
      <c r="V175" s="54">
        <v>1</v>
      </c>
      <c r="W175" s="54">
        <v>1</v>
      </c>
      <c r="X175" s="49"/>
      <c r="Y175" s="24"/>
      <c r="Z175" s="332">
        <f t="shared" si="47"/>
        <v>122</v>
      </c>
      <c r="AA175" s="48">
        <v>64</v>
      </c>
      <c r="AB175" s="49">
        <v>58</v>
      </c>
    </row>
    <row r="176" spans="1:28" ht="24.75" customHeight="1" x14ac:dyDescent="0.55000000000000004">
      <c r="A176" s="351" t="s">
        <v>268</v>
      </c>
      <c r="B176" s="361">
        <f t="shared" si="43"/>
        <v>9</v>
      </c>
      <c r="C176" s="54">
        <v>1</v>
      </c>
      <c r="D176" s="54">
        <v>1</v>
      </c>
      <c r="E176" s="54">
        <v>1</v>
      </c>
      <c r="F176" s="54">
        <v>1</v>
      </c>
      <c r="G176" s="54">
        <v>1</v>
      </c>
      <c r="H176" s="54">
        <v>1</v>
      </c>
      <c r="I176" s="54"/>
      <c r="J176" s="49">
        <v>3</v>
      </c>
      <c r="K176" s="363">
        <f t="shared" si="41"/>
        <v>127</v>
      </c>
      <c r="L176" s="54">
        <v>13</v>
      </c>
      <c r="M176" s="54">
        <v>21</v>
      </c>
      <c r="N176" s="54">
        <v>24</v>
      </c>
      <c r="O176" s="54">
        <v>21</v>
      </c>
      <c r="P176" s="54">
        <v>26</v>
      </c>
      <c r="Q176" s="54">
        <v>22</v>
      </c>
      <c r="R176" s="361">
        <f t="shared" si="42"/>
        <v>7</v>
      </c>
      <c r="S176" s="54"/>
      <c r="T176" s="54">
        <v>2</v>
      </c>
      <c r="U176" s="54">
        <v>2</v>
      </c>
      <c r="V176" s="54">
        <v>1</v>
      </c>
      <c r="W176" s="54">
        <v>1</v>
      </c>
      <c r="X176" s="49">
        <v>1</v>
      </c>
      <c r="Y176" s="24"/>
      <c r="Z176" s="332">
        <f t="shared" si="47"/>
        <v>127</v>
      </c>
      <c r="AA176" s="48">
        <v>73</v>
      </c>
      <c r="AB176" s="49">
        <v>54</v>
      </c>
    </row>
    <row r="177" spans="1:28" ht="24.75" customHeight="1" thickBot="1" x14ac:dyDescent="0.6">
      <c r="A177" s="356" t="s">
        <v>269</v>
      </c>
      <c r="B177" s="370">
        <f t="shared" si="43"/>
        <v>23</v>
      </c>
      <c r="C177" s="65">
        <v>3</v>
      </c>
      <c r="D177" s="65">
        <v>3</v>
      </c>
      <c r="E177" s="65">
        <v>3</v>
      </c>
      <c r="F177" s="65">
        <v>3</v>
      </c>
      <c r="G177" s="65">
        <v>3</v>
      </c>
      <c r="H177" s="65">
        <v>3</v>
      </c>
      <c r="I177" s="65"/>
      <c r="J177" s="67">
        <v>5</v>
      </c>
      <c r="K177" s="371">
        <f t="shared" si="41"/>
        <v>528</v>
      </c>
      <c r="L177" s="65">
        <v>84</v>
      </c>
      <c r="M177" s="65">
        <v>83</v>
      </c>
      <c r="N177" s="65">
        <v>89</v>
      </c>
      <c r="O177" s="65">
        <v>100</v>
      </c>
      <c r="P177" s="65">
        <v>86</v>
      </c>
      <c r="Q177" s="65">
        <v>86</v>
      </c>
      <c r="R177" s="370">
        <f t="shared" si="42"/>
        <v>27</v>
      </c>
      <c r="S177" s="65">
        <v>2</v>
      </c>
      <c r="T177" s="65">
        <v>3</v>
      </c>
      <c r="U177" s="65">
        <v>4</v>
      </c>
      <c r="V177" s="65">
        <v>9</v>
      </c>
      <c r="W177" s="65">
        <v>7</v>
      </c>
      <c r="X177" s="67">
        <v>2</v>
      </c>
      <c r="Y177" s="24"/>
      <c r="Z177" s="348">
        <f t="shared" si="47"/>
        <v>528</v>
      </c>
      <c r="AA177" s="66">
        <v>259</v>
      </c>
      <c r="AB177" s="67">
        <v>269</v>
      </c>
    </row>
    <row r="178" spans="1:28" ht="18" customHeight="1" x14ac:dyDescent="0.55000000000000004">
      <c r="A178" s="91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26"/>
      <c r="Y178" s="26"/>
      <c r="Z178" s="26"/>
      <c r="AA178" s="44"/>
    </row>
    <row r="179" spans="1:28" ht="18" customHeight="1" x14ac:dyDescent="0.55000000000000004"/>
    <row r="180" spans="1:28" ht="18" customHeight="1" x14ac:dyDescent="0.55000000000000004">
      <c r="A180" s="71"/>
      <c r="B180" s="26"/>
      <c r="C180" s="26"/>
      <c r="D180" s="26"/>
      <c r="E180" s="26"/>
      <c r="F180" s="26"/>
      <c r="G180" s="26"/>
      <c r="H180" s="26"/>
      <c r="I180" s="24"/>
      <c r="J180" s="24"/>
      <c r="K180" s="26"/>
      <c r="L180" s="26"/>
      <c r="M180" s="26"/>
      <c r="N180" s="26"/>
      <c r="O180" s="26"/>
      <c r="P180" s="26"/>
      <c r="Q180" s="26"/>
      <c r="R180" s="26"/>
      <c r="S180" s="24"/>
      <c r="T180" s="24"/>
      <c r="U180" s="24"/>
      <c r="V180" s="24"/>
      <c r="W180" s="24"/>
      <c r="X180" s="24"/>
      <c r="Y180" s="24"/>
      <c r="Z180" s="24"/>
      <c r="AB180" s="22"/>
    </row>
    <row r="181" spans="1:28" ht="18" customHeight="1" x14ac:dyDescent="0.55000000000000004">
      <c r="A181" s="71"/>
      <c r="B181" s="26"/>
      <c r="C181" s="26"/>
      <c r="D181" s="26"/>
      <c r="E181" s="26"/>
      <c r="F181" s="26"/>
      <c r="G181" s="26"/>
      <c r="H181" s="26"/>
      <c r="I181" s="24"/>
      <c r="J181" s="24"/>
      <c r="K181" s="26"/>
      <c r="L181" s="26"/>
      <c r="M181" s="26"/>
      <c r="N181" s="26"/>
      <c r="O181" s="26"/>
      <c r="P181" s="26"/>
      <c r="Q181" s="26"/>
      <c r="R181" s="26"/>
      <c r="S181" s="24"/>
      <c r="T181" s="24"/>
      <c r="U181" s="24"/>
      <c r="V181" s="24"/>
      <c r="W181" s="24"/>
      <c r="X181" s="24"/>
      <c r="Y181" s="24"/>
      <c r="Z181" s="24"/>
      <c r="AB181" s="22"/>
    </row>
    <row r="182" spans="1:28" s="92" customFormat="1" ht="18" customHeight="1" x14ac:dyDescent="0.55000000000000004">
      <c r="X182" s="93"/>
      <c r="Y182" s="93"/>
      <c r="Z182" s="93"/>
      <c r="AA182" s="93"/>
    </row>
    <row r="183" spans="1:28" ht="18" customHeight="1" x14ac:dyDescent="0.55000000000000004">
      <c r="A183" s="94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</row>
    <row r="184" spans="1:28" ht="18" customHeight="1" x14ac:dyDescent="0.55000000000000004">
      <c r="A184" s="94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</row>
    <row r="185" spans="1:28" ht="18" customHeight="1" x14ac:dyDescent="0.55000000000000004"/>
    <row r="186" spans="1:28" ht="18" customHeight="1" x14ac:dyDescent="0.55000000000000004"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6"/>
      <c r="Y186" s="96"/>
      <c r="Z186" s="96"/>
      <c r="AA186" s="96"/>
      <c r="AB186" s="95"/>
    </row>
    <row r="187" spans="1:28" ht="18" customHeight="1" x14ac:dyDescent="0.55000000000000004"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</row>
    <row r="188" spans="1:28" ht="18" customHeight="1" x14ac:dyDescent="0.55000000000000004"/>
    <row r="189" spans="1:28" ht="18" customHeight="1" x14ac:dyDescent="0.55000000000000004"/>
    <row r="190" spans="1:28" ht="18" customHeight="1" x14ac:dyDescent="0.55000000000000004"/>
    <row r="191" spans="1:28" ht="18" customHeight="1" x14ac:dyDescent="0.55000000000000004">
      <c r="A191" s="23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</row>
    <row r="192" spans="1:28" ht="18" customHeight="1" x14ac:dyDescent="0.55000000000000004"/>
    <row r="193" ht="18" customHeight="1" x14ac:dyDescent="0.55000000000000004"/>
    <row r="194" ht="18" customHeight="1" x14ac:dyDescent="0.55000000000000004"/>
    <row r="195" ht="18" customHeight="1" x14ac:dyDescent="0.55000000000000004"/>
    <row r="196" ht="18" customHeight="1" x14ac:dyDescent="0.55000000000000004"/>
    <row r="197" ht="18" customHeight="1" x14ac:dyDescent="0.55000000000000004"/>
    <row r="198" ht="18" customHeight="1" x14ac:dyDescent="0.55000000000000004"/>
    <row r="199" ht="18" customHeight="1" x14ac:dyDescent="0.55000000000000004"/>
    <row r="200" ht="18" customHeight="1" x14ac:dyDescent="0.55000000000000004"/>
    <row r="201" ht="18" customHeight="1" x14ac:dyDescent="0.55000000000000004"/>
    <row r="202" ht="18" customHeight="1" x14ac:dyDescent="0.55000000000000004"/>
    <row r="203" ht="18" customHeight="1" x14ac:dyDescent="0.55000000000000004"/>
    <row r="204" ht="18" customHeight="1" x14ac:dyDescent="0.55000000000000004"/>
    <row r="205" ht="18" customHeight="1" x14ac:dyDescent="0.55000000000000004"/>
    <row r="206" ht="18" customHeight="1" x14ac:dyDescent="0.55000000000000004"/>
    <row r="216" ht="24" customHeight="1" x14ac:dyDescent="0.55000000000000004"/>
  </sheetData>
  <mergeCells count="7">
    <mergeCell ref="A1:G1"/>
    <mergeCell ref="Z2:AB2"/>
    <mergeCell ref="A3:A4"/>
    <mergeCell ref="B3:J3"/>
    <mergeCell ref="K3:Q3"/>
    <mergeCell ref="R3:X3"/>
    <mergeCell ref="Z3:AB3"/>
  </mergeCells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58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  <rowBreaks count="5" manualBreakCount="5">
    <brk id="35" max="41" man="1"/>
    <brk id="54" max="41" man="1"/>
    <brk id="88" max="41" man="1"/>
    <brk id="123" max="41" man="1"/>
    <brk id="1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R154"/>
  <sheetViews>
    <sheetView showZeros="0" view="pageBreakPreview" zoomScale="84" zoomScaleNormal="94" zoomScaleSheetLayoutView="106" workbookViewId="0">
      <pane xSplit="1" ySplit="6" topLeftCell="B7" activePane="bottomRight" state="frozen"/>
      <selection activeCell="L2" sqref="L2"/>
      <selection pane="topRight" activeCell="L2" sqref="L2"/>
      <selection pane="bottomLeft" activeCell="L2" sqref="L2"/>
      <selection pane="bottomRight"/>
    </sheetView>
  </sheetViews>
  <sheetFormatPr defaultColWidth="12.5" defaultRowHeight="13" x14ac:dyDescent="0.2"/>
  <cols>
    <col min="1" max="1" width="19.5" style="141" customWidth="1"/>
    <col min="2" max="6" width="8.08203125" style="1" customWidth="1"/>
    <col min="7" max="10" width="8.08203125" style="99" customWidth="1"/>
    <col min="11" max="13" width="8.08203125" style="1" customWidth="1"/>
    <col min="14" max="14" width="8.08203125" style="3" customWidth="1"/>
    <col min="15" max="16" width="8.08203125" style="1" customWidth="1"/>
    <col min="17" max="18" width="8.08203125" style="100" customWidth="1"/>
    <col min="19" max="16384" width="12.5" style="1"/>
  </cols>
  <sheetData>
    <row r="1" spans="1:18" ht="24" customHeight="1" x14ac:dyDescent="0.2">
      <c r="A1" s="97" t="s">
        <v>270</v>
      </c>
      <c r="F1" s="98"/>
      <c r="O1" s="3"/>
      <c r="P1" s="3"/>
    </row>
    <row r="2" spans="1:18" ht="21" customHeight="1" thickBot="1" x14ac:dyDescent="0.25">
      <c r="A2" s="101" t="s">
        <v>271</v>
      </c>
      <c r="B2" s="72"/>
      <c r="C2" s="3"/>
      <c r="D2" s="3"/>
      <c r="E2" s="3"/>
      <c r="F2" s="98"/>
      <c r="K2" s="3"/>
      <c r="L2" s="3"/>
      <c r="M2" s="3"/>
      <c r="O2" s="3"/>
      <c r="P2" s="646" t="s">
        <v>413</v>
      </c>
      <c r="Q2" s="646"/>
      <c r="R2" s="646"/>
    </row>
    <row r="3" spans="1:18" ht="23.25" customHeight="1" x14ac:dyDescent="0.55000000000000004">
      <c r="A3" s="647" t="s">
        <v>272</v>
      </c>
      <c r="B3" s="649" t="s">
        <v>273</v>
      </c>
      <c r="C3" s="650"/>
      <c r="D3" s="650"/>
      <c r="E3" s="650"/>
      <c r="F3" s="651"/>
      <c r="G3" s="652" t="s">
        <v>274</v>
      </c>
      <c r="H3" s="652"/>
      <c r="I3" s="652"/>
      <c r="J3" s="652"/>
      <c r="K3" s="604" t="s">
        <v>275</v>
      </c>
      <c r="L3" s="603"/>
      <c r="M3" s="603"/>
      <c r="N3" s="605"/>
      <c r="P3" s="653" t="s">
        <v>276</v>
      </c>
      <c r="Q3" s="654"/>
      <c r="R3" s="655"/>
    </row>
    <row r="4" spans="1:18" ht="30" customHeight="1" thickBot="1" x14ac:dyDescent="0.6">
      <c r="A4" s="648"/>
      <c r="B4" s="102" t="s">
        <v>44</v>
      </c>
      <c r="C4" s="103" t="s">
        <v>5</v>
      </c>
      <c r="D4" s="103" t="s">
        <v>6</v>
      </c>
      <c r="E4" s="103" t="s">
        <v>7</v>
      </c>
      <c r="F4" s="7" t="s">
        <v>49</v>
      </c>
      <c r="G4" s="104" t="s">
        <v>44</v>
      </c>
      <c r="H4" s="103" t="s">
        <v>5</v>
      </c>
      <c r="I4" s="103" t="s">
        <v>6</v>
      </c>
      <c r="J4" s="103" t="s">
        <v>7</v>
      </c>
      <c r="K4" s="102" t="s">
        <v>44</v>
      </c>
      <c r="L4" s="103" t="s">
        <v>5</v>
      </c>
      <c r="M4" s="103" t="s">
        <v>6</v>
      </c>
      <c r="N4" s="105" t="s">
        <v>7</v>
      </c>
      <c r="P4" s="106" t="s">
        <v>50</v>
      </c>
      <c r="Q4" s="107" t="s">
        <v>51</v>
      </c>
      <c r="R4" s="108" t="s">
        <v>52</v>
      </c>
    </row>
    <row r="5" spans="1:18" s="114" customFormat="1" ht="23.25" customHeight="1" thickBot="1" x14ac:dyDescent="0.6">
      <c r="A5" s="109" t="s">
        <v>277</v>
      </c>
      <c r="B5" s="372">
        <f>SUM(C5:F5)</f>
        <v>1126</v>
      </c>
      <c r="C5" s="110">
        <v>308</v>
      </c>
      <c r="D5" s="110">
        <v>315</v>
      </c>
      <c r="E5" s="110">
        <v>321</v>
      </c>
      <c r="F5" s="111">
        <v>182</v>
      </c>
      <c r="G5" s="373">
        <f>SUM(H5:J5)</f>
        <v>33139</v>
      </c>
      <c r="H5" s="110">
        <v>10785</v>
      </c>
      <c r="I5" s="110">
        <v>11118</v>
      </c>
      <c r="J5" s="110">
        <v>11236</v>
      </c>
      <c r="K5" s="374">
        <f>SUM(L5:N5)</f>
        <v>621</v>
      </c>
      <c r="L5" s="110">
        <v>215</v>
      </c>
      <c r="M5" s="110">
        <v>194</v>
      </c>
      <c r="N5" s="111">
        <v>212</v>
      </c>
      <c r="O5" s="3"/>
      <c r="P5" s="375">
        <f>SUM(Q5:R5)</f>
        <v>33139</v>
      </c>
      <c r="Q5" s="112">
        <v>16839</v>
      </c>
      <c r="R5" s="113">
        <v>16300</v>
      </c>
    </row>
    <row r="6" spans="1:18" s="117" customFormat="1" ht="23.25" customHeight="1" thickBot="1" x14ac:dyDescent="0.6">
      <c r="A6" s="115" t="s">
        <v>54</v>
      </c>
      <c r="B6" s="320">
        <f>IF(SUM(B7,B15,B21,B29,B36,B54,B62,B74,B86)=SUM(C6:F6),SUM(C6:F6),"縦計と横計が一致しません")</f>
        <v>1119</v>
      </c>
      <c r="C6" s="321">
        <f>C7+C15+C21+C29+C36+C54+C62+C74+C86</f>
        <v>304</v>
      </c>
      <c r="D6" s="321">
        <f>D7+D15+D21+D29+D36+D54+D62+D74+D86</f>
        <v>310</v>
      </c>
      <c r="E6" s="321">
        <f>E7+E15+E21+E29+E36+E54+E62+E74+E86</f>
        <v>317</v>
      </c>
      <c r="F6" s="324">
        <f>F7+F15+F21+F29+F36+F54+F62+F74+F86</f>
        <v>188</v>
      </c>
      <c r="G6" s="376">
        <f>IF(SUM(G7,G15,G21,G29,G36,G54,G62,G74,G86)=SUM(H6:J6),SUM(H6:J6),"縦計と横計が一致しません")</f>
        <v>32633</v>
      </c>
      <c r="H6" s="321">
        <f>SUM(H7,H15,H21,H29,H36,H54,H62,H74,H86)</f>
        <v>10654</v>
      </c>
      <c r="I6" s="321">
        <f>SUM(I7,I15,I21,I29,I36,I54,I62,I74,I86)</f>
        <v>10811</v>
      </c>
      <c r="J6" s="321">
        <f>SUM(J7,J15,J21,J29,J36,J54,J62,J74,J86)</f>
        <v>11168</v>
      </c>
      <c r="K6" s="377">
        <f>IF(SUM(K7,K15,K21,K29,K36,K54,K62,K74,K86)=SUM(L6:N6),SUM(L6:N6),"縦計と横計が一致しません")</f>
        <v>686</v>
      </c>
      <c r="L6" s="321">
        <f>L7+L15+L21+L29+L36+L54+L62+L74+L86</f>
        <v>270</v>
      </c>
      <c r="M6" s="321">
        <f>M7+M15+M21+M29+M36+M54+M62+M74+M86</f>
        <v>222</v>
      </c>
      <c r="N6" s="324">
        <f>N7+N15+N21+N29+N36+N54+N62+N74+N86</f>
        <v>194</v>
      </c>
      <c r="O6" s="116"/>
      <c r="P6" s="322">
        <f>IF(SUM(P7,P15,P21,P29,P36,P54,P62,P74,P86)=SUM(Q6:R6),SUM(Q6:R6),"縦計と横計が一致しません")</f>
        <v>32633</v>
      </c>
      <c r="Q6" s="323">
        <f>SUM(Q7,Q15,Q21,Q29,Q36,Q54,Q62,Q74,Q86)</f>
        <v>16585</v>
      </c>
      <c r="R6" s="324">
        <f>SUM(R7,R15,R21,R29,R36,R54,R62,R74,R86)</f>
        <v>16048</v>
      </c>
    </row>
    <row r="7" spans="1:18" s="117" customFormat="1" ht="23.25" customHeight="1" x14ac:dyDescent="0.55000000000000004">
      <c r="A7" s="378" t="s">
        <v>278</v>
      </c>
      <c r="B7" s="327">
        <f>IF(SUM(B8:B14)=SUM(C7:F7),SUM(C7:F7),"計が一致しません")</f>
        <v>136</v>
      </c>
      <c r="C7" s="379">
        <f>SUM(C8:C14)</f>
        <v>39</v>
      </c>
      <c r="D7" s="379">
        <f>SUM(D8:D14)</f>
        <v>39</v>
      </c>
      <c r="E7" s="379">
        <f>SUM(E8:E14)</f>
        <v>41</v>
      </c>
      <c r="F7" s="380">
        <f>SUM(F8:F14)</f>
        <v>17</v>
      </c>
      <c r="G7" s="381">
        <f>IF(SUM(G8:G14)=SUM(H7:J7),SUM(H7:J7),"計が一致しません")</f>
        <v>4283</v>
      </c>
      <c r="H7" s="326">
        <f>SUM(H8:H14)</f>
        <v>1409</v>
      </c>
      <c r="I7" s="326">
        <f>SUM(I8:I14)</f>
        <v>1439</v>
      </c>
      <c r="J7" s="326">
        <f>SUM(J8:J14)</f>
        <v>1435</v>
      </c>
      <c r="K7" s="382">
        <f>IF(SUM(K8:K14)=SUM(L7:N7),SUM(L7:N7),"計が一致しません")</f>
        <v>75</v>
      </c>
      <c r="L7" s="326">
        <f>SUM(L8:L14)</f>
        <v>33</v>
      </c>
      <c r="M7" s="326">
        <f>SUM(M8:M14)</f>
        <v>21</v>
      </c>
      <c r="N7" s="329">
        <f>SUM(N8:N14)</f>
        <v>21</v>
      </c>
      <c r="O7" s="116"/>
      <c r="P7" s="383">
        <f>IF(SUM(P8:P14)=SUM(Q7:R7),SUM(Q7:R7),"計が一致しません")</f>
        <v>4283</v>
      </c>
      <c r="Q7" s="328">
        <f>SUM(Q8:Q14)</f>
        <v>2203</v>
      </c>
      <c r="R7" s="329">
        <f>SUM(R8:R14)</f>
        <v>2080</v>
      </c>
    </row>
    <row r="8" spans="1:18" ht="23.25" customHeight="1" x14ac:dyDescent="0.55000000000000004">
      <c r="A8" s="384" t="s">
        <v>101</v>
      </c>
      <c r="B8" s="385">
        <f>SUM(C8:F8)</f>
        <v>23</v>
      </c>
      <c r="C8" s="118">
        <v>6</v>
      </c>
      <c r="D8" s="118">
        <v>6</v>
      </c>
      <c r="E8" s="118">
        <v>7</v>
      </c>
      <c r="F8" s="119">
        <v>4</v>
      </c>
      <c r="G8" s="386">
        <f>SUM(H8:J8)</f>
        <v>730</v>
      </c>
      <c r="H8" s="118">
        <v>232</v>
      </c>
      <c r="I8" s="118">
        <v>238</v>
      </c>
      <c r="J8" s="118">
        <v>260</v>
      </c>
      <c r="K8" s="387">
        <f t="shared" ref="K8:K71" si="0">SUM(L8:N8)</f>
        <v>17</v>
      </c>
      <c r="L8" s="118">
        <v>5</v>
      </c>
      <c r="M8" s="118">
        <v>5</v>
      </c>
      <c r="N8" s="119">
        <v>7</v>
      </c>
      <c r="O8" s="3"/>
      <c r="P8" s="388">
        <f>SUM(Q8:R8)</f>
        <v>730</v>
      </c>
      <c r="Q8" s="120">
        <v>358</v>
      </c>
      <c r="R8" s="121">
        <v>372</v>
      </c>
    </row>
    <row r="9" spans="1:18" ht="23.25" customHeight="1" x14ac:dyDescent="0.55000000000000004">
      <c r="A9" s="389" t="s">
        <v>104</v>
      </c>
      <c r="B9" s="390">
        <f t="shared" ref="B9:B14" si="1">SUM(C9:F9)</f>
        <v>17</v>
      </c>
      <c r="C9" s="122">
        <v>5</v>
      </c>
      <c r="D9" s="122">
        <v>5</v>
      </c>
      <c r="E9" s="122">
        <v>5</v>
      </c>
      <c r="F9" s="123">
        <v>2</v>
      </c>
      <c r="G9" s="391">
        <f t="shared" ref="G9:G14" si="2">SUM(H9:J9)</f>
        <v>502</v>
      </c>
      <c r="H9" s="122">
        <v>168</v>
      </c>
      <c r="I9" s="122">
        <v>167</v>
      </c>
      <c r="J9" s="122">
        <v>167</v>
      </c>
      <c r="K9" s="392">
        <f t="shared" si="0"/>
        <v>11</v>
      </c>
      <c r="L9" s="122">
        <v>5</v>
      </c>
      <c r="M9" s="122">
        <v>3</v>
      </c>
      <c r="N9" s="123">
        <v>3</v>
      </c>
      <c r="O9" s="3"/>
      <c r="P9" s="393">
        <f t="shared" ref="P9:P72" si="3">SUM(Q9:R9)</f>
        <v>502</v>
      </c>
      <c r="Q9" s="48">
        <v>252</v>
      </c>
      <c r="R9" s="124">
        <v>250</v>
      </c>
    </row>
    <row r="10" spans="1:18" ht="23.25" customHeight="1" x14ac:dyDescent="0.55000000000000004">
      <c r="A10" s="389" t="s">
        <v>102</v>
      </c>
      <c r="B10" s="390">
        <f t="shared" si="1"/>
        <v>22</v>
      </c>
      <c r="C10" s="122">
        <v>7</v>
      </c>
      <c r="D10" s="122">
        <v>6</v>
      </c>
      <c r="E10" s="122">
        <v>7</v>
      </c>
      <c r="F10" s="123">
        <v>2</v>
      </c>
      <c r="G10" s="391">
        <f t="shared" si="2"/>
        <v>729</v>
      </c>
      <c r="H10" s="122">
        <v>258</v>
      </c>
      <c r="I10" s="122">
        <v>222</v>
      </c>
      <c r="J10" s="122">
        <v>249</v>
      </c>
      <c r="K10" s="392">
        <f t="shared" si="0"/>
        <v>12</v>
      </c>
      <c r="L10" s="122">
        <v>5</v>
      </c>
      <c r="M10" s="122">
        <v>3</v>
      </c>
      <c r="N10" s="123">
        <v>4</v>
      </c>
      <c r="O10" s="3"/>
      <c r="P10" s="393">
        <f t="shared" si="3"/>
        <v>729</v>
      </c>
      <c r="Q10" s="48">
        <v>365</v>
      </c>
      <c r="R10" s="124">
        <v>364</v>
      </c>
    </row>
    <row r="11" spans="1:18" ht="23.25" customHeight="1" x14ac:dyDescent="0.55000000000000004">
      <c r="A11" s="389" t="s">
        <v>279</v>
      </c>
      <c r="B11" s="390">
        <f t="shared" si="1"/>
        <v>19</v>
      </c>
      <c r="C11" s="122">
        <v>5</v>
      </c>
      <c r="D11" s="122">
        <v>6</v>
      </c>
      <c r="E11" s="122">
        <v>6</v>
      </c>
      <c r="F11" s="123">
        <v>2</v>
      </c>
      <c r="G11" s="391">
        <f t="shared" si="2"/>
        <v>608</v>
      </c>
      <c r="H11" s="122">
        <v>194</v>
      </c>
      <c r="I11" s="122">
        <v>213</v>
      </c>
      <c r="J11" s="122">
        <v>201</v>
      </c>
      <c r="K11" s="392">
        <f t="shared" si="0"/>
        <v>6</v>
      </c>
      <c r="L11" s="122">
        <v>4</v>
      </c>
      <c r="M11" s="122">
        <v>2</v>
      </c>
      <c r="N11" s="123">
        <v>0</v>
      </c>
      <c r="O11" s="3"/>
      <c r="P11" s="393">
        <f t="shared" si="3"/>
        <v>608</v>
      </c>
      <c r="Q11" s="48">
        <v>318</v>
      </c>
      <c r="R11" s="124">
        <v>290</v>
      </c>
    </row>
    <row r="12" spans="1:18" ht="23.25" customHeight="1" x14ac:dyDescent="0.55000000000000004">
      <c r="A12" s="389" t="s">
        <v>108</v>
      </c>
      <c r="B12" s="390">
        <f t="shared" si="1"/>
        <v>16</v>
      </c>
      <c r="C12" s="122">
        <v>5</v>
      </c>
      <c r="D12" s="122">
        <v>4</v>
      </c>
      <c r="E12" s="122">
        <v>5</v>
      </c>
      <c r="F12" s="123">
        <v>2</v>
      </c>
      <c r="G12" s="391">
        <f t="shared" si="2"/>
        <v>509</v>
      </c>
      <c r="H12" s="122">
        <v>168</v>
      </c>
      <c r="I12" s="122">
        <v>157</v>
      </c>
      <c r="J12" s="122">
        <v>184</v>
      </c>
      <c r="K12" s="392">
        <f t="shared" si="0"/>
        <v>11</v>
      </c>
      <c r="L12" s="122">
        <v>5</v>
      </c>
      <c r="M12" s="122">
        <v>2</v>
      </c>
      <c r="N12" s="123">
        <v>4</v>
      </c>
      <c r="O12" s="3"/>
      <c r="P12" s="393">
        <f t="shared" si="3"/>
        <v>509</v>
      </c>
      <c r="Q12" s="48">
        <v>277</v>
      </c>
      <c r="R12" s="124">
        <v>232</v>
      </c>
    </row>
    <row r="13" spans="1:18" ht="23.25" customHeight="1" x14ac:dyDescent="0.55000000000000004">
      <c r="A13" s="389" t="s">
        <v>109</v>
      </c>
      <c r="B13" s="390">
        <f t="shared" si="1"/>
        <v>22</v>
      </c>
      <c r="C13" s="122">
        <v>6</v>
      </c>
      <c r="D13" s="122">
        <v>7</v>
      </c>
      <c r="E13" s="122">
        <v>6</v>
      </c>
      <c r="F13" s="123">
        <v>3</v>
      </c>
      <c r="G13" s="391">
        <f t="shared" si="2"/>
        <v>678</v>
      </c>
      <c r="H13" s="122">
        <v>223</v>
      </c>
      <c r="I13" s="122">
        <v>249</v>
      </c>
      <c r="J13" s="122">
        <v>206</v>
      </c>
      <c r="K13" s="392">
        <f t="shared" si="0"/>
        <v>13</v>
      </c>
      <c r="L13" s="122">
        <v>8</v>
      </c>
      <c r="M13" s="122">
        <v>5</v>
      </c>
      <c r="N13" s="123"/>
      <c r="O13" s="3"/>
      <c r="P13" s="393">
        <f t="shared" si="3"/>
        <v>678</v>
      </c>
      <c r="Q13" s="48">
        <v>352</v>
      </c>
      <c r="R13" s="124">
        <v>326</v>
      </c>
    </row>
    <row r="14" spans="1:18" ht="23.25" customHeight="1" x14ac:dyDescent="0.55000000000000004">
      <c r="A14" s="394" t="s">
        <v>113</v>
      </c>
      <c r="B14" s="395">
        <f t="shared" si="1"/>
        <v>17</v>
      </c>
      <c r="C14" s="125">
        <v>5</v>
      </c>
      <c r="D14" s="125">
        <v>5</v>
      </c>
      <c r="E14" s="125">
        <v>5</v>
      </c>
      <c r="F14" s="126">
        <v>2</v>
      </c>
      <c r="G14" s="396">
        <f t="shared" si="2"/>
        <v>527</v>
      </c>
      <c r="H14" s="125">
        <v>166</v>
      </c>
      <c r="I14" s="125">
        <v>193</v>
      </c>
      <c r="J14" s="125">
        <v>168</v>
      </c>
      <c r="K14" s="397">
        <f t="shared" si="0"/>
        <v>5</v>
      </c>
      <c r="L14" s="125">
        <v>1</v>
      </c>
      <c r="M14" s="125">
        <v>1</v>
      </c>
      <c r="N14" s="126">
        <v>3</v>
      </c>
      <c r="O14" s="3"/>
      <c r="P14" s="398">
        <f t="shared" si="3"/>
        <v>527</v>
      </c>
      <c r="Q14" s="50">
        <v>281</v>
      </c>
      <c r="R14" s="127">
        <v>246</v>
      </c>
    </row>
    <row r="15" spans="1:18" s="117" customFormat="1" ht="23.25" customHeight="1" x14ac:dyDescent="0.55000000000000004">
      <c r="A15" s="378" t="s">
        <v>114</v>
      </c>
      <c r="B15" s="325">
        <f>IF(SUM(B16:B20)=SUM(C15:F15),SUM(C15:F15),"計が一致しません")</f>
        <v>92</v>
      </c>
      <c r="C15" s="326">
        <f>SUM(C16:C20)</f>
        <v>26</v>
      </c>
      <c r="D15" s="326">
        <f>SUM(D16:D20)</f>
        <v>25</v>
      </c>
      <c r="E15" s="326">
        <f>SUM(E16:E20)</f>
        <v>27</v>
      </c>
      <c r="F15" s="329">
        <f>SUM(F16:F20)</f>
        <v>14</v>
      </c>
      <c r="G15" s="381">
        <f>IF(SUM(G16:G20)=SUM(H15:J15),SUM(H15:J15),"計が一致しません")</f>
        <v>2810</v>
      </c>
      <c r="H15" s="326">
        <f>SUM(H16:H20)</f>
        <v>921</v>
      </c>
      <c r="I15" s="326">
        <f>SUM(I16:I20)</f>
        <v>912</v>
      </c>
      <c r="J15" s="326">
        <f>SUM(J16:J20)</f>
        <v>977</v>
      </c>
      <c r="K15" s="382">
        <f>IF(SUM(K16:K20)=SUM(L15:N15),SUM(L15:N15),"計が一致しません")</f>
        <v>53</v>
      </c>
      <c r="L15" s="326">
        <f>SUM(L16:L20)</f>
        <v>25</v>
      </c>
      <c r="M15" s="326">
        <f>SUM(M16:M20)</f>
        <v>19</v>
      </c>
      <c r="N15" s="336">
        <f>SUM(N16:N20)</f>
        <v>9</v>
      </c>
      <c r="O15" s="116"/>
      <c r="P15" s="399">
        <f>IF(SUM(P16:P20)=SUM(Q15:R15),SUM(Q15:R15),"計が一致しません")</f>
        <v>2810</v>
      </c>
      <c r="Q15" s="328">
        <f>SUM(Q16:Q20)</f>
        <v>1416</v>
      </c>
      <c r="R15" s="329">
        <f>SUM(R16:R20)</f>
        <v>1394</v>
      </c>
    </row>
    <row r="16" spans="1:18" ht="23.25" customHeight="1" x14ac:dyDescent="0.55000000000000004">
      <c r="A16" s="384" t="s">
        <v>280</v>
      </c>
      <c r="B16" s="295">
        <f t="shared" ref="B16:B80" si="4">SUM(C16:F16)</f>
        <v>28</v>
      </c>
      <c r="C16" s="118">
        <v>8</v>
      </c>
      <c r="D16" s="118">
        <v>8</v>
      </c>
      <c r="E16" s="118">
        <v>9</v>
      </c>
      <c r="F16" s="119">
        <v>3</v>
      </c>
      <c r="G16" s="386">
        <f>SUM(H16:J16)</f>
        <v>963</v>
      </c>
      <c r="H16" s="118">
        <v>312</v>
      </c>
      <c r="I16" s="118">
        <v>313</v>
      </c>
      <c r="J16" s="118">
        <v>338</v>
      </c>
      <c r="K16" s="400">
        <f t="shared" si="0"/>
        <v>10</v>
      </c>
      <c r="L16" s="118">
        <v>5</v>
      </c>
      <c r="M16" s="118">
        <v>2</v>
      </c>
      <c r="N16" s="119">
        <v>3</v>
      </c>
      <c r="O16" s="3"/>
      <c r="P16" s="401">
        <f t="shared" si="3"/>
        <v>963</v>
      </c>
      <c r="Q16" s="46">
        <v>460</v>
      </c>
      <c r="R16" s="128">
        <v>503</v>
      </c>
    </row>
    <row r="17" spans="1:18" ht="23.25" customHeight="1" x14ac:dyDescent="0.55000000000000004">
      <c r="A17" s="389" t="s">
        <v>281</v>
      </c>
      <c r="B17" s="361">
        <f t="shared" si="4"/>
        <v>14</v>
      </c>
      <c r="C17" s="122">
        <v>4</v>
      </c>
      <c r="D17" s="122">
        <v>4</v>
      </c>
      <c r="E17" s="122">
        <v>4</v>
      </c>
      <c r="F17" s="123">
        <v>2</v>
      </c>
      <c r="G17" s="391">
        <f>SUM(H17:J17)</f>
        <v>409</v>
      </c>
      <c r="H17" s="122">
        <v>135</v>
      </c>
      <c r="I17" s="122">
        <v>141</v>
      </c>
      <c r="J17" s="122">
        <v>133</v>
      </c>
      <c r="K17" s="402">
        <f t="shared" si="0"/>
        <v>7</v>
      </c>
      <c r="L17" s="122">
        <v>4</v>
      </c>
      <c r="M17" s="122">
        <v>3</v>
      </c>
      <c r="N17" s="123"/>
      <c r="O17" s="3"/>
      <c r="P17" s="393">
        <f t="shared" si="3"/>
        <v>409</v>
      </c>
      <c r="Q17" s="48">
        <v>208</v>
      </c>
      <c r="R17" s="124">
        <v>201</v>
      </c>
    </row>
    <row r="18" spans="1:18" ht="23.25" customHeight="1" x14ac:dyDescent="0.55000000000000004">
      <c r="A18" s="389" t="s">
        <v>282</v>
      </c>
      <c r="B18" s="361">
        <f t="shared" si="4"/>
        <v>14</v>
      </c>
      <c r="C18" s="122">
        <v>4</v>
      </c>
      <c r="D18" s="122">
        <v>4</v>
      </c>
      <c r="E18" s="122">
        <v>4</v>
      </c>
      <c r="F18" s="123">
        <v>2</v>
      </c>
      <c r="G18" s="391">
        <f>SUM(H18:J18)</f>
        <v>414</v>
      </c>
      <c r="H18" s="122">
        <v>131</v>
      </c>
      <c r="I18" s="122">
        <v>130</v>
      </c>
      <c r="J18" s="122">
        <v>153</v>
      </c>
      <c r="K18" s="392">
        <f t="shared" si="0"/>
        <v>12</v>
      </c>
      <c r="L18" s="122">
        <v>4</v>
      </c>
      <c r="M18" s="122">
        <v>6</v>
      </c>
      <c r="N18" s="123">
        <v>2</v>
      </c>
      <c r="O18" s="3"/>
      <c r="P18" s="393">
        <f t="shared" si="3"/>
        <v>414</v>
      </c>
      <c r="Q18" s="48">
        <v>206</v>
      </c>
      <c r="R18" s="124">
        <v>208</v>
      </c>
    </row>
    <row r="19" spans="1:18" ht="23.25" customHeight="1" x14ac:dyDescent="0.55000000000000004">
      <c r="A19" s="389" t="s">
        <v>283</v>
      </c>
      <c r="B19" s="361">
        <f t="shared" si="4"/>
        <v>18</v>
      </c>
      <c r="C19" s="122">
        <v>5</v>
      </c>
      <c r="D19" s="122">
        <v>5</v>
      </c>
      <c r="E19" s="122">
        <v>5</v>
      </c>
      <c r="F19" s="123">
        <v>3</v>
      </c>
      <c r="G19" s="391">
        <f>SUM(H19:J19)</f>
        <v>516</v>
      </c>
      <c r="H19" s="122">
        <v>170</v>
      </c>
      <c r="I19" s="122">
        <v>172</v>
      </c>
      <c r="J19" s="122">
        <v>174</v>
      </c>
      <c r="K19" s="392">
        <f t="shared" si="0"/>
        <v>12</v>
      </c>
      <c r="L19" s="122">
        <v>3</v>
      </c>
      <c r="M19" s="122">
        <v>6</v>
      </c>
      <c r="N19" s="123">
        <v>3</v>
      </c>
      <c r="O19" s="3"/>
      <c r="P19" s="393">
        <f t="shared" si="3"/>
        <v>516</v>
      </c>
      <c r="Q19" s="48">
        <v>295</v>
      </c>
      <c r="R19" s="124">
        <v>221</v>
      </c>
    </row>
    <row r="20" spans="1:18" ht="23.25" customHeight="1" x14ac:dyDescent="0.55000000000000004">
      <c r="A20" s="394" t="s">
        <v>284</v>
      </c>
      <c r="B20" s="300">
        <f t="shared" si="4"/>
        <v>18</v>
      </c>
      <c r="C20" s="125">
        <v>5</v>
      </c>
      <c r="D20" s="125">
        <v>4</v>
      </c>
      <c r="E20" s="125">
        <v>5</v>
      </c>
      <c r="F20" s="126">
        <v>4</v>
      </c>
      <c r="G20" s="396">
        <f>SUM(H20:J20)</f>
        <v>508</v>
      </c>
      <c r="H20" s="125">
        <v>173</v>
      </c>
      <c r="I20" s="125">
        <v>156</v>
      </c>
      <c r="J20" s="125">
        <v>179</v>
      </c>
      <c r="K20" s="397">
        <f t="shared" si="0"/>
        <v>12</v>
      </c>
      <c r="L20" s="125">
        <v>9</v>
      </c>
      <c r="M20" s="125">
        <v>2</v>
      </c>
      <c r="N20" s="126">
        <v>1</v>
      </c>
      <c r="O20" s="3"/>
      <c r="P20" s="398">
        <f t="shared" si="3"/>
        <v>508</v>
      </c>
      <c r="Q20" s="50">
        <v>247</v>
      </c>
      <c r="R20" s="127">
        <v>261</v>
      </c>
    </row>
    <row r="21" spans="1:18" s="114" customFormat="1" ht="23.25" customHeight="1" x14ac:dyDescent="0.55000000000000004">
      <c r="A21" s="403" t="s">
        <v>61</v>
      </c>
      <c r="B21" s="325">
        <f>IF(SUM(B22:B28)=SUM(C21:F21),SUM(C21:F21),"計が一致しません")</f>
        <v>80</v>
      </c>
      <c r="C21" s="379">
        <f>SUM(C22:C28)</f>
        <v>21</v>
      </c>
      <c r="D21" s="379">
        <f>SUM(D22:D28)</f>
        <v>21</v>
      </c>
      <c r="E21" s="379">
        <f>SUM(E22:E28)</f>
        <v>22</v>
      </c>
      <c r="F21" s="380">
        <f>SUM(F22:F28)</f>
        <v>16</v>
      </c>
      <c r="G21" s="381">
        <f>IF(SUM(G22:G28)=SUM(H21:J21),SUM(H21:J21),"計が一致しません")</f>
        <v>2292</v>
      </c>
      <c r="H21" s="379">
        <f>SUM(H22:H28)</f>
        <v>775</v>
      </c>
      <c r="I21" s="379">
        <f>SUM(I22:I28)</f>
        <v>753</v>
      </c>
      <c r="J21" s="379">
        <f>SUM(J22:J28)</f>
        <v>764</v>
      </c>
      <c r="K21" s="382">
        <f>IF(SUM(K22:K28)=SUM(L21:N21),SUM(L21:N21),"計が一致しません")</f>
        <v>66</v>
      </c>
      <c r="L21" s="379">
        <f>SUM(L22:L28)</f>
        <v>25</v>
      </c>
      <c r="M21" s="379">
        <f>SUM(M22:M28)</f>
        <v>20</v>
      </c>
      <c r="N21" s="404">
        <f>SUM(N22:N28)</f>
        <v>21</v>
      </c>
      <c r="O21" s="129"/>
      <c r="P21" s="399">
        <f>IF(SUM(P22:P28)=SUM(Q21:R21),SUM(Q21:R21),"計が一致しません")</f>
        <v>2292</v>
      </c>
      <c r="Q21" s="328">
        <f>SUM(Q22:Q28)</f>
        <v>1153</v>
      </c>
      <c r="R21" s="329">
        <f>SUM(R22:R28)</f>
        <v>1139</v>
      </c>
    </row>
    <row r="22" spans="1:18" ht="23.25" customHeight="1" x14ac:dyDescent="0.55000000000000004">
      <c r="A22" s="384" t="s">
        <v>285</v>
      </c>
      <c r="B22" s="295">
        <f t="shared" si="4"/>
        <v>11</v>
      </c>
      <c r="C22" s="118">
        <v>3</v>
      </c>
      <c r="D22" s="118">
        <v>3</v>
      </c>
      <c r="E22" s="118">
        <v>3</v>
      </c>
      <c r="F22" s="119">
        <v>2</v>
      </c>
      <c r="G22" s="386">
        <f t="shared" ref="G22:G28" si="5">SUM(H22:J22)</f>
        <v>347</v>
      </c>
      <c r="H22" s="118">
        <v>113</v>
      </c>
      <c r="I22" s="118">
        <v>120</v>
      </c>
      <c r="J22" s="118">
        <v>114</v>
      </c>
      <c r="K22" s="387">
        <f t="shared" si="0"/>
        <v>6</v>
      </c>
      <c r="L22" s="118">
        <v>2</v>
      </c>
      <c r="M22" s="118">
        <v>2</v>
      </c>
      <c r="N22" s="119">
        <v>2</v>
      </c>
      <c r="O22" s="3"/>
      <c r="P22" s="401">
        <f t="shared" si="3"/>
        <v>347</v>
      </c>
      <c r="Q22" s="46">
        <v>183</v>
      </c>
      <c r="R22" s="128">
        <v>164</v>
      </c>
    </row>
    <row r="23" spans="1:18" ht="23.25" customHeight="1" x14ac:dyDescent="0.55000000000000004">
      <c r="A23" s="389" t="s">
        <v>286</v>
      </c>
      <c r="B23" s="361">
        <f t="shared" si="4"/>
        <v>11</v>
      </c>
      <c r="C23" s="122">
        <v>3</v>
      </c>
      <c r="D23" s="122">
        <v>3</v>
      </c>
      <c r="E23" s="122">
        <v>3</v>
      </c>
      <c r="F23" s="123">
        <v>2</v>
      </c>
      <c r="G23" s="391">
        <f t="shared" si="5"/>
        <v>295</v>
      </c>
      <c r="H23" s="122">
        <v>98</v>
      </c>
      <c r="I23" s="122">
        <v>92</v>
      </c>
      <c r="J23" s="122">
        <v>105</v>
      </c>
      <c r="K23" s="392">
        <f t="shared" si="0"/>
        <v>4</v>
      </c>
      <c r="L23" s="122">
        <v>1</v>
      </c>
      <c r="M23" s="122">
        <v>1</v>
      </c>
      <c r="N23" s="123">
        <v>2</v>
      </c>
      <c r="O23" s="3"/>
      <c r="P23" s="393">
        <f t="shared" si="3"/>
        <v>295</v>
      </c>
      <c r="Q23" s="48">
        <v>147</v>
      </c>
      <c r="R23" s="124">
        <v>148</v>
      </c>
    </row>
    <row r="24" spans="1:18" ht="23.25" customHeight="1" x14ac:dyDescent="0.55000000000000004">
      <c r="A24" s="389" t="s">
        <v>287</v>
      </c>
      <c r="B24" s="361">
        <f t="shared" si="4"/>
        <v>12</v>
      </c>
      <c r="C24" s="122">
        <v>3</v>
      </c>
      <c r="D24" s="122">
        <v>3</v>
      </c>
      <c r="E24" s="122">
        <v>4</v>
      </c>
      <c r="F24" s="123">
        <v>2</v>
      </c>
      <c r="G24" s="391">
        <f t="shared" si="5"/>
        <v>354</v>
      </c>
      <c r="H24" s="122">
        <v>116</v>
      </c>
      <c r="I24" s="122">
        <v>105</v>
      </c>
      <c r="J24" s="122">
        <v>133</v>
      </c>
      <c r="K24" s="392">
        <f t="shared" si="0"/>
        <v>9</v>
      </c>
      <c r="L24" s="122">
        <v>6</v>
      </c>
      <c r="M24" s="122">
        <v>2</v>
      </c>
      <c r="N24" s="123">
        <v>1</v>
      </c>
      <c r="O24" s="3"/>
      <c r="P24" s="393">
        <f t="shared" si="3"/>
        <v>354</v>
      </c>
      <c r="Q24" s="48">
        <v>173</v>
      </c>
      <c r="R24" s="124">
        <v>181</v>
      </c>
    </row>
    <row r="25" spans="1:18" ht="23.25" customHeight="1" x14ac:dyDescent="0.55000000000000004">
      <c r="A25" s="389" t="s">
        <v>288</v>
      </c>
      <c r="B25" s="361">
        <f t="shared" si="4"/>
        <v>8</v>
      </c>
      <c r="C25" s="122">
        <v>2</v>
      </c>
      <c r="D25" s="122">
        <v>2</v>
      </c>
      <c r="E25" s="122">
        <v>2</v>
      </c>
      <c r="F25" s="123">
        <v>2</v>
      </c>
      <c r="G25" s="391">
        <f t="shared" si="5"/>
        <v>212</v>
      </c>
      <c r="H25" s="122">
        <v>80</v>
      </c>
      <c r="I25" s="122">
        <v>75</v>
      </c>
      <c r="J25" s="122">
        <v>57</v>
      </c>
      <c r="K25" s="392">
        <f t="shared" si="0"/>
        <v>6</v>
      </c>
      <c r="L25" s="122">
        <v>3</v>
      </c>
      <c r="M25" s="122"/>
      <c r="N25" s="123">
        <v>3</v>
      </c>
      <c r="O25" s="3"/>
      <c r="P25" s="393">
        <f t="shared" si="3"/>
        <v>212</v>
      </c>
      <c r="Q25" s="48">
        <v>112</v>
      </c>
      <c r="R25" s="124">
        <v>100</v>
      </c>
    </row>
    <row r="26" spans="1:18" ht="23.25" customHeight="1" x14ac:dyDescent="0.55000000000000004">
      <c r="A26" s="389" t="s">
        <v>289</v>
      </c>
      <c r="B26" s="361">
        <f t="shared" si="4"/>
        <v>15</v>
      </c>
      <c r="C26" s="122">
        <v>5</v>
      </c>
      <c r="D26" s="122">
        <v>4</v>
      </c>
      <c r="E26" s="122">
        <v>4</v>
      </c>
      <c r="F26" s="123">
        <v>2</v>
      </c>
      <c r="G26" s="391">
        <f t="shared" si="5"/>
        <v>497</v>
      </c>
      <c r="H26" s="122">
        <v>182</v>
      </c>
      <c r="I26" s="122">
        <v>157</v>
      </c>
      <c r="J26" s="122">
        <v>158</v>
      </c>
      <c r="K26" s="392">
        <f t="shared" si="0"/>
        <v>10</v>
      </c>
      <c r="L26" s="122">
        <v>2</v>
      </c>
      <c r="M26" s="122">
        <v>3</v>
      </c>
      <c r="N26" s="123">
        <v>5</v>
      </c>
      <c r="O26" s="3"/>
      <c r="P26" s="393">
        <f t="shared" si="3"/>
        <v>497</v>
      </c>
      <c r="Q26" s="48">
        <v>261</v>
      </c>
      <c r="R26" s="124">
        <v>236</v>
      </c>
    </row>
    <row r="27" spans="1:18" ht="23.25" customHeight="1" x14ac:dyDescent="0.55000000000000004">
      <c r="A27" s="394" t="s">
        <v>290</v>
      </c>
      <c r="B27" s="300">
        <f t="shared" si="4"/>
        <v>20</v>
      </c>
      <c r="C27" s="125">
        <v>4</v>
      </c>
      <c r="D27" s="125">
        <v>5</v>
      </c>
      <c r="E27" s="125">
        <v>5</v>
      </c>
      <c r="F27" s="126">
        <v>6</v>
      </c>
      <c r="G27" s="396">
        <f t="shared" si="5"/>
        <v>546</v>
      </c>
      <c r="H27" s="125">
        <v>165</v>
      </c>
      <c r="I27" s="125">
        <v>195</v>
      </c>
      <c r="J27" s="125">
        <v>186</v>
      </c>
      <c r="K27" s="397">
        <f t="shared" si="0"/>
        <v>31</v>
      </c>
      <c r="L27" s="125">
        <v>11</v>
      </c>
      <c r="M27" s="125">
        <v>12</v>
      </c>
      <c r="N27" s="126">
        <v>8</v>
      </c>
      <c r="O27" s="3"/>
      <c r="P27" s="398">
        <f t="shared" si="3"/>
        <v>546</v>
      </c>
      <c r="Q27" s="50">
        <v>259</v>
      </c>
      <c r="R27" s="127">
        <v>287</v>
      </c>
    </row>
    <row r="28" spans="1:18" ht="23.25" customHeight="1" x14ac:dyDescent="0.55000000000000004">
      <c r="A28" s="405" t="s">
        <v>408</v>
      </c>
      <c r="B28" s="300">
        <f t="shared" si="4"/>
        <v>3</v>
      </c>
      <c r="C28" s="177">
        <v>1</v>
      </c>
      <c r="D28" s="177">
        <v>1</v>
      </c>
      <c r="E28" s="177">
        <v>1</v>
      </c>
      <c r="F28" s="193"/>
      <c r="G28" s="406">
        <f t="shared" si="5"/>
        <v>41</v>
      </c>
      <c r="H28" s="177">
        <v>21</v>
      </c>
      <c r="I28" s="177">
        <v>9</v>
      </c>
      <c r="J28" s="177">
        <v>11</v>
      </c>
      <c r="K28" s="407">
        <f>SUM(L28:N28)</f>
        <v>0</v>
      </c>
      <c r="L28" s="177"/>
      <c r="M28" s="177"/>
      <c r="N28" s="193"/>
      <c r="O28" s="3"/>
      <c r="P28" s="408">
        <f t="shared" si="3"/>
        <v>41</v>
      </c>
      <c r="Q28" s="56">
        <v>18</v>
      </c>
      <c r="R28" s="268">
        <v>23</v>
      </c>
    </row>
    <row r="29" spans="1:18" s="114" customFormat="1" ht="23.25" customHeight="1" x14ac:dyDescent="0.55000000000000004">
      <c r="A29" s="409" t="s">
        <v>65</v>
      </c>
      <c r="B29" s="345">
        <f>IF(SUM(B30:B35)=SUM(C29:F29),SUM(C29:F29),"計が一致しません")</f>
        <v>59</v>
      </c>
      <c r="C29" s="410">
        <f>SUM(C30:C35)</f>
        <v>16</v>
      </c>
      <c r="D29" s="410">
        <f>SUM(D30:D35)</f>
        <v>17</v>
      </c>
      <c r="E29" s="410">
        <f>SUM(E30:E35)</f>
        <v>16</v>
      </c>
      <c r="F29" s="404">
        <f>SUM(F30:F35)</f>
        <v>10</v>
      </c>
      <c r="G29" s="411">
        <f>IF(SUM(G30:G35)=SUM(H29:J29),SUM(H29:J29),"計が一致しません")</f>
        <v>1595</v>
      </c>
      <c r="H29" s="410">
        <f>SUM(H30:H35)</f>
        <v>520</v>
      </c>
      <c r="I29" s="410">
        <f>SUM(I30:I35)</f>
        <v>531</v>
      </c>
      <c r="J29" s="410">
        <f>SUM(J30:J35)</f>
        <v>544</v>
      </c>
      <c r="K29" s="412">
        <f>IF(SUM(K30:K35)=SUM(L29:N29),SUM(L29:N29),"計が一致しません")</f>
        <v>37</v>
      </c>
      <c r="L29" s="410">
        <f>SUM(L30:L35)</f>
        <v>19</v>
      </c>
      <c r="M29" s="410">
        <f>SUM(M30:M35)</f>
        <v>11</v>
      </c>
      <c r="N29" s="404">
        <f>SUM(N30:N35)</f>
        <v>7</v>
      </c>
      <c r="O29" s="129"/>
      <c r="P29" s="399">
        <f>IF(SUM(P30:P35)=SUM(Q29:R29),SUM(Q29:R29),"計が一致しません")</f>
        <v>1595</v>
      </c>
      <c r="Q29" s="335">
        <f>SUM(Q30:Q35)</f>
        <v>827</v>
      </c>
      <c r="R29" s="336">
        <f>SUM(R30:R35)</f>
        <v>768</v>
      </c>
    </row>
    <row r="30" spans="1:18" ht="23.25" customHeight="1" x14ac:dyDescent="0.55000000000000004">
      <c r="A30" s="384" t="s">
        <v>291</v>
      </c>
      <c r="B30" s="295">
        <f t="shared" si="4"/>
        <v>11</v>
      </c>
      <c r="C30" s="118">
        <v>3</v>
      </c>
      <c r="D30" s="118">
        <v>3</v>
      </c>
      <c r="E30" s="118">
        <v>3</v>
      </c>
      <c r="F30" s="119">
        <v>2</v>
      </c>
      <c r="G30" s="386">
        <f t="shared" ref="G30:G35" si="6">SUM(H30:J30)</f>
        <v>322</v>
      </c>
      <c r="H30" s="118">
        <v>108</v>
      </c>
      <c r="I30" s="118">
        <v>101</v>
      </c>
      <c r="J30" s="118">
        <v>113</v>
      </c>
      <c r="K30" s="387">
        <f t="shared" si="0"/>
        <v>10</v>
      </c>
      <c r="L30" s="118">
        <v>5</v>
      </c>
      <c r="M30" s="118">
        <v>3</v>
      </c>
      <c r="N30" s="119">
        <v>2</v>
      </c>
      <c r="O30" s="3"/>
      <c r="P30" s="401">
        <f t="shared" si="3"/>
        <v>322</v>
      </c>
      <c r="Q30" s="46">
        <v>165</v>
      </c>
      <c r="R30" s="128">
        <v>157</v>
      </c>
    </row>
    <row r="31" spans="1:18" ht="23.25" customHeight="1" x14ac:dyDescent="0.55000000000000004">
      <c r="A31" s="389" t="s">
        <v>292</v>
      </c>
      <c r="B31" s="361">
        <f t="shared" si="4"/>
        <v>11</v>
      </c>
      <c r="C31" s="122">
        <v>3</v>
      </c>
      <c r="D31" s="122">
        <v>3</v>
      </c>
      <c r="E31" s="122">
        <v>3</v>
      </c>
      <c r="F31" s="123">
        <v>2</v>
      </c>
      <c r="G31" s="391">
        <f t="shared" si="6"/>
        <v>280</v>
      </c>
      <c r="H31" s="122">
        <v>86</v>
      </c>
      <c r="I31" s="122">
        <v>91</v>
      </c>
      <c r="J31" s="122">
        <v>103</v>
      </c>
      <c r="K31" s="392">
        <f t="shared" si="0"/>
        <v>7</v>
      </c>
      <c r="L31" s="122">
        <v>5</v>
      </c>
      <c r="M31" s="122">
        <v>1</v>
      </c>
      <c r="N31" s="123">
        <v>1</v>
      </c>
      <c r="O31" s="3"/>
      <c r="P31" s="393">
        <f t="shared" si="3"/>
        <v>280</v>
      </c>
      <c r="Q31" s="48">
        <v>163</v>
      </c>
      <c r="R31" s="124">
        <v>117</v>
      </c>
    </row>
    <row r="32" spans="1:18" ht="23.25" customHeight="1" x14ac:dyDescent="0.55000000000000004">
      <c r="A32" s="389" t="s">
        <v>293</v>
      </c>
      <c r="B32" s="361">
        <f t="shared" si="4"/>
        <v>14</v>
      </c>
      <c r="C32" s="122">
        <v>4</v>
      </c>
      <c r="D32" s="122">
        <v>4</v>
      </c>
      <c r="E32" s="122">
        <v>4</v>
      </c>
      <c r="F32" s="123">
        <v>2</v>
      </c>
      <c r="G32" s="391">
        <f t="shared" si="6"/>
        <v>435</v>
      </c>
      <c r="H32" s="122">
        <v>146</v>
      </c>
      <c r="I32" s="122">
        <v>144</v>
      </c>
      <c r="J32" s="122">
        <v>145</v>
      </c>
      <c r="K32" s="392">
        <f t="shared" si="0"/>
        <v>7</v>
      </c>
      <c r="L32" s="122">
        <v>4</v>
      </c>
      <c r="M32" s="122">
        <v>2</v>
      </c>
      <c r="N32" s="123">
        <v>1</v>
      </c>
      <c r="O32" s="3"/>
      <c r="P32" s="393">
        <f t="shared" si="3"/>
        <v>435</v>
      </c>
      <c r="Q32" s="48">
        <v>205</v>
      </c>
      <c r="R32" s="124">
        <v>230</v>
      </c>
    </row>
    <row r="33" spans="1:18" ht="23.25" customHeight="1" x14ac:dyDescent="0.55000000000000004">
      <c r="A33" s="389" t="s">
        <v>294</v>
      </c>
      <c r="B33" s="361">
        <f t="shared" si="4"/>
        <v>3</v>
      </c>
      <c r="C33" s="122">
        <v>1</v>
      </c>
      <c r="D33" s="122">
        <v>1</v>
      </c>
      <c r="E33" s="122">
        <v>1</v>
      </c>
      <c r="F33" s="123"/>
      <c r="G33" s="391">
        <f t="shared" si="6"/>
        <v>13</v>
      </c>
      <c r="H33" s="122">
        <v>2</v>
      </c>
      <c r="I33" s="122">
        <v>7</v>
      </c>
      <c r="J33" s="122">
        <v>4</v>
      </c>
      <c r="K33" s="392">
        <f t="shared" si="0"/>
        <v>0</v>
      </c>
      <c r="L33" s="122"/>
      <c r="M33" s="122"/>
      <c r="N33" s="123"/>
      <c r="O33" s="3"/>
      <c r="P33" s="393">
        <f t="shared" si="3"/>
        <v>13</v>
      </c>
      <c r="Q33" s="48">
        <v>7</v>
      </c>
      <c r="R33" s="124">
        <v>6</v>
      </c>
    </row>
    <row r="34" spans="1:18" ht="23.25" customHeight="1" x14ac:dyDescent="0.55000000000000004">
      <c r="A34" s="389" t="s">
        <v>295</v>
      </c>
      <c r="B34" s="361">
        <f t="shared" si="4"/>
        <v>12</v>
      </c>
      <c r="C34" s="122">
        <v>3</v>
      </c>
      <c r="D34" s="122">
        <v>4</v>
      </c>
      <c r="E34" s="122">
        <v>3</v>
      </c>
      <c r="F34" s="123">
        <v>2</v>
      </c>
      <c r="G34" s="391">
        <f t="shared" si="6"/>
        <v>351</v>
      </c>
      <c r="H34" s="122">
        <v>118</v>
      </c>
      <c r="I34" s="122">
        <v>127</v>
      </c>
      <c r="J34" s="122">
        <v>106</v>
      </c>
      <c r="K34" s="392">
        <f t="shared" si="0"/>
        <v>8</v>
      </c>
      <c r="L34" s="122">
        <v>3</v>
      </c>
      <c r="M34" s="122">
        <v>2</v>
      </c>
      <c r="N34" s="123">
        <v>3</v>
      </c>
      <c r="O34" s="3"/>
      <c r="P34" s="393">
        <f t="shared" si="3"/>
        <v>351</v>
      </c>
      <c r="Q34" s="48">
        <v>193</v>
      </c>
      <c r="R34" s="124">
        <v>158</v>
      </c>
    </row>
    <row r="35" spans="1:18" ht="23.25" customHeight="1" x14ac:dyDescent="0.55000000000000004">
      <c r="A35" s="394" t="s">
        <v>296</v>
      </c>
      <c r="B35" s="300">
        <f t="shared" si="4"/>
        <v>8</v>
      </c>
      <c r="C35" s="125">
        <v>2</v>
      </c>
      <c r="D35" s="125">
        <v>2</v>
      </c>
      <c r="E35" s="125">
        <v>2</v>
      </c>
      <c r="F35" s="126">
        <v>2</v>
      </c>
      <c r="G35" s="396">
        <f t="shared" si="6"/>
        <v>194</v>
      </c>
      <c r="H35" s="125">
        <v>60</v>
      </c>
      <c r="I35" s="125">
        <v>61</v>
      </c>
      <c r="J35" s="125">
        <v>73</v>
      </c>
      <c r="K35" s="397">
        <f t="shared" si="0"/>
        <v>5</v>
      </c>
      <c r="L35" s="125">
        <v>2</v>
      </c>
      <c r="M35" s="125">
        <v>3</v>
      </c>
      <c r="N35" s="126"/>
      <c r="O35" s="3"/>
      <c r="P35" s="398">
        <f t="shared" si="3"/>
        <v>194</v>
      </c>
      <c r="Q35" s="50">
        <v>94</v>
      </c>
      <c r="R35" s="127">
        <v>100</v>
      </c>
    </row>
    <row r="36" spans="1:18" s="117" customFormat="1" ht="23.25" customHeight="1" x14ac:dyDescent="0.55000000000000004">
      <c r="A36" s="378" t="s">
        <v>67</v>
      </c>
      <c r="B36" s="325">
        <f>IF(SUM(B37:B53)=SUM(C36:F36),SUM(C36:F36),"計が一致しません")</f>
        <v>190</v>
      </c>
      <c r="C36" s="326">
        <f>SUM(C37:C53)</f>
        <v>50</v>
      </c>
      <c r="D36" s="326">
        <f>SUM(D37:D53)</f>
        <v>51</v>
      </c>
      <c r="E36" s="326">
        <f>SUM(E37:E53)</f>
        <v>52</v>
      </c>
      <c r="F36" s="329">
        <f>SUM(F37:F53)</f>
        <v>37</v>
      </c>
      <c r="G36" s="381">
        <f>IF(SUM(G37:G53)=SUM(H36:J36),SUM(H36:J36),"計が一致しません")</f>
        <v>5188</v>
      </c>
      <c r="H36" s="326">
        <f>SUM(H37:H53)</f>
        <v>1668</v>
      </c>
      <c r="I36" s="326">
        <f>SUM(I37:I53)</f>
        <v>1708</v>
      </c>
      <c r="J36" s="326">
        <f>SUM(J37:J53)</f>
        <v>1812</v>
      </c>
      <c r="K36" s="382">
        <f>IF(SUM(K37:K53)=SUM(L36:N36),SUM(L36:N36),"計が一致しません")</f>
        <v>125</v>
      </c>
      <c r="L36" s="326">
        <f>SUM(L37:L53)</f>
        <v>45</v>
      </c>
      <c r="M36" s="326">
        <f>SUM(M37:M53)</f>
        <v>38</v>
      </c>
      <c r="N36" s="336">
        <f>SUM(N37:N53)</f>
        <v>42</v>
      </c>
      <c r="O36" s="116"/>
      <c r="P36" s="399">
        <f>IF(SUM(P37:P53)=SUM(Q36:R36),SUM(Q36:R36),"計が一致しません")</f>
        <v>5188</v>
      </c>
      <c r="Q36" s="328">
        <f>SUM(Q37:Q53)</f>
        <v>2611</v>
      </c>
      <c r="R36" s="329">
        <f>SUM(R37:R53)</f>
        <v>2577</v>
      </c>
    </row>
    <row r="37" spans="1:18" ht="23.25" customHeight="1" x14ac:dyDescent="0.55000000000000004">
      <c r="A37" s="384" t="s">
        <v>148</v>
      </c>
      <c r="B37" s="295">
        <f t="shared" si="4"/>
        <v>8</v>
      </c>
      <c r="C37" s="118">
        <v>2</v>
      </c>
      <c r="D37" s="118">
        <v>2</v>
      </c>
      <c r="E37" s="118">
        <v>2</v>
      </c>
      <c r="F37" s="119">
        <v>2</v>
      </c>
      <c r="G37" s="386">
        <f>SUM(H37:J37)</f>
        <v>179</v>
      </c>
      <c r="H37" s="118">
        <v>48</v>
      </c>
      <c r="I37" s="118">
        <v>53</v>
      </c>
      <c r="J37" s="118">
        <v>78</v>
      </c>
      <c r="K37" s="387">
        <f t="shared" si="0"/>
        <v>9</v>
      </c>
      <c r="L37" s="118">
        <v>2</v>
      </c>
      <c r="M37" s="118">
        <v>4</v>
      </c>
      <c r="N37" s="119">
        <v>3</v>
      </c>
      <c r="O37" s="3"/>
      <c r="P37" s="401">
        <f t="shared" si="3"/>
        <v>179</v>
      </c>
      <c r="Q37" s="46">
        <v>76</v>
      </c>
      <c r="R37" s="128">
        <v>103</v>
      </c>
    </row>
    <row r="38" spans="1:18" ht="23.25" customHeight="1" x14ac:dyDescent="0.55000000000000004">
      <c r="A38" s="389" t="s">
        <v>149</v>
      </c>
      <c r="B38" s="361">
        <f t="shared" si="4"/>
        <v>16</v>
      </c>
      <c r="C38" s="122">
        <v>5</v>
      </c>
      <c r="D38" s="122">
        <v>4</v>
      </c>
      <c r="E38" s="122">
        <v>5</v>
      </c>
      <c r="F38" s="123">
        <v>2</v>
      </c>
      <c r="G38" s="391">
        <f t="shared" ref="G38:G53" si="7">SUM(H38:J38)</f>
        <v>520</v>
      </c>
      <c r="H38" s="122">
        <v>167</v>
      </c>
      <c r="I38" s="122">
        <v>162</v>
      </c>
      <c r="J38" s="122">
        <v>191</v>
      </c>
      <c r="K38" s="392">
        <f t="shared" si="0"/>
        <v>7</v>
      </c>
      <c r="L38" s="122">
        <v>4</v>
      </c>
      <c r="M38" s="122">
        <v>2</v>
      </c>
      <c r="N38" s="123">
        <v>1</v>
      </c>
      <c r="O38" s="3"/>
      <c r="P38" s="393">
        <f t="shared" si="3"/>
        <v>520</v>
      </c>
      <c r="Q38" s="48">
        <v>259</v>
      </c>
      <c r="R38" s="124">
        <v>261</v>
      </c>
    </row>
    <row r="39" spans="1:18" ht="23.25" customHeight="1" x14ac:dyDescent="0.55000000000000004">
      <c r="A39" s="389" t="s">
        <v>297</v>
      </c>
      <c r="B39" s="361">
        <f t="shared" si="4"/>
        <v>13</v>
      </c>
      <c r="C39" s="122">
        <v>3</v>
      </c>
      <c r="D39" s="122">
        <v>4</v>
      </c>
      <c r="E39" s="122">
        <v>4</v>
      </c>
      <c r="F39" s="123">
        <v>2</v>
      </c>
      <c r="G39" s="391">
        <f t="shared" si="7"/>
        <v>391</v>
      </c>
      <c r="H39" s="122">
        <v>126</v>
      </c>
      <c r="I39" s="122">
        <v>123</v>
      </c>
      <c r="J39" s="122">
        <v>142</v>
      </c>
      <c r="K39" s="392">
        <f t="shared" si="0"/>
        <v>11</v>
      </c>
      <c r="L39" s="122">
        <v>6</v>
      </c>
      <c r="M39" s="122">
        <v>2</v>
      </c>
      <c r="N39" s="123">
        <v>3</v>
      </c>
      <c r="O39" s="3"/>
      <c r="P39" s="393">
        <f t="shared" si="3"/>
        <v>391</v>
      </c>
      <c r="Q39" s="48">
        <v>201</v>
      </c>
      <c r="R39" s="124">
        <v>190</v>
      </c>
    </row>
    <row r="40" spans="1:18" ht="23.25" customHeight="1" x14ac:dyDescent="0.55000000000000004">
      <c r="A40" s="389" t="s">
        <v>153</v>
      </c>
      <c r="B40" s="361">
        <f t="shared" si="4"/>
        <v>6</v>
      </c>
      <c r="C40" s="122">
        <v>1</v>
      </c>
      <c r="D40" s="122">
        <v>2</v>
      </c>
      <c r="E40" s="122">
        <v>1</v>
      </c>
      <c r="F40" s="123">
        <v>2</v>
      </c>
      <c r="G40" s="391">
        <f t="shared" si="7"/>
        <v>129</v>
      </c>
      <c r="H40" s="122">
        <v>38</v>
      </c>
      <c r="I40" s="122">
        <v>53</v>
      </c>
      <c r="J40" s="122">
        <v>38</v>
      </c>
      <c r="K40" s="392">
        <f t="shared" si="0"/>
        <v>5</v>
      </c>
      <c r="L40" s="122">
        <v>3</v>
      </c>
      <c r="M40" s="122">
        <v>1</v>
      </c>
      <c r="N40" s="123">
        <v>1</v>
      </c>
      <c r="O40" s="3"/>
      <c r="P40" s="393">
        <f t="shared" si="3"/>
        <v>129</v>
      </c>
      <c r="Q40" s="48">
        <v>67</v>
      </c>
      <c r="R40" s="124">
        <v>62</v>
      </c>
    </row>
    <row r="41" spans="1:18" ht="23.25" customHeight="1" x14ac:dyDescent="0.55000000000000004">
      <c r="A41" s="389" t="s">
        <v>154</v>
      </c>
      <c r="B41" s="361">
        <f t="shared" si="4"/>
        <v>12</v>
      </c>
      <c r="C41" s="122">
        <v>3</v>
      </c>
      <c r="D41" s="122">
        <v>3</v>
      </c>
      <c r="E41" s="122">
        <v>4</v>
      </c>
      <c r="F41" s="123">
        <v>2</v>
      </c>
      <c r="G41" s="391">
        <f t="shared" si="7"/>
        <v>367</v>
      </c>
      <c r="H41" s="122">
        <v>112</v>
      </c>
      <c r="I41" s="122">
        <v>118</v>
      </c>
      <c r="J41" s="122">
        <v>137</v>
      </c>
      <c r="K41" s="392">
        <f t="shared" si="0"/>
        <v>4</v>
      </c>
      <c r="L41" s="122">
        <v>1</v>
      </c>
      <c r="M41" s="122"/>
      <c r="N41" s="123">
        <v>3</v>
      </c>
      <c r="O41" s="3"/>
      <c r="P41" s="393">
        <f t="shared" si="3"/>
        <v>367</v>
      </c>
      <c r="Q41" s="48">
        <v>181</v>
      </c>
      <c r="R41" s="124">
        <v>186</v>
      </c>
    </row>
    <row r="42" spans="1:18" ht="23.25" customHeight="1" x14ac:dyDescent="0.55000000000000004">
      <c r="A42" s="389" t="s">
        <v>164</v>
      </c>
      <c r="B42" s="361">
        <f t="shared" si="4"/>
        <v>11</v>
      </c>
      <c r="C42" s="122">
        <v>3</v>
      </c>
      <c r="D42" s="122">
        <v>3</v>
      </c>
      <c r="E42" s="122">
        <v>3</v>
      </c>
      <c r="F42" s="123">
        <v>2</v>
      </c>
      <c r="G42" s="391">
        <f t="shared" si="7"/>
        <v>269</v>
      </c>
      <c r="H42" s="122">
        <v>83</v>
      </c>
      <c r="I42" s="122">
        <v>89</v>
      </c>
      <c r="J42" s="122">
        <v>97</v>
      </c>
      <c r="K42" s="392">
        <f t="shared" si="0"/>
        <v>5</v>
      </c>
      <c r="L42" s="122">
        <v>1</v>
      </c>
      <c r="M42" s="122">
        <v>1</v>
      </c>
      <c r="N42" s="123">
        <v>3</v>
      </c>
      <c r="O42" s="3"/>
      <c r="P42" s="393">
        <f t="shared" si="3"/>
        <v>269</v>
      </c>
      <c r="Q42" s="48">
        <v>125</v>
      </c>
      <c r="R42" s="124">
        <v>144</v>
      </c>
    </row>
    <row r="43" spans="1:18" ht="23.25" customHeight="1" x14ac:dyDescent="0.55000000000000004">
      <c r="A43" s="389" t="s">
        <v>159</v>
      </c>
      <c r="B43" s="361">
        <f t="shared" si="4"/>
        <v>13</v>
      </c>
      <c r="C43" s="122">
        <v>4</v>
      </c>
      <c r="D43" s="122">
        <v>3</v>
      </c>
      <c r="E43" s="122">
        <v>4</v>
      </c>
      <c r="F43" s="123">
        <v>2</v>
      </c>
      <c r="G43" s="391">
        <f t="shared" si="7"/>
        <v>382</v>
      </c>
      <c r="H43" s="122">
        <v>138</v>
      </c>
      <c r="I43" s="122">
        <v>114</v>
      </c>
      <c r="J43" s="122">
        <v>130</v>
      </c>
      <c r="K43" s="392">
        <f t="shared" si="0"/>
        <v>9</v>
      </c>
      <c r="L43" s="122">
        <v>1</v>
      </c>
      <c r="M43" s="122">
        <v>3</v>
      </c>
      <c r="N43" s="123">
        <v>5</v>
      </c>
      <c r="O43" s="3"/>
      <c r="P43" s="393">
        <f t="shared" si="3"/>
        <v>382</v>
      </c>
      <c r="Q43" s="48">
        <v>195</v>
      </c>
      <c r="R43" s="124">
        <v>187</v>
      </c>
    </row>
    <row r="44" spans="1:18" ht="23.25" customHeight="1" x14ac:dyDescent="0.55000000000000004">
      <c r="A44" s="389" t="s">
        <v>161</v>
      </c>
      <c r="B44" s="361">
        <f t="shared" si="4"/>
        <v>5</v>
      </c>
      <c r="C44" s="122">
        <v>1</v>
      </c>
      <c r="D44" s="122">
        <v>1</v>
      </c>
      <c r="E44" s="122">
        <v>1</v>
      </c>
      <c r="F44" s="123">
        <v>2</v>
      </c>
      <c r="G44" s="391">
        <f t="shared" si="7"/>
        <v>102</v>
      </c>
      <c r="H44" s="122">
        <v>42</v>
      </c>
      <c r="I44" s="122">
        <v>29</v>
      </c>
      <c r="J44" s="122">
        <v>31</v>
      </c>
      <c r="K44" s="392">
        <f t="shared" si="0"/>
        <v>5</v>
      </c>
      <c r="L44" s="122">
        <v>3</v>
      </c>
      <c r="M44" s="122"/>
      <c r="N44" s="123">
        <v>2</v>
      </c>
      <c r="O44" s="3"/>
      <c r="P44" s="393">
        <f t="shared" si="3"/>
        <v>102</v>
      </c>
      <c r="Q44" s="48">
        <v>44</v>
      </c>
      <c r="R44" s="124">
        <v>58</v>
      </c>
    </row>
    <row r="45" spans="1:18" ht="23.25" customHeight="1" x14ac:dyDescent="0.55000000000000004">
      <c r="A45" s="389" t="s">
        <v>162</v>
      </c>
      <c r="B45" s="361">
        <f t="shared" si="4"/>
        <v>3</v>
      </c>
      <c r="C45" s="122">
        <v>1</v>
      </c>
      <c r="D45" s="122">
        <v>1</v>
      </c>
      <c r="E45" s="122">
        <v>1</v>
      </c>
      <c r="F45" s="123">
        <v>0</v>
      </c>
      <c r="G45" s="391">
        <f t="shared" si="7"/>
        <v>9</v>
      </c>
      <c r="H45" s="122">
        <v>2</v>
      </c>
      <c r="I45" s="122">
        <v>2</v>
      </c>
      <c r="J45" s="122">
        <v>5</v>
      </c>
      <c r="K45" s="392">
        <f t="shared" si="0"/>
        <v>0</v>
      </c>
      <c r="L45" s="122"/>
      <c r="M45" s="122"/>
      <c r="N45" s="123"/>
      <c r="O45" s="3"/>
      <c r="P45" s="393">
        <f t="shared" si="3"/>
        <v>9</v>
      </c>
      <c r="Q45" s="48">
        <v>3</v>
      </c>
      <c r="R45" s="124">
        <v>6</v>
      </c>
    </row>
    <row r="46" spans="1:18" ht="23.25" customHeight="1" x14ac:dyDescent="0.55000000000000004">
      <c r="A46" s="389" t="s">
        <v>166</v>
      </c>
      <c r="B46" s="361">
        <f t="shared" si="4"/>
        <v>18</v>
      </c>
      <c r="C46" s="122">
        <v>4</v>
      </c>
      <c r="D46" s="122">
        <v>5</v>
      </c>
      <c r="E46" s="122">
        <v>5</v>
      </c>
      <c r="F46" s="123">
        <v>4</v>
      </c>
      <c r="G46" s="391">
        <f t="shared" si="7"/>
        <v>504</v>
      </c>
      <c r="H46" s="122">
        <v>159</v>
      </c>
      <c r="I46" s="122">
        <v>171</v>
      </c>
      <c r="J46" s="122">
        <v>174</v>
      </c>
      <c r="K46" s="392">
        <f t="shared" si="0"/>
        <v>15</v>
      </c>
      <c r="L46" s="122">
        <v>7</v>
      </c>
      <c r="M46" s="122">
        <v>4</v>
      </c>
      <c r="N46" s="123">
        <v>4</v>
      </c>
      <c r="O46" s="3"/>
      <c r="P46" s="393">
        <f t="shared" si="3"/>
        <v>504</v>
      </c>
      <c r="Q46" s="48">
        <v>258</v>
      </c>
      <c r="R46" s="124">
        <v>246</v>
      </c>
    </row>
    <row r="47" spans="1:18" ht="23.25" customHeight="1" x14ac:dyDescent="0.55000000000000004">
      <c r="A47" s="389" t="s">
        <v>298</v>
      </c>
      <c r="B47" s="361">
        <f t="shared" si="4"/>
        <v>17</v>
      </c>
      <c r="C47" s="122">
        <v>5</v>
      </c>
      <c r="D47" s="122">
        <v>5</v>
      </c>
      <c r="E47" s="122">
        <v>4</v>
      </c>
      <c r="F47" s="123">
        <v>3</v>
      </c>
      <c r="G47" s="391">
        <f t="shared" si="7"/>
        <v>497</v>
      </c>
      <c r="H47" s="122">
        <v>168</v>
      </c>
      <c r="I47" s="122">
        <v>184</v>
      </c>
      <c r="J47" s="122">
        <v>145</v>
      </c>
      <c r="K47" s="392">
        <f t="shared" si="0"/>
        <v>12</v>
      </c>
      <c r="L47" s="122">
        <v>3</v>
      </c>
      <c r="M47" s="122">
        <v>5</v>
      </c>
      <c r="N47" s="123">
        <v>4</v>
      </c>
      <c r="O47" s="3"/>
      <c r="P47" s="393">
        <f t="shared" si="3"/>
        <v>497</v>
      </c>
      <c r="Q47" s="48">
        <v>252</v>
      </c>
      <c r="R47" s="124">
        <v>245</v>
      </c>
    </row>
    <row r="48" spans="1:18" ht="23.25" customHeight="1" x14ac:dyDescent="0.55000000000000004">
      <c r="A48" s="389" t="s">
        <v>168</v>
      </c>
      <c r="B48" s="361">
        <f t="shared" si="4"/>
        <v>11</v>
      </c>
      <c r="C48" s="122">
        <v>3</v>
      </c>
      <c r="D48" s="122">
        <v>3</v>
      </c>
      <c r="E48" s="122">
        <v>3</v>
      </c>
      <c r="F48" s="123">
        <v>2</v>
      </c>
      <c r="G48" s="391">
        <f t="shared" si="7"/>
        <v>318</v>
      </c>
      <c r="H48" s="122">
        <v>103</v>
      </c>
      <c r="I48" s="122">
        <v>105</v>
      </c>
      <c r="J48" s="122">
        <v>110</v>
      </c>
      <c r="K48" s="392">
        <f t="shared" si="0"/>
        <v>6</v>
      </c>
      <c r="L48" s="122">
        <v>3</v>
      </c>
      <c r="M48" s="122">
        <v>1</v>
      </c>
      <c r="N48" s="123">
        <v>2</v>
      </c>
      <c r="O48" s="3"/>
      <c r="P48" s="393">
        <f t="shared" si="3"/>
        <v>318</v>
      </c>
      <c r="Q48" s="48">
        <v>158</v>
      </c>
      <c r="R48" s="124">
        <v>160</v>
      </c>
    </row>
    <row r="49" spans="1:18" ht="23.25" customHeight="1" x14ac:dyDescent="0.55000000000000004">
      <c r="A49" s="389" t="s">
        <v>172</v>
      </c>
      <c r="B49" s="361">
        <f t="shared" si="4"/>
        <v>11</v>
      </c>
      <c r="C49" s="122">
        <v>3</v>
      </c>
      <c r="D49" s="122">
        <v>3</v>
      </c>
      <c r="E49" s="122">
        <v>3</v>
      </c>
      <c r="F49" s="123">
        <v>2</v>
      </c>
      <c r="G49" s="391">
        <f t="shared" si="7"/>
        <v>303</v>
      </c>
      <c r="H49" s="122">
        <v>85</v>
      </c>
      <c r="I49" s="122">
        <v>110</v>
      </c>
      <c r="J49" s="122">
        <v>108</v>
      </c>
      <c r="K49" s="392">
        <f t="shared" si="0"/>
        <v>5</v>
      </c>
      <c r="L49" s="122"/>
      <c r="M49" s="122">
        <v>2</v>
      </c>
      <c r="N49" s="123">
        <v>3</v>
      </c>
      <c r="O49" s="3"/>
      <c r="P49" s="393">
        <f t="shared" si="3"/>
        <v>303</v>
      </c>
      <c r="Q49" s="48">
        <v>155</v>
      </c>
      <c r="R49" s="124">
        <v>148</v>
      </c>
    </row>
    <row r="50" spans="1:18" ht="23.25" customHeight="1" x14ac:dyDescent="0.55000000000000004">
      <c r="A50" s="389" t="s">
        <v>299</v>
      </c>
      <c r="B50" s="361">
        <f t="shared" si="4"/>
        <v>8</v>
      </c>
      <c r="C50" s="122">
        <v>2</v>
      </c>
      <c r="D50" s="122">
        <v>2</v>
      </c>
      <c r="E50" s="122">
        <v>2</v>
      </c>
      <c r="F50" s="123">
        <v>2</v>
      </c>
      <c r="G50" s="391">
        <f t="shared" si="7"/>
        <v>206</v>
      </c>
      <c r="H50" s="122">
        <v>64</v>
      </c>
      <c r="I50" s="122">
        <v>70</v>
      </c>
      <c r="J50" s="122">
        <v>72</v>
      </c>
      <c r="K50" s="392">
        <f t="shared" si="0"/>
        <v>8</v>
      </c>
      <c r="L50" s="122">
        <v>3</v>
      </c>
      <c r="M50" s="122">
        <v>4</v>
      </c>
      <c r="N50" s="123">
        <v>1</v>
      </c>
      <c r="O50" s="3"/>
      <c r="P50" s="393">
        <f t="shared" si="3"/>
        <v>206</v>
      </c>
      <c r="Q50" s="48">
        <v>111</v>
      </c>
      <c r="R50" s="124">
        <v>95</v>
      </c>
    </row>
    <row r="51" spans="1:18" ht="23.25" customHeight="1" x14ac:dyDescent="0.55000000000000004">
      <c r="A51" s="389" t="s">
        <v>300</v>
      </c>
      <c r="B51" s="361">
        <f t="shared" si="4"/>
        <v>28</v>
      </c>
      <c r="C51" s="122">
        <v>8</v>
      </c>
      <c r="D51" s="122">
        <v>8</v>
      </c>
      <c r="E51" s="122">
        <v>8</v>
      </c>
      <c r="F51" s="123">
        <v>4</v>
      </c>
      <c r="G51" s="391">
        <f t="shared" si="7"/>
        <v>923</v>
      </c>
      <c r="H51" s="122">
        <v>308</v>
      </c>
      <c r="I51" s="122">
        <v>294</v>
      </c>
      <c r="J51" s="122">
        <v>321</v>
      </c>
      <c r="K51" s="392">
        <f t="shared" si="0"/>
        <v>18</v>
      </c>
      <c r="L51" s="122">
        <v>6</v>
      </c>
      <c r="M51" s="122">
        <v>7</v>
      </c>
      <c r="N51" s="123">
        <v>5</v>
      </c>
      <c r="O51" s="3"/>
      <c r="P51" s="393">
        <f t="shared" si="3"/>
        <v>923</v>
      </c>
      <c r="Q51" s="48">
        <v>478</v>
      </c>
      <c r="R51" s="124">
        <v>445</v>
      </c>
    </row>
    <row r="52" spans="1:18" ht="23.25" customHeight="1" x14ac:dyDescent="0.55000000000000004">
      <c r="A52" s="389" t="s">
        <v>176</v>
      </c>
      <c r="B52" s="361">
        <f t="shared" si="4"/>
        <v>5</v>
      </c>
      <c r="C52" s="122">
        <v>1</v>
      </c>
      <c r="D52" s="122">
        <v>1</v>
      </c>
      <c r="E52" s="122">
        <v>1</v>
      </c>
      <c r="F52" s="123">
        <v>2</v>
      </c>
      <c r="G52" s="391">
        <f t="shared" si="7"/>
        <v>48</v>
      </c>
      <c r="H52" s="122">
        <v>10</v>
      </c>
      <c r="I52" s="122">
        <v>20</v>
      </c>
      <c r="J52" s="122">
        <v>18</v>
      </c>
      <c r="K52" s="392">
        <f t="shared" si="0"/>
        <v>2</v>
      </c>
      <c r="L52" s="122">
        <v>1</v>
      </c>
      <c r="M52" s="122">
        <v>1</v>
      </c>
      <c r="N52" s="123"/>
      <c r="O52" s="3"/>
      <c r="P52" s="393">
        <f t="shared" si="3"/>
        <v>48</v>
      </c>
      <c r="Q52" s="48">
        <v>21</v>
      </c>
      <c r="R52" s="124">
        <v>27</v>
      </c>
    </row>
    <row r="53" spans="1:18" ht="23.25" customHeight="1" x14ac:dyDescent="0.55000000000000004">
      <c r="A53" s="394" t="s">
        <v>180</v>
      </c>
      <c r="B53" s="300">
        <f t="shared" si="4"/>
        <v>5</v>
      </c>
      <c r="C53" s="125">
        <v>1</v>
      </c>
      <c r="D53" s="125">
        <v>1</v>
      </c>
      <c r="E53" s="125">
        <v>1</v>
      </c>
      <c r="F53" s="126">
        <v>2</v>
      </c>
      <c r="G53" s="396">
        <f t="shared" si="7"/>
        <v>41</v>
      </c>
      <c r="H53" s="125">
        <v>15</v>
      </c>
      <c r="I53" s="125">
        <v>11</v>
      </c>
      <c r="J53" s="125">
        <v>15</v>
      </c>
      <c r="K53" s="397">
        <f t="shared" si="0"/>
        <v>4</v>
      </c>
      <c r="L53" s="125">
        <v>1</v>
      </c>
      <c r="M53" s="125">
        <v>1</v>
      </c>
      <c r="N53" s="126">
        <v>2</v>
      </c>
      <c r="O53" s="3"/>
      <c r="P53" s="398">
        <f t="shared" si="3"/>
        <v>41</v>
      </c>
      <c r="Q53" s="50">
        <v>27</v>
      </c>
      <c r="R53" s="127">
        <v>14</v>
      </c>
    </row>
    <row r="54" spans="1:18" s="117" customFormat="1" ht="23.25" customHeight="1" x14ac:dyDescent="0.55000000000000004">
      <c r="A54" s="413" t="s">
        <v>75</v>
      </c>
      <c r="B54" s="345">
        <f>IF(SUM(B55:B61)=SUM(C54:F54),SUM(C54:F54),"計が一致しません")</f>
        <v>62</v>
      </c>
      <c r="C54" s="346">
        <f>SUM(C55:C61)</f>
        <v>16</v>
      </c>
      <c r="D54" s="346">
        <f>SUM(D55:D61)</f>
        <v>17</v>
      </c>
      <c r="E54" s="346">
        <f>SUM(E55:E61)</f>
        <v>17</v>
      </c>
      <c r="F54" s="336">
        <f>SUM(F55:F61)</f>
        <v>12</v>
      </c>
      <c r="G54" s="411">
        <f>IF(SUM(G55:G61)=SUM(H54:J54),SUM(H54:J54),"計が一致しません")</f>
        <v>1557</v>
      </c>
      <c r="H54" s="346">
        <f>SUM(H55:H61)</f>
        <v>518</v>
      </c>
      <c r="I54" s="346">
        <f>SUM(I55:I61)</f>
        <v>512</v>
      </c>
      <c r="J54" s="346">
        <f>SUM(J55:J61)</f>
        <v>527</v>
      </c>
      <c r="K54" s="412">
        <f>IF(SUM(K55:K61)=SUM(L54:N54),SUM(L54:N54),"計が一致しません")</f>
        <v>42</v>
      </c>
      <c r="L54" s="335">
        <f>SUM(L55:L61)</f>
        <v>15</v>
      </c>
      <c r="M54" s="335">
        <f>SUM(M55:M61)</f>
        <v>16</v>
      </c>
      <c r="N54" s="336">
        <f>SUM(N55:N61)</f>
        <v>11</v>
      </c>
      <c r="O54" s="116"/>
      <c r="P54" s="399">
        <f>IF(SUM(P55:P61)=SUM(Q54:R54),SUM(Q54:R54),"計が一致しません")</f>
        <v>1557</v>
      </c>
      <c r="Q54" s="335">
        <f>SUM(Q55:Q61)</f>
        <v>819</v>
      </c>
      <c r="R54" s="336">
        <f>SUM(R55:R61)</f>
        <v>738</v>
      </c>
    </row>
    <row r="55" spans="1:18" ht="23.25" customHeight="1" x14ac:dyDescent="0.55000000000000004">
      <c r="A55" s="384" t="s">
        <v>301</v>
      </c>
      <c r="B55" s="295">
        <f t="shared" si="4"/>
        <v>8</v>
      </c>
      <c r="C55" s="118">
        <v>2</v>
      </c>
      <c r="D55" s="118">
        <v>2</v>
      </c>
      <c r="E55" s="118">
        <v>2</v>
      </c>
      <c r="F55" s="119">
        <v>2</v>
      </c>
      <c r="G55" s="386">
        <f t="shared" ref="G55:G99" si="8">SUM(H55:J55)</f>
        <v>140</v>
      </c>
      <c r="H55" s="118">
        <v>45</v>
      </c>
      <c r="I55" s="118">
        <v>51</v>
      </c>
      <c r="J55" s="118">
        <v>44</v>
      </c>
      <c r="K55" s="387">
        <f t="shared" si="0"/>
        <v>3</v>
      </c>
      <c r="L55" s="118">
        <v>1</v>
      </c>
      <c r="M55" s="118">
        <v>1</v>
      </c>
      <c r="N55" s="119">
        <v>1</v>
      </c>
      <c r="O55" s="3"/>
      <c r="P55" s="401">
        <f t="shared" si="3"/>
        <v>140</v>
      </c>
      <c r="Q55" s="46">
        <v>82</v>
      </c>
      <c r="R55" s="128">
        <v>58</v>
      </c>
    </row>
    <row r="56" spans="1:18" ht="23.25" customHeight="1" x14ac:dyDescent="0.55000000000000004">
      <c r="A56" s="389" t="s">
        <v>302</v>
      </c>
      <c r="B56" s="361">
        <f t="shared" si="4"/>
        <v>8</v>
      </c>
      <c r="C56" s="122">
        <v>2</v>
      </c>
      <c r="D56" s="122">
        <v>2</v>
      </c>
      <c r="E56" s="122">
        <v>2</v>
      </c>
      <c r="F56" s="123">
        <v>2</v>
      </c>
      <c r="G56" s="391">
        <f t="shared" si="8"/>
        <v>171</v>
      </c>
      <c r="H56" s="122">
        <v>59</v>
      </c>
      <c r="I56" s="122">
        <v>60</v>
      </c>
      <c r="J56" s="122">
        <v>52</v>
      </c>
      <c r="K56" s="392">
        <f t="shared" si="0"/>
        <v>7</v>
      </c>
      <c r="L56" s="122">
        <v>3</v>
      </c>
      <c r="M56" s="122">
        <v>2</v>
      </c>
      <c r="N56" s="123">
        <v>2</v>
      </c>
      <c r="O56" s="3"/>
      <c r="P56" s="393">
        <f t="shared" si="3"/>
        <v>171</v>
      </c>
      <c r="Q56" s="48">
        <v>103</v>
      </c>
      <c r="R56" s="124">
        <v>68</v>
      </c>
    </row>
    <row r="57" spans="1:18" ht="23.25" customHeight="1" x14ac:dyDescent="0.55000000000000004">
      <c r="A57" s="389" t="s">
        <v>303</v>
      </c>
      <c r="B57" s="361">
        <f t="shared" si="4"/>
        <v>3</v>
      </c>
      <c r="C57" s="122">
        <v>1</v>
      </c>
      <c r="D57" s="122">
        <v>1</v>
      </c>
      <c r="E57" s="122">
        <v>1</v>
      </c>
      <c r="F57" s="123"/>
      <c r="G57" s="391">
        <f t="shared" si="8"/>
        <v>19</v>
      </c>
      <c r="H57" s="122">
        <v>4</v>
      </c>
      <c r="I57" s="122">
        <v>6</v>
      </c>
      <c r="J57" s="122">
        <v>9</v>
      </c>
      <c r="K57" s="392">
        <f t="shared" si="0"/>
        <v>0</v>
      </c>
      <c r="L57" s="122"/>
      <c r="M57" s="122"/>
      <c r="N57" s="123"/>
      <c r="O57" s="3"/>
      <c r="P57" s="393">
        <f t="shared" si="3"/>
        <v>19</v>
      </c>
      <c r="Q57" s="48">
        <v>6</v>
      </c>
      <c r="R57" s="124">
        <v>13</v>
      </c>
    </row>
    <row r="58" spans="1:18" ht="23.25" customHeight="1" x14ac:dyDescent="0.55000000000000004">
      <c r="A58" s="389" t="s">
        <v>304</v>
      </c>
      <c r="B58" s="361">
        <f t="shared" si="4"/>
        <v>14</v>
      </c>
      <c r="C58" s="122">
        <v>4</v>
      </c>
      <c r="D58" s="122">
        <v>4</v>
      </c>
      <c r="E58" s="122">
        <v>4</v>
      </c>
      <c r="F58" s="123">
        <v>2</v>
      </c>
      <c r="G58" s="391">
        <f t="shared" si="8"/>
        <v>431</v>
      </c>
      <c r="H58" s="122">
        <v>160</v>
      </c>
      <c r="I58" s="122">
        <v>117</v>
      </c>
      <c r="J58" s="122">
        <v>154</v>
      </c>
      <c r="K58" s="392">
        <f t="shared" si="0"/>
        <v>4</v>
      </c>
      <c r="L58" s="122">
        <v>1</v>
      </c>
      <c r="M58" s="122">
        <v>3</v>
      </c>
      <c r="N58" s="123"/>
      <c r="O58" s="3"/>
      <c r="P58" s="393">
        <f t="shared" si="3"/>
        <v>431</v>
      </c>
      <c r="Q58" s="48">
        <v>219</v>
      </c>
      <c r="R58" s="124">
        <v>212</v>
      </c>
    </row>
    <row r="59" spans="1:18" ht="23.25" customHeight="1" x14ac:dyDescent="0.55000000000000004">
      <c r="A59" s="389" t="s">
        <v>305</v>
      </c>
      <c r="B59" s="361">
        <f t="shared" si="4"/>
        <v>10</v>
      </c>
      <c r="C59" s="122">
        <v>2</v>
      </c>
      <c r="D59" s="122">
        <v>3</v>
      </c>
      <c r="E59" s="122">
        <v>3</v>
      </c>
      <c r="F59" s="123">
        <v>2</v>
      </c>
      <c r="G59" s="391">
        <f t="shared" si="8"/>
        <v>260</v>
      </c>
      <c r="H59" s="122">
        <v>77</v>
      </c>
      <c r="I59" s="122">
        <v>94</v>
      </c>
      <c r="J59" s="122">
        <v>89</v>
      </c>
      <c r="K59" s="392">
        <f t="shared" si="0"/>
        <v>11</v>
      </c>
      <c r="L59" s="122">
        <v>1</v>
      </c>
      <c r="M59" s="122">
        <v>6</v>
      </c>
      <c r="N59" s="123">
        <v>4</v>
      </c>
      <c r="O59" s="3"/>
      <c r="P59" s="393">
        <f t="shared" si="3"/>
        <v>260</v>
      </c>
      <c r="Q59" s="48">
        <v>134</v>
      </c>
      <c r="R59" s="124">
        <v>126</v>
      </c>
    </row>
    <row r="60" spans="1:18" ht="23.25" customHeight="1" x14ac:dyDescent="0.55000000000000004">
      <c r="A60" s="389" t="s">
        <v>188</v>
      </c>
      <c r="B60" s="361">
        <f t="shared" si="4"/>
        <v>11</v>
      </c>
      <c r="C60" s="122">
        <v>3</v>
      </c>
      <c r="D60" s="122">
        <v>3</v>
      </c>
      <c r="E60" s="122">
        <v>3</v>
      </c>
      <c r="F60" s="123">
        <v>2</v>
      </c>
      <c r="G60" s="391">
        <f t="shared" si="8"/>
        <v>330</v>
      </c>
      <c r="H60" s="122">
        <v>100</v>
      </c>
      <c r="I60" s="122">
        <v>118</v>
      </c>
      <c r="J60" s="122">
        <v>112</v>
      </c>
      <c r="K60" s="392">
        <f t="shared" si="0"/>
        <v>11</v>
      </c>
      <c r="L60" s="122">
        <v>7</v>
      </c>
      <c r="M60" s="122">
        <v>2</v>
      </c>
      <c r="N60" s="123">
        <v>2</v>
      </c>
      <c r="O60" s="3"/>
      <c r="P60" s="393">
        <f t="shared" si="3"/>
        <v>330</v>
      </c>
      <c r="Q60" s="48">
        <v>170</v>
      </c>
      <c r="R60" s="124">
        <v>160</v>
      </c>
    </row>
    <row r="61" spans="1:18" ht="23.25" customHeight="1" x14ac:dyDescent="0.55000000000000004">
      <c r="A61" s="394" t="s">
        <v>306</v>
      </c>
      <c r="B61" s="300">
        <f t="shared" si="4"/>
        <v>8</v>
      </c>
      <c r="C61" s="125">
        <v>2</v>
      </c>
      <c r="D61" s="125">
        <v>2</v>
      </c>
      <c r="E61" s="125">
        <v>2</v>
      </c>
      <c r="F61" s="126">
        <v>2</v>
      </c>
      <c r="G61" s="396">
        <f t="shared" si="8"/>
        <v>206</v>
      </c>
      <c r="H61" s="125">
        <v>73</v>
      </c>
      <c r="I61" s="125">
        <v>66</v>
      </c>
      <c r="J61" s="125">
        <v>67</v>
      </c>
      <c r="K61" s="397">
        <f t="shared" si="0"/>
        <v>6</v>
      </c>
      <c r="L61" s="125">
        <v>2</v>
      </c>
      <c r="M61" s="125">
        <v>2</v>
      </c>
      <c r="N61" s="126">
        <v>2</v>
      </c>
      <c r="O61" s="3"/>
      <c r="P61" s="398">
        <f t="shared" si="3"/>
        <v>206</v>
      </c>
      <c r="Q61" s="50">
        <v>105</v>
      </c>
      <c r="R61" s="127">
        <v>101</v>
      </c>
    </row>
    <row r="62" spans="1:18" s="117" customFormat="1" ht="23.25" customHeight="1" x14ac:dyDescent="0.55000000000000004">
      <c r="A62" s="378" t="s">
        <v>76</v>
      </c>
      <c r="B62" s="325">
        <f>IF(SUM(B63:B73)=SUM(C62:F62),SUM(C62:F62),"計が一致しません")</f>
        <v>122</v>
      </c>
      <c r="C62" s="326">
        <f>SUM(C63:C73)</f>
        <v>32</v>
      </c>
      <c r="D62" s="326">
        <f>SUM(D63:D73)</f>
        <v>32</v>
      </c>
      <c r="E62" s="326">
        <f>SUM(E63:E73)</f>
        <v>35</v>
      </c>
      <c r="F62" s="329">
        <f>SUM(F63:F73)</f>
        <v>23</v>
      </c>
      <c r="G62" s="381">
        <f>IF(SUM(G63:G73)=SUM(H62:J62),SUM(H62:J62),"計が一致しません")</f>
        <v>3510</v>
      </c>
      <c r="H62" s="326">
        <f>SUM(H63:H73)</f>
        <v>1116</v>
      </c>
      <c r="I62" s="326">
        <f>SUM(I63:I73)</f>
        <v>1166</v>
      </c>
      <c r="J62" s="326">
        <f>SUM(J63:J73)</f>
        <v>1228</v>
      </c>
      <c r="K62" s="382">
        <f>IF(SUM(K63:K73)=SUM(L62:N62),SUM(L62:N62),"計が一致しません")</f>
        <v>90</v>
      </c>
      <c r="L62" s="335">
        <f>SUM(L63:L73)</f>
        <v>32</v>
      </c>
      <c r="M62" s="335">
        <f>SUM(M63:M73)</f>
        <v>36</v>
      </c>
      <c r="N62" s="336">
        <f>SUM(N63:N73)</f>
        <v>22</v>
      </c>
      <c r="O62" s="116"/>
      <c r="P62" s="399">
        <f>IF(SUM(P63:P73)=SUM(Q62:R62),SUM(Q62:R62),"計が一致しません")</f>
        <v>3510</v>
      </c>
      <c r="Q62" s="328">
        <f>SUM(Q63:Q73)</f>
        <v>1742</v>
      </c>
      <c r="R62" s="329">
        <f>SUM(R63:R73)</f>
        <v>1768</v>
      </c>
    </row>
    <row r="63" spans="1:18" ht="23.25" customHeight="1" x14ac:dyDescent="0.55000000000000004">
      <c r="A63" s="384" t="s">
        <v>307</v>
      </c>
      <c r="B63" s="295">
        <f t="shared" si="4"/>
        <v>15</v>
      </c>
      <c r="C63" s="118">
        <v>3</v>
      </c>
      <c r="D63" s="118">
        <v>4</v>
      </c>
      <c r="E63" s="118">
        <v>4</v>
      </c>
      <c r="F63" s="119">
        <v>4</v>
      </c>
      <c r="G63" s="386">
        <f t="shared" si="8"/>
        <v>375</v>
      </c>
      <c r="H63" s="118">
        <v>97</v>
      </c>
      <c r="I63" s="118">
        <v>139</v>
      </c>
      <c r="J63" s="118">
        <v>139</v>
      </c>
      <c r="K63" s="387">
        <f t="shared" si="0"/>
        <v>17</v>
      </c>
      <c r="L63" s="118">
        <v>5</v>
      </c>
      <c r="M63" s="118">
        <v>5</v>
      </c>
      <c r="N63" s="119">
        <v>7</v>
      </c>
      <c r="O63" s="3"/>
      <c r="P63" s="401">
        <f t="shared" si="3"/>
        <v>375</v>
      </c>
      <c r="Q63" s="46">
        <v>181</v>
      </c>
      <c r="R63" s="128">
        <v>194</v>
      </c>
    </row>
    <row r="64" spans="1:18" ht="23.25" customHeight="1" x14ac:dyDescent="0.55000000000000004">
      <c r="A64" s="389" t="s">
        <v>308</v>
      </c>
      <c r="B64" s="361">
        <f t="shared" si="4"/>
        <v>16</v>
      </c>
      <c r="C64" s="122">
        <v>5</v>
      </c>
      <c r="D64" s="122">
        <v>4</v>
      </c>
      <c r="E64" s="122">
        <v>5</v>
      </c>
      <c r="F64" s="123">
        <v>2</v>
      </c>
      <c r="G64" s="391">
        <f t="shared" si="8"/>
        <v>535</v>
      </c>
      <c r="H64" s="122">
        <v>187</v>
      </c>
      <c r="I64" s="122">
        <v>161</v>
      </c>
      <c r="J64" s="122">
        <v>187</v>
      </c>
      <c r="K64" s="392">
        <f t="shared" si="0"/>
        <v>10</v>
      </c>
      <c r="L64" s="122">
        <v>4</v>
      </c>
      <c r="M64" s="122">
        <v>5</v>
      </c>
      <c r="N64" s="123">
        <v>1</v>
      </c>
      <c r="O64" s="3"/>
      <c r="P64" s="393">
        <f t="shared" si="3"/>
        <v>535</v>
      </c>
      <c r="Q64" s="48">
        <v>295</v>
      </c>
      <c r="R64" s="124">
        <v>240</v>
      </c>
    </row>
    <row r="65" spans="1:18" ht="23.25" customHeight="1" x14ac:dyDescent="0.55000000000000004">
      <c r="A65" s="389" t="s">
        <v>309</v>
      </c>
      <c r="B65" s="361">
        <f t="shared" si="4"/>
        <v>14</v>
      </c>
      <c r="C65" s="122">
        <v>4</v>
      </c>
      <c r="D65" s="122">
        <v>4</v>
      </c>
      <c r="E65" s="122">
        <v>4</v>
      </c>
      <c r="F65" s="123">
        <v>2</v>
      </c>
      <c r="G65" s="391">
        <f t="shared" si="8"/>
        <v>411</v>
      </c>
      <c r="H65" s="122">
        <v>144</v>
      </c>
      <c r="I65" s="122">
        <v>127</v>
      </c>
      <c r="J65" s="122">
        <v>140</v>
      </c>
      <c r="K65" s="392">
        <f t="shared" si="0"/>
        <v>5</v>
      </c>
      <c r="L65" s="122">
        <v>3</v>
      </c>
      <c r="M65" s="122">
        <v>2</v>
      </c>
      <c r="N65" s="123"/>
      <c r="O65" s="3"/>
      <c r="P65" s="393">
        <f t="shared" si="3"/>
        <v>411</v>
      </c>
      <c r="Q65" s="48">
        <v>193</v>
      </c>
      <c r="R65" s="124">
        <v>218</v>
      </c>
    </row>
    <row r="66" spans="1:18" ht="23.25" customHeight="1" x14ac:dyDescent="0.55000000000000004">
      <c r="A66" s="389" t="s">
        <v>310</v>
      </c>
      <c r="B66" s="361">
        <f t="shared" si="4"/>
        <v>12</v>
      </c>
      <c r="C66" s="122">
        <v>3</v>
      </c>
      <c r="D66" s="122">
        <v>3</v>
      </c>
      <c r="E66" s="122">
        <v>4</v>
      </c>
      <c r="F66" s="123">
        <v>2</v>
      </c>
      <c r="G66" s="391">
        <f t="shared" si="8"/>
        <v>376</v>
      </c>
      <c r="H66" s="122">
        <v>120</v>
      </c>
      <c r="I66" s="122">
        <v>125</v>
      </c>
      <c r="J66" s="122">
        <v>131</v>
      </c>
      <c r="K66" s="392">
        <f t="shared" si="0"/>
        <v>10</v>
      </c>
      <c r="L66" s="122">
        <v>3</v>
      </c>
      <c r="M66" s="122">
        <v>5</v>
      </c>
      <c r="N66" s="123">
        <v>2</v>
      </c>
      <c r="O66" s="3"/>
      <c r="P66" s="393">
        <f t="shared" si="3"/>
        <v>376</v>
      </c>
      <c r="Q66" s="48">
        <v>181</v>
      </c>
      <c r="R66" s="124">
        <v>195</v>
      </c>
    </row>
    <row r="67" spans="1:18" ht="23.25" customHeight="1" x14ac:dyDescent="0.55000000000000004">
      <c r="A67" s="389" t="s">
        <v>206</v>
      </c>
      <c r="B67" s="361">
        <f t="shared" si="4"/>
        <v>12</v>
      </c>
      <c r="C67" s="122">
        <v>4</v>
      </c>
      <c r="D67" s="122">
        <v>3</v>
      </c>
      <c r="E67" s="122">
        <v>3</v>
      </c>
      <c r="F67" s="123">
        <v>2</v>
      </c>
      <c r="G67" s="391">
        <f t="shared" si="8"/>
        <v>352</v>
      </c>
      <c r="H67" s="122">
        <v>127</v>
      </c>
      <c r="I67" s="122">
        <v>110</v>
      </c>
      <c r="J67" s="122">
        <v>115</v>
      </c>
      <c r="K67" s="392">
        <f t="shared" si="0"/>
        <v>10</v>
      </c>
      <c r="L67" s="122">
        <v>3</v>
      </c>
      <c r="M67" s="122">
        <v>3</v>
      </c>
      <c r="N67" s="123">
        <v>4</v>
      </c>
      <c r="O67" s="3"/>
      <c r="P67" s="393">
        <f t="shared" si="3"/>
        <v>352</v>
      </c>
      <c r="Q67" s="48">
        <v>181</v>
      </c>
      <c r="R67" s="124">
        <v>171</v>
      </c>
    </row>
    <row r="68" spans="1:18" ht="23.25" customHeight="1" x14ac:dyDescent="0.55000000000000004">
      <c r="A68" s="389" t="s">
        <v>311</v>
      </c>
      <c r="B68" s="361">
        <f t="shared" si="4"/>
        <v>9</v>
      </c>
      <c r="C68" s="122">
        <v>2</v>
      </c>
      <c r="D68" s="122">
        <v>2</v>
      </c>
      <c r="E68" s="122">
        <v>3</v>
      </c>
      <c r="F68" s="123">
        <v>2</v>
      </c>
      <c r="G68" s="391">
        <f t="shared" si="8"/>
        <v>270</v>
      </c>
      <c r="H68" s="122">
        <v>81</v>
      </c>
      <c r="I68" s="122">
        <v>80</v>
      </c>
      <c r="J68" s="122">
        <v>109</v>
      </c>
      <c r="K68" s="392">
        <f t="shared" si="0"/>
        <v>5</v>
      </c>
      <c r="L68" s="122">
        <v>1</v>
      </c>
      <c r="M68" s="122">
        <v>3</v>
      </c>
      <c r="N68" s="123">
        <v>1</v>
      </c>
      <c r="O68" s="3"/>
      <c r="P68" s="393">
        <f t="shared" si="3"/>
        <v>270</v>
      </c>
      <c r="Q68" s="48">
        <v>134</v>
      </c>
      <c r="R68" s="124">
        <v>136</v>
      </c>
    </row>
    <row r="69" spans="1:18" ht="23.25" customHeight="1" x14ac:dyDescent="0.55000000000000004">
      <c r="A69" s="389" t="s">
        <v>210</v>
      </c>
      <c r="B69" s="361">
        <f t="shared" si="4"/>
        <v>10</v>
      </c>
      <c r="C69" s="122">
        <v>2</v>
      </c>
      <c r="D69" s="122">
        <v>3</v>
      </c>
      <c r="E69" s="122">
        <v>3</v>
      </c>
      <c r="F69" s="123">
        <v>2</v>
      </c>
      <c r="G69" s="391">
        <f t="shared" si="8"/>
        <v>285</v>
      </c>
      <c r="H69" s="122">
        <v>80</v>
      </c>
      <c r="I69" s="122">
        <v>97</v>
      </c>
      <c r="J69" s="122">
        <v>108</v>
      </c>
      <c r="K69" s="392">
        <f t="shared" si="0"/>
        <v>8</v>
      </c>
      <c r="L69" s="122">
        <v>3</v>
      </c>
      <c r="M69" s="122">
        <v>3</v>
      </c>
      <c r="N69" s="123">
        <v>2</v>
      </c>
      <c r="O69" s="3"/>
      <c r="P69" s="393">
        <f t="shared" si="3"/>
        <v>285</v>
      </c>
      <c r="Q69" s="48">
        <v>132</v>
      </c>
      <c r="R69" s="124">
        <v>153</v>
      </c>
    </row>
    <row r="70" spans="1:18" ht="23.25" customHeight="1" x14ac:dyDescent="0.55000000000000004">
      <c r="A70" s="389" t="s">
        <v>312</v>
      </c>
      <c r="B70" s="361">
        <f t="shared" si="4"/>
        <v>8</v>
      </c>
      <c r="C70" s="122">
        <v>2</v>
      </c>
      <c r="D70" s="122">
        <v>2</v>
      </c>
      <c r="E70" s="122">
        <v>2</v>
      </c>
      <c r="F70" s="123">
        <v>2</v>
      </c>
      <c r="G70" s="391">
        <f t="shared" si="8"/>
        <v>190</v>
      </c>
      <c r="H70" s="122">
        <v>71</v>
      </c>
      <c r="I70" s="122">
        <v>64</v>
      </c>
      <c r="J70" s="122">
        <v>55</v>
      </c>
      <c r="K70" s="392">
        <f t="shared" si="0"/>
        <v>5</v>
      </c>
      <c r="L70" s="122">
        <v>1</v>
      </c>
      <c r="M70" s="122">
        <v>2</v>
      </c>
      <c r="N70" s="123">
        <v>2</v>
      </c>
      <c r="O70" s="3"/>
      <c r="P70" s="393">
        <f t="shared" si="3"/>
        <v>190</v>
      </c>
      <c r="Q70" s="48">
        <v>89</v>
      </c>
      <c r="R70" s="124">
        <v>101</v>
      </c>
    </row>
    <row r="71" spans="1:18" ht="23.25" customHeight="1" x14ac:dyDescent="0.55000000000000004">
      <c r="A71" s="389" t="s">
        <v>313</v>
      </c>
      <c r="B71" s="361">
        <f t="shared" si="4"/>
        <v>7</v>
      </c>
      <c r="C71" s="122">
        <v>2</v>
      </c>
      <c r="D71" s="122">
        <v>2</v>
      </c>
      <c r="E71" s="122">
        <v>2</v>
      </c>
      <c r="F71" s="123">
        <v>1</v>
      </c>
      <c r="G71" s="391">
        <f t="shared" si="8"/>
        <v>202</v>
      </c>
      <c r="H71" s="122">
        <v>49</v>
      </c>
      <c r="I71" s="122">
        <v>74</v>
      </c>
      <c r="J71" s="122">
        <v>79</v>
      </c>
      <c r="K71" s="392">
        <f t="shared" si="0"/>
        <v>2</v>
      </c>
      <c r="L71" s="122"/>
      <c r="M71" s="122">
        <v>2</v>
      </c>
      <c r="N71" s="123"/>
      <c r="O71" s="3"/>
      <c r="P71" s="393">
        <f t="shared" si="3"/>
        <v>202</v>
      </c>
      <c r="Q71" s="48">
        <v>101</v>
      </c>
      <c r="R71" s="124">
        <v>101</v>
      </c>
    </row>
    <row r="72" spans="1:18" ht="23.25" customHeight="1" x14ac:dyDescent="0.55000000000000004">
      <c r="A72" s="414" t="s">
        <v>213</v>
      </c>
      <c r="B72" s="366">
        <f t="shared" si="4"/>
        <v>11</v>
      </c>
      <c r="C72" s="130">
        <v>3</v>
      </c>
      <c r="D72" s="130">
        <v>3</v>
      </c>
      <c r="E72" s="130">
        <v>3</v>
      </c>
      <c r="F72" s="131">
        <v>2</v>
      </c>
      <c r="G72" s="415">
        <f t="shared" si="8"/>
        <v>327</v>
      </c>
      <c r="H72" s="130">
        <v>100</v>
      </c>
      <c r="I72" s="130">
        <v>118</v>
      </c>
      <c r="J72" s="130">
        <v>109</v>
      </c>
      <c r="K72" s="416">
        <f t="shared" ref="K72:K99" si="9">SUM(L72:N72)</f>
        <v>10</v>
      </c>
      <c r="L72" s="130">
        <v>4</v>
      </c>
      <c r="M72" s="130">
        <v>4</v>
      </c>
      <c r="N72" s="131">
        <v>2</v>
      </c>
      <c r="O72" s="3"/>
      <c r="P72" s="393">
        <f t="shared" si="3"/>
        <v>327</v>
      </c>
      <c r="Q72" s="48">
        <v>164</v>
      </c>
      <c r="R72" s="124">
        <v>163</v>
      </c>
    </row>
    <row r="73" spans="1:18" ht="23.25" customHeight="1" x14ac:dyDescent="0.55000000000000004">
      <c r="A73" s="394" t="s">
        <v>214</v>
      </c>
      <c r="B73" s="300">
        <f t="shared" si="4"/>
        <v>8</v>
      </c>
      <c r="C73" s="125">
        <v>2</v>
      </c>
      <c r="D73" s="125">
        <v>2</v>
      </c>
      <c r="E73" s="125">
        <v>2</v>
      </c>
      <c r="F73" s="126">
        <v>2</v>
      </c>
      <c r="G73" s="396">
        <f t="shared" si="8"/>
        <v>187</v>
      </c>
      <c r="H73" s="125">
        <v>60</v>
      </c>
      <c r="I73" s="125">
        <v>71</v>
      </c>
      <c r="J73" s="125">
        <v>56</v>
      </c>
      <c r="K73" s="397">
        <f t="shared" si="9"/>
        <v>8</v>
      </c>
      <c r="L73" s="125">
        <v>5</v>
      </c>
      <c r="M73" s="125">
        <v>2</v>
      </c>
      <c r="N73" s="126">
        <v>1</v>
      </c>
      <c r="O73" s="3"/>
      <c r="P73" s="398">
        <f>SUM(Q73:R73)</f>
        <v>187</v>
      </c>
      <c r="Q73" s="50">
        <v>91</v>
      </c>
      <c r="R73" s="127">
        <v>96</v>
      </c>
    </row>
    <row r="74" spans="1:18" s="117" customFormat="1" ht="23.25" customHeight="1" x14ac:dyDescent="0.55000000000000004">
      <c r="A74" s="413" t="s">
        <v>78</v>
      </c>
      <c r="B74" s="345">
        <f>IF(SUM(B75:B85)=SUM(C74:F74),SUM(C74:F74),"計が一致しません")</f>
        <v>181</v>
      </c>
      <c r="C74" s="346">
        <f>SUM(C75:C85)</f>
        <v>50</v>
      </c>
      <c r="D74" s="346">
        <f>SUM(D75:D85)</f>
        <v>51</v>
      </c>
      <c r="E74" s="346">
        <f>SUM(E75:E85)</f>
        <v>51</v>
      </c>
      <c r="F74" s="336">
        <f>SUM(F75:F85)</f>
        <v>29</v>
      </c>
      <c r="G74" s="411">
        <f>IF(SUM(G75:G85)=SUM(H74:J74),SUM(H74:J74),"計が一致しません")</f>
        <v>5542</v>
      </c>
      <c r="H74" s="346">
        <f>SUM(H75:H85)</f>
        <v>1821</v>
      </c>
      <c r="I74" s="346">
        <f>SUM(I75:I85)</f>
        <v>1864</v>
      </c>
      <c r="J74" s="346">
        <f>SUM(J75:J85)</f>
        <v>1857</v>
      </c>
      <c r="K74" s="412">
        <f>IF(SUM(K75:K85)=SUM(L74:N74),SUM(L74:N74),"計が一致しません")</f>
        <v>113</v>
      </c>
      <c r="L74" s="335">
        <f>SUM(L75:L85)</f>
        <v>43</v>
      </c>
      <c r="M74" s="335">
        <f>SUM(M75:M85)</f>
        <v>38</v>
      </c>
      <c r="N74" s="336">
        <f>SUM(N75:N85)</f>
        <v>32</v>
      </c>
      <c r="O74" s="116"/>
      <c r="P74" s="399">
        <f>IF(SUM(P75:P85)=SUM(Q74:R74),SUM(Q74:R74),"計が一致しません")</f>
        <v>5542</v>
      </c>
      <c r="Q74" s="335">
        <f>SUM(Q75:Q85)</f>
        <v>2843</v>
      </c>
      <c r="R74" s="336">
        <f>SUM(R75:R85)</f>
        <v>2699</v>
      </c>
    </row>
    <row r="75" spans="1:18" ht="23.25" customHeight="1" x14ac:dyDescent="0.55000000000000004">
      <c r="A75" s="384" t="s">
        <v>314</v>
      </c>
      <c r="B75" s="295">
        <f t="shared" si="4"/>
        <v>13</v>
      </c>
      <c r="C75" s="118">
        <v>3</v>
      </c>
      <c r="D75" s="118">
        <v>4</v>
      </c>
      <c r="E75" s="118">
        <v>4</v>
      </c>
      <c r="F75" s="119">
        <v>2</v>
      </c>
      <c r="G75" s="386">
        <f t="shared" si="8"/>
        <v>408</v>
      </c>
      <c r="H75" s="118">
        <v>101</v>
      </c>
      <c r="I75" s="118">
        <v>152</v>
      </c>
      <c r="J75" s="118">
        <v>155</v>
      </c>
      <c r="K75" s="387">
        <f t="shared" si="9"/>
        <v>7</v>
      </c>
      <c r="L75" s="118">
        <v>3</v>
      </c>
      <c r="M75" s="118"/>
      <c r="N75" s="119">
        <v>4</v>
      </c>
      <c r="O75" s="3"/>
      <c r="P75" s="401">
        <f t="shared" ref="P75:P99" si="10">SUM(Q75:R75)</f>
        <v>408</v>
      </c>
      <c r="Q75" s="132">
        <v>214</v>
      </c>
      <c r="R75" s="133">
        <v>194</v>
      </c>
    </row>
    <row r="76" spans="1:18" ht="23.25" customHeight="1" x14ac:dyDescent="0.55000000000000004">
      <c r="A76" s="389" t="s">
        <v>220</v>
      </c>
      <c r="B76" s="361">
        <f t="shared" si="4"/>
        <v>17</v>
      </c>
      <c r="C76" s="122">
        <v>5</v>
      </c>
      <c r="D76" s="122">
        <v>4</v>
      </c>
      <c r="E76" s="122">
        <v>5</v>
      </c>
      <c r="F76" s="123">
        <v>3</v>
      </c>
      <c r="G76" s="391">
        <f t="shared" si="8"/>
        <v>510</v>
      </c>
      <c r="H76" s="122">
        <v>170</v>
      </c>
      <c r="I76" s="122">
        <v>162</v>
      </c>
      <c r="J76" s="122">
        <v>178</v>
      </c>
      <c r="K76" s="392">
        <f t="shared" si="9"/>
        <v>15</v>
      </c>
      <c r="L76" s="122">
        <v>6</v>
      </c>
      <c r="M76" s="122">
        <v>6</v>
      </c>
      <c r="N76" s="123">
        <v>3</v>
      </c>
      <c r="O76" s="3"/>
      <c r="P76" s="393">
        <f t="shared" si="10"/>
        <v>510</v>
      </c>
      <c r="Q76" s="48">
        <v>250</v>
      </c>
      <c r="R76" s="124">
        <v>260</v>
      </c>
    </row>
    <row r="77" spans="1:18" ht="23.25" customHeight="1" x14ac:dyDescent="0.55000000000000004">
      <c r="A77" s="389" t="s">
        <v>315</v>
      </c>
      <c r="B77" s="361">
        <f t="shared" si="4"/>
        <v>11</v>
      </c>
      <c r="C77" s="122">
        <v>3</v>
      </c>
      <c r="D77" s="122">
        <v>3</v>
      </c>
      <c r="E77" s="122">
        <v>3</v>
      </c>
      <c r="F77" s="123">
        <v>2</v>
      </c>
      <c r="G77" s="391">
        <f t="shared" si="8"/>
        <v>301</v>
      </c>
      <c r="H77" s="122">
        <v>100</v>
      </c>
      <c r="I77" s="122">
        <v>98</v>
      </c>
      <c r="J77" s="122">
        <v>103</v>
      </c>
      <c r="K77" s="392">
        <f t="shared" si="9"/>
        <v>8</v>
      </c>
      <c r="L77" s="122">
        <v>1</v>
      </c>
      <c r="M77" s="122">
        <v>4</v>
      </c>
      <c r="N77" s="123">
        <v>3</v>
      </c>
      <c r="O77" s="3"/>
      <c r="P77" s="393">
        <f t="shared" si="10"/>
        <v>301</v>
      </c>
      <c r="Q77" s="48">
        <v>163</v>
      </c>
      <c r="R77" s="124">
        <v>138</v>
      </c>
    </row>
    <row r="78" spans="1:18" ht="23.25" customHeight="1" x14ac:dyDescent="0.55000000000000004">
      <c r="A78" s="389" t="s">
        <v>224</v>
      </c>
      <c r="B78" s="361">
        <f t="shared" si="4"/>
        <v>15</v>
      </c>
      <c r="C78" s="122">
        <v>5</v>
      </c>
      <c r="D78" s="122">
        <v>4</v>
      </c>
      <c r="E78" s="122">
        <v>4</v>
      </c>
      <c r="F78" s="123">
        <v>2</v>
      </c>
      <c r="G78" s="391">
        <f t="shared" si="8"/>
        <v>454</v>
      </c>
      <c r="H78" s="122">
        <v>171</v>
      </c>
      <c r="I78" s="122">
        <v>143</v>
      </c>
      <c r="J78" s="122">
        <v>140</v>
      </c>
      <c r="K78" s="392">
        <f t="shared" si="9"/>
        <v>5</v>
      </c>
      <c r="L78" s="122"/>
      <c r="M78" s="122">
        <v>3</v>
      </c>
      <c r="N78" s="123">
        <v>2</v>
      </c>
      <c r="O78" s="3"/>
      <c r="P78" s="393">
        <f t="shared" si="10"/>
        <v>454</v>
      </c>
      <c r="Q78" s="48">
        <v>212</v>
      </c>
      <c r="R78" s="124">
        <v>242</v>
      </c>
    </row>
    <row r="79" spans="1:18" ht="23.25" customHeight="1" x14ac:dyDescent="0.55000000000000004">
      <c r="A79" s="389" t="s">
        <v>228</v>
      </c>
      <c r="B79" s="361">
        <f t="shared" si="4"/>
        <v>20</v>
      </c>
      <c r="C79" s="122">
        <v>5</v>
      </c>
      <c r="D79" s="122">
        <v>6</v>
      </c>
      <c r="E79" s="122">
        <v>6</v>
      </c>
      <c r="F79" s="123">
        <v>3</v>
      </c>
      <c r="G79" s="391">
        <f t="shared" si="8"/>
        <v>654</v>
      </c>
      <c r="H79" s="122">
        <v>205</v>
      </c>
      <c r="I79" s="122">
        <v>225</v>
      </c>
      <c r="J79" s="122">
        <v>224</v>
      </c>
      <c r="K79" s="392">
        <f t="shared" si="9"/>
        <v>16</v>
      </c>
      <c r="L79" s="122">
        <v>7</v>
      </c>
      <c r="M79" s="122">
        <v>6</v>
      </c>
      <c r="N79" s="123">
        <v>3</v>
      </c>
      <c r="O79" s="3"/>
      <c r="P79" s="393">
        <f t="shared" si="10"/>
        <v>654</v>
      </c>
      <c r="Q79" s="48">
        <v>336</v>
      </c>
      <c r="R79" s="124">
        <v>318</v>
      </c>
    </row>
    <row r="80" spans="1:18" ht="23.25" customHeight="1" x14ac:dyDescent="0.55000000000000004">
      <c r="A80" s="389" t="s">
        <v>316</v>
      </c>
      <c r="B80" s="361">
        <f t="shared" si="4"/>
        <v>22</v>
      </c>
      <c r="C80" s="122">
        <v>6</v>
      </c>
      <c r="D80" s="122">
        <v>7</v>
      </c>
      <c r="E80" s="122">
        <v>6</v>
      </c>
      <c r="F80" s="123">
        <v>3</v>
      </c>
      <c r="G80" s="391">
        <f t="shared" si="8"/>
        <v>714</v>
      </c>
      <c r="H80" s="122">
        <v>240</v>
      </c>
      <c r="I80" s="122">
        <v>243</v>
      </c>
      <c r="J80" s="122">
        <v>231</v>
      </c>
      <c r="K80" s="392">
        <f t="shared" si="9"/>
        <v>10</v>
      </c>
      <c r="L80" s="122">
        <v>6</v>
      </c>
      <c r="M80" s="122">
        <v>2</v>
      </c>
      <c r="N80" s="123">
        <v>2</v>
      </c>
      <c r="O80" s="3"/>
      <c r="P80" s="393">
        <f t="shared" si="10"/>
        <v>714</v>
      </c>
      <c r="Q80" s="48">
        <v>356</v>
      </c>
      <c r="R80" s="124">
        <v>358</v>
      </c>
    </row>
    <row r="81" spans="1:18" ht="23.25" customHeight="1" x14ac:dyDescent="0.55000000000000004">
      <c r="A81" s="389" t="s">
        <v>317</v>
      </c>
      <c r="B81" s="361">
        <f t="shared" ref="B81:B99" si="11">SUM(C81:F81)</f>
        <v>14</v>
      </c>
      <c r="C81" s="122">
        <v>4</v>
      </c>
      <c r="D81" s="122">
        <v>4</v>
      </c>
      <c r="E81" s="122">
        <v>4</v>
      </c>
      <c r="F81" s="123">
        <v>2</v>
      </c>
      <c r="G81" s="391">
        <f t="shared" si="8"/>
        <v>403</v>
      </c>
      <c r="H81" s="122">
        <v>131</v>
      </c>
      <c r="I81" s="122">
        <v>132</v>
      </c>
      <c r="J81" s="122">
        <v>140</v>
      </c>
      <c r="K81" s="392">
        <f t="shared" si="9"/>
        <v>6</v>
      </c>
      <c r="L81" s="122">
        <v>3</v>
      </c>
      <c r="M81" s="122">
        <v>1</v>
      </c>
      <c r="N81" s="123">
        <v>2</v>
      </c>
      <c r="O81" s="3"/>
      <c r="P81" s="393">
        <f t="shared" si="10"/>
        <v>403</v>
      </c>
      <c r="Q81" s="48">
        <v>211</v>
      </c>
      <c r="R81" s="124">
        <v>192</v>
      </c>
    </row>
    <row r="82" spans="1:18" ht="21.75" customHeight="1" x14ac:dyDescent="0.55000000000000004">
      <c r="A82" s="389" t="s">
        <v>234</v>
      </c>
      <c r="B82" s="361">
        <f t="shared" si="11"/>
        <v>20</v>
      </c>
      <c r="C82" s="122">
        <v>5</v>
      </c>
      <c r="D82" s="122">
        <v>5</v>
      </c>
      <c r="E82" s="122">
        <v>5</v>
      </c>
      <c r="F82" s="123">
        <v>5</v>
      </c>
      <c r="G82" s="391">
        <f t="shared" si="8"/>
        <v>590</v>
      </c>
      <c r="H82" s="122">
        <v>196</v>
      </c>
      <c r="I82" s="122">
        <v>202</v>
      </c>
      <c r="J82" s="122">
        <v>192</v>
      </c>
      <c r="K82" s="392">
        <f t="shared" si="9"/>
        <v>24</v>
      </c>
      <c r="L82" s="122">
        <v>9</v>
      </c>
      <c r="M82" s="122">
        <v>8</v>
      </c>
      <c r="N82" s="123">
        <v>7</v>
      </c>
      <c r="O82" s="3"/>
      <c r="P82" s="393">
        <f t="shared" si="10"/>
        <v>590</v>
      </c>
      <c r="Q82" s="48">
        <v>304</v>
      </c>
      <c r="R82" s="124">
        <v>286</v>
      </c>
    </row>
    <row r="83" spans="1:18" ht="23.25" customHeight="1" x14ac:dyDescent="0.55000000000000004">
      <c r="A83" s="389" t="s">
        <v>318</v>
      </c>
      <c r="B83" s="361">
        <f t="shared" si="11"/>
        <v>26</v>
      </c>
      <c r="C83" s="122">
        <v>8</v>
      </c>
      <c r="D83" s="122">
        <v>8</v>
      </c>
      <c r="E83" s="122">
        <v>7</v>
      </c>
      <c r="F83" s="123">
        <v>3</v>
      </c>
      <c r="G83" s="391">
        <f t="shared" si="8"/>
        <v>837</v>
      </c>
      <c r="H83" s="122">
        <v>286</v>
      </c>
      <c r="I83" s="122">
        <v>289</v>
      </c>
      <c r="J83" s="122">
        <v>262</v>
      </c>
      <c r="K83" s="392">
        <f t="shared" si="9"/>
        <v>11</v>
      </c>
      <c r="L83" s="122">
        <v>4</v>
      </c>
      <c r="M83" s="122">
        <v>5</v>
      </c>
      <c r="N83" s="123">
        <v>2</v>
      </c>
      <c r="O83" s="3"/>
      <c r="P83" s="393">
        <f t="shared" si="10"/>
        <v>837</v>
      </c>
      <c r="Q83" s="48">
        <v>447</v>
      </c>
      <c r="R83" s="124">
        <v>390</v>
      </c>
    </row>
    <row r="84" spans="1:18" ht="23.25" customHeight="1" x14ac:dyDescent="0.55000000000000004">
      <c r="A84" s="389" t="s">
        <v>231</v>
      </c>
      <c r="B84" s="361">
        <f t="shared" si="11"/>
        <v>14</v>
      </c>
      <c r="C84" s="122">
        <v>4</v>
      </c>
      <c r="D84" s="122">
        <v>4</v>
      </c>
      <c r="E84" s="122">
        <v>4</v>
      </c>
      <c r="F84" s="123">
        <v>2</v>
      </c>
      <c r="G84" s="391">
        <f t="shared" si="8"/>
        <v>445</v>
      </c>
      <c r="H84" s="122">
        <v>145</v>
      </c>
      <c r="I84" s="122">
        <v>147</v>
      </c>
      <c r="J84" s="122">
        <v>153</v>
      </c>
      <c r="K84" s="392">
        <f t="shared" si="9"/>
        <v>6</v>
      </c>
      <c r="L84" s="122">
        <v>2</v>
      </c>
      <c r="M84" s="122">
        <v>2</v>
      </c>
      <c r="N84" s="123">
        <v>2</v>
      </c>
      <c r="O84" s="3"/>
      <c r="P84" s="393">
        <f t="shared" si="10"/>
        <v>445</v>
      </c>
      <c r="Q84" s="48">
        <v>238</v>
      </c>
      <c r="R84" s="124">
        <v>207</v>
      </c>
    </row>
    <row r="85" spans="1:18" ht="23.25" customHeight="1" x14ac:dyDescent="0.55000000000000004">
      <c r="A85" s="394" t="s">
        <v>239</v>
      </c>
      <c r="B85" s="300">
        <f t="shared" si="11"/>
        <v>9</v>
      </c>
      <c r="C85" s="125">
        <v>2</v>
      </c>
      <c r="D85" s="125">
        <v>2</v>
      </c>
      <c r="E85" s="125">
        <v>3</v>
      </c>
      <c r="F85" s="126">
        <v>2</v>
      </c>
      <c r="G85" s="396">
        <f t="shared" si="8"/>
        <v>226</v>
      </c>
      <c r="H85" s="125">
        <v>76</v>
      </c>
      <c r="I85" s="125">
        <v>71</v>
      </c>
      <c r="J85" s="125">
        <v>79</v>
      </c>
      <c r="K85" s="397">
        <f t="shared" si="9"/>
        <v>5</v>
      </c>
      <c r="L85" s="125">
        <v>2</v>
      </c>
      <c r="M85" s="125">
        <v>1</v>
      </c>
      <c r="N85" s="126">
        <v>2</v>
      </c>
      <c r="O85" s="3"/>
      <c r="P85" s="398">
        <f t="shared" si="10"/>
        <v>226</v>
      </c>
      <c r="Q85" s="50">
        <v>112</v>
      </c>
      <c r="R85" s="127">
        <v>114</v>
      </c>
    </row>
    <row r="86" spans="1:18" s="114" customFormat="1" ht="23.25" customHeight="1" x14ac:dyDescent="0.55000000000000004">
      <c r="A86" s="403" t="s">
        <v>82</v>
      </c>
      <c r="B86" s="325">
        <f>IF(SUM(B87:B99)=SUM(C86:F86),SUM(C86:F86),"計が一致しません")</f>
        <v>197</v>
      </c>
      <c r="C86" s="379">
        <f>SUM(C87:C99)</f>
        <v>54</v>
      </c>
      <c r="D86" s="379">
        <f>SUM(D87:D99)</f>
        <v>57</v>
      </c>
      <c r="E86" s="379">
        <f>SUM(E87:E99)</f>
        <v>56</v>
      </c>
      <c r="F86" s="380">
        <f>SUM(F87:F99)</f>
        <v>30</v>
      </c>
      <c r="G86" s="381">
        <f>IF(SUM(G87:G99)=SUM(H86:J86),SUM(H86:J86),"計が一致しません")</f>
        <v>5856</v>
      </c>
      <c r="H86" s="379">
        <f>SUM(H87:H99)</f>
        <v>1906</v>
      </c>
      <c r="I86" s="379">
        <f>SUM(I87:I99)</f>
        <v>1926</v>
      </c>
      <c r="J86" s="379">
        <f>SUM(J87:J99)</f>
        <v>2024</v>
      </c>
      <c r="K86" s="382">
        <f>IF(SUM(K87:K99)=SUM(L86:N86),SUM(L86:N86),"計が一致しません")</f>
        <v>85</v>
      </c>
      <c r="L86" s="379">
        <f>SUM(L87:L99)</f>
        <v>33</v>
      </c>
      <c r="M86" s="379">
        <f>SUM(M87:M99)</f>
        <v>23</v>
      </c>
      <c r="N86" s="404">
        <f>SUM(N87:N99)</f>
        <v>29</v>
      </c>
      <c r="O86" s="129"/>
      <c r="P86" s="399">
        <f>IF(SUM(P87:P99)=SUM(Q86:R86),SUM(Q86:R86),"計が一致しません")</f>
        <v>5856</v>
      </c>
      <c r="Q86" s="335">
        <f>SUM(Q87:Q99)</f>
        <v>2971</v>
      </c>
      <c r="R86" s="336">
        <f>SUM(R87:R99)</f>
        <v>2885</v>
      </c>
    </row>
    <row r="87" spans="1:18" ht="23.25" customHeight="1" x14ac:dyDescent="0.55000000000000004">
      <c r="A87" s="384" t="s">
        <v>245</v>
      </c>
      <c r="B87" s="295">
        <f t="shared" si="11"/>
        <v>18</v>
      </c>
      <c r="C87" s="118">
        <v>5</v>
      </c>
      <c r="D87" s="118">
        <v>6</v>
      </c>
      <c r="E87" s="118">
        <v>5</v>
      </c>
      <c r="F87" s="119">
        <v>2</v>
      </c>
      <c r="G87" s="386">
        <f t="shared" si="8"/>
        <v>570</v>
      </c>
      <c r="H87" s="118">
        <v>168</v>
      </c>
      <c r="I87" s="118">
        <v>209</v>
      </c>
      <c r="J87" s="118">
        <v>193</v>
      </c>
      <c r="K87" s="387">
        <f t="shared" si="9"/>
        <v>3</v>
      </c>
      <c r="L87" s="118"/>
      <c r="M87" s="118"/>
      <c r="N87" s="119">
        <v>3</v>
      </c>
      <c r="O87" s="3"/>
      <c r="P87" s="401">
        <f>SUM(Q87:R87)</f>
        <v>570</v>
      </c>
      <c r="Q87" s="46">
        <v>301</v>
      </c>
      <c r="R87" s="128">
        <v>269</v>
      </c>
    </row>
    <row r="88" spans="1:18" ht="23.25" customHeight="1" x14ac:dyDescent="0.55000000000000004">
      <c r="A88" s="389" t="s">
        <v>243</v>
      </c>
      <c r="B88" s="361">
        <f t="shared" si="11"/>
        <v>19</v>
      </c>
      <c r="C88" s="122">
        <v>6</v>
      </c>
      <c r="D88" s="122">
        <v>6</v>
      </c>
      <c r="E88" s="122">
        <v>5</v>
      </c>
      <c r="F88" s="123">
        <v>2</v>
      </c>
      <c r="G88" s="391">
        <f t="shared" si="8"/>
        <v>607</v>
      </c>
      <c r="H88" s="122">
        <v>204</v>
      </c>
      <c r="I88" s="122">
        <v>206</v>
      </c>
      <c r="J88" s="122">
        <v>197</v>
      </c>
      <c r="K88" s="392">
        <f t="shared" si="9"/>
        <v>6</v>
      </c>
      <c r="L88" s="122">
        <v>3</v>
      </c>
      <c r="M88" s="122">
        <v>2</v>
      </c>
      <c r="N88" s="123">
        <v>1</v>
      </c>
      <c r="O88" s="3"/>
      <c r="P88" s="393">
        <f t="shared" si="10"/>
        <v>607</v>
      </c>
      <c r="Q88" s="48">
        <v>301</v>
      </c>
      <c r="R88" s="124">
        <v>306</v>
      </c>
    </row>
    <row r="89" spans="1:18" ht="23.25" customHeight="1" x14ac:dyDescent="0.55000000000000004">
      <c r="A89" s="389" t="s">
        <v>319</v>
      </c>
      <c r="B89" s="361">
        <f t="shared" si="11"/>
        <v>31</v>
      </c>
      <c r="C89" s="122">
        <v>9</v>
      </c>
      <c r="D89" s="122">
        <v>10</v>
      </c>
      <c r="E89" s="122">
        <v>9</v>
      </c>
      <c r="F89" s="123">
        <v>3</v>
      </c>
      <c r="G89" s="391">
        <f t="shared" si="8"/>
        <v>1079</v>
      </c>
      <c r="H89" s="122">
        <v>361</v>
      </c>
      <c r="I89" s="122">
        <v>366</v>
      </c>
      <c r="J89" s="122">
        <v>352</v>
      </c>
      <c r="K89" s="392">
        <f t="shared" si="9"/>
        <v>11</v>
      </c>
      <c r="L89" s="122">
        <v>6</v>
      </c>
      <c r="M89" s="122">
        <v>1</v>
      </c>
      <c r="N89" s="123">
        <v>4</v>
      </c>
      <c r="O89" s="3"/>
      <c r="P89" s="393">
        <f t="shared" si="10"/>
        <v>1079</v>
      </c>
      <c r="Q89" s="48">
        <v>560</v>
      </c>
      <c r="R89" s="124">
        <v>519</v>
      </c>
    </row>
    <row r="90" spans="1:18" ht="23.25" customHeight="1" x14ac:dyDescent="0.55000000000000004">
      <c r="A90" s="389" t="s">
        <v>320</v>
      </c>
      <c r="B90" s="361">
        <f t="shared" si="11"/>
        <v>18</v>
      </c>
      <c r="C90" s="122">
        <v>5</v>
      </c>
      <c r="D90" s="122">
        <v>5</v>
      </c>
      <c r="E90" s="122">
        <v>6</v>
      </c>
      <c r="F90" s="123">
        <v>2</v>
      </c>
      <c r="G90" s="391">
        <f t="shared" si="8"/>
        <v>573</v>
      </c>
      <c r="H90" s="122">
        <v>180</v>
      </c>
      <c r="I90" s="122">
        <v>169</v>
      </c>
      <c r="J90" s="122">
        <v>224</v>
      </c>
      <c r="K90" s="392">
        <f t="shared" si="9"/>
        <v>5</v>
      </c>
      <c r="L90" s="122">
        <v>1</v>
      </c>
      <c r="M90" s="122">
        <v>1</v>
      </c>
      <c r="N90" s="123">
        <v>3</v>
      </c>
      <c r="O90" s="3"/>
      <c r="P90" s="393">
        <f t="shared" si="10"/>
        <v>573</v>
      </c>
      <c r="Q90" s="48">
        <v>266</v>
      </c>
      <c r="R90" s="124">
        <v>307</v>
      </c>
    </row>
    <row r="91" spans="1:18" ht="23.25" customHeight="1" x14ac:dyDescent="0.55000000000000004">
      <c r="A91" s="389" t="s">
        <v>250</v>
      </c>
      <c r="B91" s="361">
        <f t="shared" si="11"/>
        <v>11</v>
      </c>
      <c r="C91" s="122">
        <v>3</v>
      </c>
      <c r="D91" s="122">
        <v>3</v>
      </c>
      <c r="E91" s="122">
        <v>3</v>
      </c>
      <c r="F91" s="123">
        <v>2</v>
      </c>
      <c r="G91" s="391">
        <f t="shared" si="8"/>
        <v>312</v>
      </c>
      <c r="H91" s="122">
        <v>110</v>
      </c>
      <c r="I91" s="122">
        <v>94</v>
      </c>
      <c r="J91" s="122">
        <v>108</v>
      </c>
      <c r="K91" s="392">
        <f t="shared" si="9"/>
        <v>4</v>
      </c>
      <c r="L91" s="122">
        <v>1</v>
      </c>
      <c r="M91" s="122">
        <v>1</v>
      </c>
      <c r="N91" s="123">
        <v>2</v>
      </c>
      <c r="O91" s="3"/>
      <c r="P91" s="393">
        <f t="shared" si="10"/>
        <v>312</v>
      </c>
      <c r="Q91" s="48">
        <v>138</v>
      </c>
      <c r="R91" s="124">
        <v>174</v>
      </c>
    </row>
    <row r="92" spans="1:18" ht="23.25" customHeight="1" x14ac:dyDescent="0.55000000000000004">
      <c r="A92" s="389" t="s">
        <v>256</v>
      </c>
      <c r="B92" s="361">
        <f t="shared" si="11"/>
        <v>11</v>
      </c>
      <c r="C92" s="122">
        <v>3</v>
      </c>
      <c r="D92" s="122">
        <v>3</v>
      </c>
      <c r="E92" s="122">
        <v>3</v>
      </c>
      <c r="F92" s="123">
        <v>2</v>
      </c>
      <c r="G92" s="391">
        <f t="shared" si="8"/>
        <v>245</v>
      </c>
      <c r="H92" s="122">
        <v>82</v>
      </c>
      <c r="I92" s="122">
        <v>84</v>
      </c>
      <c r="J92" s="122">
        <v>79</v>
      </c>
      <c r="K92" s="392">
        <f t="shared" si="9"/>
        <v>3</v>
      </c>
      <c r="L92" s="122">
        <v>1</v>
      </c>
      <c r="M92" s="122">
        <v>1</v>
      </c>
      <c r="N92" s="123">
        <v>1</v>
      </c>
      <c r="O92" s="3"/>
      <c r="P92" s="393">
        <f t="shared" si="10"/>
        <v>245</v>
      </c>
      <c r="Q92" s="48">
        <v>132</v>
      </c>
      <c r="R92" s="124">
        <v>113</v>
      </c>
    </row>
    <row r="93" spans="1:18" ht="23.25" customHeight="1" x14ac:dyDescent="0.55000000000000004">
      <c r="A93" s="389" t="s">
        <v>257</v>
      </c>
      <c r="B93" s="361">
        <f t="shared" si="11"/>
        <v>12</v>
      </c>
      <c r="C93" s="122">
        <v>3</v>
      </c>
      <c r="D93" s="122">
        <v>3</v>
      </c>
      <c r="E93" s="122">
        <v>3</v>
      </c>
      <c r="F93" s="123">
        <v>3</v>
      </c>
      <c r="G93" s="391">
        <f t="shared" si="8"/>
        <v>272</v>
      </c>
      <c r="H93" s="122">
        <v>93</v>
      </c>
      <c r="I93" s="122">
        <v>83</v>
      </c>
      <c r="J93" s="122">
        <v>96</v>
      </c>
      <c r="K93" s="392">
        <f t="shared" si="9"/>
        <v>8</v>
      </c>
      <c r="L93" s="122">
        <v>2</v>
      </c>
      <c r="M93" s="122">
        <v>3</v>
      </c>
      <c r="N93" s="123">
        <v>3</v>
      </c>
      <c r="O93" s="3"/>
      <c r="P93" s="393">
        <f t="shared" si="10"/>
        <v>272</v>
      </c>
      <c r="Q93" s="48">
        <v>143</v>
      </c>
      <c r="R93" s="124">
        <v>129</v>
      </c>
    </row>
    <row r="94" spans="1:18" ht="23.25" customHeight="1" x14ac:dyDescent="0.55000000000000004">
      <c r="A94" s="389" t="s">
        <v>321</v>
      </c>
      <c r="B94" s="361">
        <f t="shared" si="11"/>
        <v>22</v>
      </c>
      <c r="C94" s="122">
        <v>6</v>
      </c>
      <c r="D94" s="122">
        <v>6</v>
      </c>
      <c r="E94" s="122">
        <v>7</v>
      </c>
      <c r="F94" s="123">
        <v>3</v>
      </c>
      <c r="G94" s="391">
        <f t="shared" si="8"/>
        <v>694</v>
      </c>
      <c r="H94" s="122">
        <v>224</v>
      </c>
      <c r="I94" s="122">
        <v>223</v>
      </c>
      <c r="J94" s="122">
        <v>247</v>
      </c>
      <c r="K94" s="392">
        <f t="shared" si="9"/>
        <v>12</v>
      </c>
      <c r="L94" s="122">
        <v>6</v>
      </c>
      <c r="M94" s="122">
        <v>3</v>
      </c>
      <c r="N94" s="123">
        <v>3</v>
      </c>
      <c r="O94" s="3"/>
      <c r="P94" s="393">
        <f t="shared" si="10"/>
        <v>694</v>
      </c>
      <c r="Q94" s="48">
        <v>376</v>
      </c>
      <c r="R94" s="124">
        <v>318</v>
      </c>
    </row>
    <row r="95" spans="1:18" ht="23.25" customHeight="1" x14ac:dyDescent="0.55000000000000004">
      <c r="A95" s="389" t="s">
        <v>322</v>
      </c>
      <c r="B95" s="361">
        <f t="shared" si="11"/>
        <v>13</v>
      </c>
      <c r="C95" s="122">
        <v>3</v>
      </c>
      <c r="D95" s="122">
        <v>3</v>
      </c>
      <c r="E95" s="122">
        <v>4</v>
      </c>
      <c r="F95" s="123">
        <v>3</v>
      </c>
      <c r="G95" s="391">
        <f t="shared" si="8"/>
        <v>360</v>
      </c>
      <c r="H95" s="122">
        <v>115</v>
      </c>
      <c r="I95" s="122">
        <v>111</v>
      </c>
      <c r="J95" s="122">
        <v>134</v>
      </c>
      <c r="K95" s="392">
        <f t="shared" si="9"/>
        <v>11</v>
      </c>
      <c r="L95" s="122">
        <v>5</v>
      </c>
      <c r="M95" s="122">
        <v>5</v>
      </c>
      <c r="N95" s="123">
        <v>1</v>
      </c>
      <c r="O95" s="3"/>
      <c r="P95" s="393">
        <f t="shared" si="10"/>
        <v>360</v>
      </c>
      <c r="Q95" s="48">
        <v>182</v>
      </c>
      <c r="R95" s="124">
        <v>178</v>
      </c>
    </row>
    <row r="96" spans="1:18" ht="23.25" customHeight="1" x14ac:dyDescent="0.55000000000000004">
      <c r="A96" s="389" t="s">
        <v>267</v>
      </c>
      <c r="B96" s="361">
        <f t="shared" si="11"/>
        <v>15</v>
      </c>
      <c r="C96" s="122">
        <v>4</v>
      </c>
      <c r="D96" s="122">
        <v>5</v>
      </c>
      <c r="E96" s="122">
        <v>4</v>
      </c>
      <c r="F96" s="123">
        <v>2</v>
      </c>
      <c r="G96" s="391">
        <f t="shared" si="8"/>
        <v>453</v>
      </c>
      <c r="H96" s="122">
        <v>141</v>
      </c>
      <c r="I96" s="122">
        <v>165</v>
      </c>
      <c r="J96" s="122">
        <v>147</v>
      </c>
      <c r="K96" s="392">
        <f t="shared" si="9"/>
        <v>4</v>
      </c>
      <c r="L96" s="122">
        <v>2</v>
      </c>
      <c r="M96" s="122">
        <v>1</v>
      </c>
      <c r="N96" s="123">
        <v>1</v>
      </c>
      <c r="O96" s="3"/>
      <c r="P96" s="393">
        <f t="shared" si="10"/>
        <v>453</v>
      </c>
      <c r="Q96" s="48">
        <v>221</v>
      </c>
      <c r="R96" s="124">
        <v>232</v>
      </c>
    </row>
    <row r="97" spans="1:18" ht="23.25" customHeight="1" x14ac:dyDescent="0.55000000000000004">
      <c r="A97" s="389" t="s">
        <v>323</v>
      </c>
      <c r="B97" s="361">
        <f t="shared" si="11"/>
        <v>11</v>
      </c>
      <c r="C97" s="122">
        <v>3</v>
      </c>
      <c r="D97" s="122">
        <v>3</v>
      </c>
      <c r="E97" s="122">
        <v>3</v>
      </c>
      <c r="F97" s="123">
        <v>2</v>
      </c>
      <c r="G97" s="391">
        <f t="shared" si="8"/>
        <v>327</v>
      </c>
      <c r="H97" s="122">
        <v>111</v>
      </c>
      <c r="I97" s="122">
        <v>97</v>
      </c>
      <c r="J97" s="122">
        <v>119</v>
      </c>
      <c r="K97" s="392">
        <f t="shared" si="9"/>
        <v>7</v>
      </c>
      <c r="L97" s="122">
        <v>5</v>
      </c>
      <c r="M97" s="122">
        <v>2</v>
      </c>
      <c r="N97" s="123"/>
      <c r="O97" s="3"/>
      <c r="P97" s="393">
        <f t="shared" si="10"/>
        <v>327</v>
      </c>
      <c r="Q97" s="48">
        <v>168</v>
      </c>
      <c r="R97" s="124">
        <v>159</v>
      </c>
    </row>
    <row r="98" spans="1:18" ht="23.25" customHeight="1" x14ac:dyDescent="0.55000000000000004">
      <c r="A98" s="389" t="s">
        <v>268</v>
      </c>
      <c r="B98" s="361">
        <f t="shared" si="11"/>
        <v>5</v>
      </c>
      <c r="C98" s="122">
        <v>1</v>
      </c>
      <c r="D98" s="122">
        <v>1</v>
      </c>
      <c r="E98" s="122">
        <v>1</v>
      </c>
      <c r="F98" s="123">
        <v>2</v>
      </c>
      <c r="G98" s="391">
        <f t="shared" si="8"/>
        <v>78</v>
      </c>
      <c r="H98" s="122">
        <v>22</v>
      </c>
      <c r="I98" s="122">
        <v>24</v>
      </c>
      <c r="J98" s="122">
        <v>32</v>
      </c>
      <c r="K98" s="392">
        <f t="shared" si="9"/>
        <v>2</v>
      </c>
      <c r="L98" s="122"/>
      <c r="M98" s="122"/>
      <c r="N98" s="123">
        <v>2</v>
      </c>
      <c r="O98" s="3"/>
      <c r="P98" s="393">
        <f t="shared" si="10"/>
        <v>78</v>
      </c>
      <c r="Q98" s="48">
        <v>36</v>
      </c>
      <c r="R98" s="124">
        <v>42</v>
      </c>
    </row>
    <row r="99" spans="1:18" ht="23.25" customHeight="1" thickBot="1" x14ac:dyDescent="0.6">
      <c r="A99" s="417" t="s">
        <v>269</v>
      </c>
      <c r="B99" s="370">
        <f t="shared" si="11"/>
        <v>11</v>
      </c>
      <c r="C99" s="134">
        <v>3</v>
      </c>
      <c r="D99" s="134">
        <v>3</v>
      </c>
      <c r="E99" s="134">
        <v>3</v>
      </c>
      <c r="F99" s="135">
        <v>2</v>
      </c>
      <c r="G99" s="418">
        <f t="shared" si="8"/>
        <v>286</v>
      </c>
      <c r="H99" s="134">
        <v>95</v>
      </c>
      <c r="I99" s="134">
        <v>95</v>
      </c>
      <c r="J99" s="134">
        <v>96</v>
      </c>
      <c r="K99" s="419">
        <f t="shared" si="9"/>
        <v>9</v>
      </c>
      <c r="L99" s="134">
        <v>1</v>
      </c>
      <c r="M99" s="134">
        <v>3</v>
      </c>
      <c r="N99" s="135">
        <v>5</v>
      </c>
      <c r="O99" s="3"/>
      <c r="P99" s="420">
        <f t="shared" si="10"/>
        <v>286</v>
      </c>
      <c r="Q99" s="66">
        <v>147</v>
      </c>
      <c r="R99" s="136">
        <v>139</v>
      </c>
    </row>
    <row r="100" spans="1:18" ht="15.75" customHeight="1" x14ac:dyDescent="0.2">
      <c r="A100" s="137" t="s">
        <v>416</v>
      </c>
      <c r="B100" s="138"/>
      <c r="C100" s="138"/>
      <c r="D100" s="138"/>
      <c r="E100" s="138"/>
      <c r="F100" s="138"/>
      <c r="K100" s="138"/>
      <c r="L100" s="138"/>
      <c r="M100" s="138"/>
      <c r="N100" s="98"/>
    </row>
    <row r="101" spans="1:18" ht="15.75" customHeight="1" x14ac:dyDescent="0.2">
      <c r="A101" s="137"/>
      <c r="B101" s="138"/>
      <c r="C101" s="138"/>
      <c r="D101" s="138"/>
      <c r="E101" s="138"/>
      <c r="F101" s="138"/>
      <c r="K101" s="138"/>
      <c r="L101" s="138"/>
      <c r="M101" s="138"/>
      <c r="N101" s="98"/>
    </row>
    <row r="102" spans="1:18" ht="15.75" customHeight="1" x14ac:dyDescent="0.2">
      <c r="A102" s="137"/>
      <c r="B102" s="139"/>
      <c r="C102" s="139"/>
      <c r="D102" s="139"/>
      <c r="E102" s="139"/>
      <c r="F102" s="139"/>
      <c r="K102" s="139"/>
      <c r="L102" s="139"/>
      <c r="M102" s="139"/>
      <c r="N102" s="140"/>
      <c r="O102" s="139"/>
      <c r="P102" s="139"/>
      <c r="Q102" s="95"/>
    </row>
    <row r="103" spans="1:18" ht="23.25" customHeight="1" x14ac:dyDescent="0.2">
      <c r="B103" s="138"/>
      <c r="C103" s="138"/>
      <c r="D103" s="138"/>
      <c r="E103" s="138"/>
      <c r="F103" s="138"/>
      <c r="K103" s="138"/>
      <c r="L103" s="138"/>
      <c r="M103" s="138"/>
      <c r="N103" s="98"/>
      <c r="O103" s="138"/>
      <c r="P103" s="138"/>
      <c r="Q103" s="70"/>
    </row>
    <row r="104" spans="1:18" ht="23.25" customHeight="1" x14ac:dyDescent="0.2">
      <c r="A104" s="142"/>
    </row>
    <row r="105" spans="1:18" ht="23.25" customHeight="1" x14ac:dyDescent="0.2">
      <c r="A105" s="142"/>
      <c r="B105" s="139"/>
      <c r="C105" s="139"/>
      <c r="D105" s="139"/>
      <c r="E105" s="139"/>
      <c r="F105" s="139"/>
      <c r="K105" s="139"/>
      <c r="L105" s="139"/>
      <c r="M105" s="139"/>
      <c r="N105" s="140"/>
      <c r="O105" s="139"/>
      <c r="P105" s="139"/>
      <c r="Q105" s="95"/>
    </row>
    <row r="106" spans="1:18" ht="23.25" customHeight="1" x14ac:dyDescent="0.2">
      <c r="A106" s="142"/>
      <c r="B106" s="138"/>
      <c r="C106" s="138"/>
      <c r="D106" s="138"/>
      <c r="E106" s="138"/>
      <c r="F106" s="138"/>
      <c r="K106" s="138"/>
      <c r="L106" s="138"/>
      <c r="M106" s="138"/>
      <c r="N106" s="98"/>
      <c r="O106" s="138"/>
      <c r="P106" s="138"/>
      <c r="Q106" s="70"/>
    </row>
    <row r="107" spans="1:18" ht="23.25" customHeight="1" x14ac:dyDescent="0.2">
      <c r="A107" s="142"/>
    </row>
    <row r="108" spans="1:18" ht="23.25" customHeight="1" x14ac:dyDescent="0.2">
      <c r="A108" s="142"/>
    </row>
    <row r="109" spans="1:18" ht="23.25" customHeight="1" x14ac:dyDescent="0.2">
      <c r="A109" s="142"/>
    </row>
    <row r="110" spans="1:18" ht="30" customHeight="1" x14ac:dyDescent="0.2">
      <c r="A110" s="1"/>
      <c r="B110" s="143"/>
      <c r="C110" s="143"/>
      <c r="D110" s="143"/>
      <c r="E110" s="143"/>
      <c r="F110" s="143"/>
      <c r="K110" s="143"/>
      <c r="L110" s="143"/>
      <c r="M110" s="143"/>
      <c r="N110" s="144"/>
    </row>
    <row r="111" spans="1:18" ht="23.25" customHeight="1" x14ac:dyDescent="0.2">
      <c r="A111" s="142"/>
    </row>
    <row r="112" spans="1:18" ht="23.25" customHeight="1" x14ac:dyDescent="0.2">
      <c r="A112" s="142"/>
    </row>
    <row r="113" ht="23.25" customHeight="1" x14ac:dyDescent="0.2"/>
    <row r="114" ht="23.25" customHeight="1" x14ac:dyDescent="0.2"/>
    <row r="115" ht="23.25" customHeight="1" x14ac:dyDescent="0.2"/>
    <row r="116" ht="23.25" customHeight="1" x14ac:dyDescent="0.2"/>
    <row r="117" ht="23.25" customHeight="1" x14ac:dyDescent="0.2"/>
    <row r="118" ht="23.25" customHeight="1" x14ac:dyDescent="0.2"/>
    <row r="119" ht="23.25" customHeight="1" x14ac:dyDescent="0.2"/>
    <row r="120" ht="23.25" customHeight="1" x14ac:dyDescent="0.2"/>
    <row r="121" ht="23.25" customHeight="1" x14ac:dyDescent="0.2"/>
    <row r="122" ht="23.25" customHeight="1" x14ac:dyDescent="0.2"/>
    <row r="123" ht="23.25" customHeight="1" x14ac:dyDescent="0.2"/>
    <row r="124" ht="23.25" customHeight="1" x14ac:dyDescent="0.2"/>
    <row r="125" ht="23.25" customHeight="1" x14ac:dyDescent="0.2"/>
    <row r="126" ht="23.25" customHeight="1" x14ac:dyDescent="0.2"/>
    <row r="127" ht="23.25" customHeight="1" x14ac:dyDescent="0.2"/>
    <row r="128" ht="23.25" customHeight="1" x14ac:dyDescent="0.2"/>
    <row r="129" ht="23.25" customHeight="1" x14ac:dyDescent="0.2"/>
    <row r="130" ht="23.25" customHeight="1" x14ac:dyDescent="0.2"/>
    <row r="131" ht="23.25" customHeight="1" x14ac:dyDescent="0.2"/>
    <row r="132" ht="23.25" customHeight="1" x14ac:dyDescent="0.2"/>
    <row r="133" ht="23.25" customHeight="1" x14ac:dyDescent="0.2"/>
    <row r="134" ht="23.25" customHeight="1" x14ac:dyDescent="0.2"/>
    <row r="135" ht="23.25" customHeight="1" x14ac:dyDescent="0.2"/>
    <row r="136" ht="23.25" customHeight="1" x14ac:dyDescent="0.2"/>
    <row r="137" ht="23.25" customHeight="1" x14ac:dyDescent="0.2"/>
    <row r="138" ht="23.25" customHeight="1" x14ac:dyDescent="0.2"/>
    <row r="139" ht="23.25" customHeight="1" x14ac:dyDescent="0.2"/>
    <row r="140" ht="23.25" customHeight="1" x14ac:dyDescent="0.2"/>
    <row r="141" ht="23.25" customHeight="1" x14ac:dyDescent="0.2"/>
    <row r="142" ht="23.25" customHeight="1" x14ac:dyDescent="0.2"/>
    <row r="143" ht="23.25" customHeight="1" x14ac:dyDescent="0.2"/>
    <row r="144" ht="23.25" customHeight="1" x14ac:dyDescent="0.2"/>
    <row r="145" ht="23.25" customHeight="1" x14ac:dyDescent="0.2"/>
    <row r="146" ht="23.25" customHeight="1" x14ac:dyDescent="0.2"/>
    <row r="147" ht="23.25" customHeight="1" x14ac:dyDescent="0.2"/>
    <row r="148" ht="23.25" customHeight="1" x14ac:dyDescent="0.2"/>
    <row r="149" ht="23.25" customHeight="1" x14ac:dyDescent="0.2"/>
    <row r="150" ht="23.25" customHeight="1" x14ac:dyDescent="0.2"/>
    <row r="151" ht="23.25" customHeight="1" x14ac:dyDescent="0.2"/>
    <row r="152" ht="23.25" customHeight="1" x14ac:dyDescent="0.2"/>
    <row r="153" ht="23.25" customHeight="1" x14ac:dyDescent="0.2"/>
    <row r="154" ht="23.25" customHeight="1" x14ac:dyDescent="0.2"/>
  </sheetData>
  <mergeCells count="6">
    <mergeCell ref="P2:R2"/>
    <mergeCell ref="A3:A4"/>
    <mergeCell ref="B3:F3"/>
    <mergeCell ref="G3:J3"/>
    <mergeCell ref="K3:N3"/>
    <mergeCell ref="P3:R3"/>
  </mergeCells>
  <phoneticPr fontId="3"/>
  <printOptions horizontalCentered="1"/>
  <pageMargins left="0.39370078740157483" right="0.39370078740157483" top="0.59055118110236227" bottom="0.47" header="0.19685039370078741" footer="0.19685039370078741"/>
  <pageSetup paperSize="9" scale="73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  <rowBreaks count="3" manualBreakCount="3">
    <brk id="28" max="17" man="1"/>
    <brk id="53" max="17" man="1"/>
    <brk id="73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B31"/>
  <sheetViews>
    <sheetView showZeros="0" view="pageBreakPreview" zoomScale="89" zoomScaleNormal="75" zoomScaleSheetLayoutView="98" workbookViewId="0"/>
  </sheetViews>
  <sheetFormatPr defaultColWidth="12.5" defaultRowHeight="13" x14ac:dyDescent="0.55000000000000004"/>
  <cols>
    <col min="1" max="1" width="10.58203125" style="1" bestFit="1" customWidth="1"/>
    <col min="2" max="2" width="13.33203125" style="141" customWidth="1"/>
    <col min="3" max="20" width="6.6640625" style="1" customWidth="1"/>
    <col min="21" max="21" width="6.6640625" style="3" customWidth="1"/>
    <col min="22" max="23" width="6.6640625" style="1" customWidth="1"/>
    <col min="24" max="24" width="6.6640625" style="3" customWidth="1"/>
    <col min="25" max="26" width="6.6640625" style="1" customWidth="1"/>
    <col min="27" max="28" width="6.6640625" style="100" customWidth="1"/>
    <col min="29" max="16384" width="12.5" style="1"/>
  </cols>
  <sheetData>
    <row r="1" spans="1:28" ht="24.75" customHeight="1" x14ac:dyDescent="0.55000000000000004">
      <c r="A1" s="97" t="s">
        <v>324</v>
      </c>
      <c r="B1" s="1"/>
      <c r="I1" s="98"/>
      <c r="J1" s="98"/>
      <c r="K1" s="98"/>
      <c r="L1" s="98"/>
      <c r="M1" s="98"/>
      <c r="N1" s="98"/>
      <c r="O1" s="98"/>
      <c r="P1" s="98"/>
      <c r="Q1" s="98"/>
      <c r="Y1" s="3"/>
      <c r="Z1" s="3"/>
    </row>
    <row r="2" spans="1:28" ht="24.75" customHeight="1" thickBot="1" x14ac:dyDescent="0.6">
      <c r="B2" s="145"/>
      <c r="C2" s="72"/>
      <c r="D2" s="3"/>
      <c r="E2" s="3"/>
      <c r="F2" s="3"/>
      <c r="G2" s="3"/>
      <c r="H2" s="3"/>
      <c r="I2" s="3"/>
      <c r="J2" s="98"/>
      <c r="K2" s="3"/>
      <c r="L2" s="3"/>
      <c r="M2" s="3"/>
      <c r="N2" s="3"/>
      <c r="O2" s="3"/>
      <c r="P2" s="3"/>
      <c r="Q2" s="3"/>
      <c r="R2" s="3"/>
      <c r="S2" s="3"/>
      <c r="T2" s="3"/>
      <c r="V2" s="3"/>
      <c r="W2" s="3"/>
      <c r="Y2" s="3"/>
      <c r="Z2" s="646" t="s">
        <v>413</v>
      </c>
      <c r="AA2" s="646"/>
      <c r="AB2" s="646"/>
    </row>
    <row r="3" spans="1:28" ht="23.25" customHeight="1" x14ac:dyDescent="0.55000000000000004">
      <c r="A3" s="647" t="s">
        <v>272</v>
      </c>
      <c r="B3" s="656"/>
      <c r="C3" s="658" t="s">
        <v>273</v>
      </c>
      <c r="D3" s="659"/>
      <c r="E3" s="659"/>
      <c r="F3" s="659"/>
      <c r="G3" s="659"/>
      <c r="H3" s="659"/>
      <c r="I3" s="659"/>
      <c r="J3" s="660"/>
      <c r="K3" s="661" t="s">
        <v>325</v>
      </c>
      <c r="L3" s="652"/>
      <c r="M3" s="652"/>
      <c r="N3" s="652"/>
      <c r="O3" s="652"/>
      <c r="P3" s="652"/>
      <c r="Q3" s="662"/>
      <c r="R3" s="663" t="s">
        <v>326</v>
      </c>
      <c r="S3" s="663"/>
      <c r="T3" s="663"/>
      <c r="U3" s="663"/>
      <c r="V3" s="663"/>
      <c r="W3" s="663"/>
      <c r="X3" s="605"/>
      <c r="Z3" s="664" t="s">
        <v>327</v>
      </c>
      <c r="AA3" s="665"/>
      <c r="AB3" s="666"/>
    </row>
    <row r="4" spans="1:28" ht="23.25" customHeight="1" x14ac:dyDescent="0.55000000000000004">
      <c r="A4" s="648"/>
      <c r="B4" s="657"/>
      <c r="C4" s="667" t="s">
        <v>44</v>
      </c>
      <c r="D4" s="276" t="s">
        <v>328</v>
      </c>
      <c r="E4" s="146" t="s">
        <v>329</v>
      </c>
      <c r="F4" s="276" t="s">
        <v>330</v>
      </c>
      <c r="G4" s="276" t="s">
        <v>331</v>
      </c>
      <c r="H4" s="276" t="s">
        <v>332</v>
      </c>
      <c r="I4" s="276" t="s">
        <v>333</v>
      </c>
      <c r="J4" s="669" t="s">
        <v>12</v>
      </c>
      <c r="K4" s="667" t="s">
        <v>44</v>
      </c>
      <c r="L4" s="276" t="s">
        <v>328</v>
      </c>
      <c r="M4" s="146" t="s">
        <v>329</v>
      </c>
      <c r="N4" s="276" t="s">
        <v>330</v>
      </c>
      <c r="O4" s="276" t="s">
        <v>331</v>
      </c>
      <c r="P4" s="276" t="s">
        <v>332</v>
      </c>
      <c r="Q4" s="277" t="s">
        <v>333</v>
      </c>
      <c r="R4" s="667" t="s">
        <v>44</v>
      </c>
      <c r="S4" s="276" t="s">
        <v>328</v>
      </c>
      <c r="T4" s="146" t="s">
        <v>329</v>
      </c>
      <c r="U4" s="276" t="s">
        <v>330</v>
      </c>
      <c r="V4" s="276" t="s">
        <v>331</v>
      </c>
      <c r="W4" s="276" t="s">
        <v>332</v>
      </c>
      <c r="X4" s="277" t="s">
        <v>333</v>
      </c>
      <c r="Z4" s="673" t="s">
        <v>50</v>
      </c>
      <c r="AA4" s="675" t="s">
        <v>51</v>
      </c>
      <c r="AB4" s="677" t="s">
        <v>52</v>
      </c>
    </row>
    <row r="5" spans="1:28" ht="23.25" customHeight="1" thickBot="1" x14ac:dyDescent="0.6">
      <c r="A5" s="648"/>
      <c r="B5" s="657"/>
      <c r="C5" s="668"/>
      <c r="D5" s="147" t="s">
        <v>334</v>
      </c>
      <c r="E5" s="147" t="s">
        <v>335</v>
      </c>
      <c r="F5" s="147" t="s">
        <v>336</v>
      </c>
      <c r="G5" s="148"/>
      <c r="H5" s="148"/>
      <c r="I5" s="148"/>
      <c r="J5" s="670"/>
      <c r="K5" s="668"/>
      <c r="L5" s="147" t="s">
        <v>334</v>
      </c>
      <c r="M5" s="147" t="s">
        <v>335</v>
      </c>
      <c r="N5" s="147" t="s">
        <v>336</v>
      </c>
      <c r="O5" s="148"/>
      <c r="P5" s="148"/>
      <c r="Q5" s="148"/>
      <c r="R5" s="668"/>
      <c r="S5" s="147" t="s">
        <v>334</v>
      </c>
      <c r="T5" s="147" t="s">
        <v>335</v>
      </c>
      <c r="U5" s="147" t="s">
        <v>336</v>
      </c>
      <c r="V5" s="147"/>
      <c r="W5" s="147"/>
      <c r="X5" s="149"/>
      <c r="Z5" s="674"/>
      <c r="AA5" s="676"/>
      <c r="AB5" s="678"/>
    </row>
    <row r="6" spans="1:28" ht="23.25" customHeight="1" thickBot="1" x14ac:dyDescent="0.6">
      <c r="A6" s="679" t="s">
        <v>277</v>
      </c>
      <c r="B6" s="150" t="s">
        <v>337</v>
      </c>
      <c r="C6" s="421">
        <f>+C7+C8</f>
        <v>45</v>
      </c>
      <c r="D6" s="422"/>
      <c r="E6" s="422"/>
      <c r="F6" s="422"/>
      <c r="G6" s="422"/>
      <c r="H6" s="422"/>
      <c r="I6" s="422"/>
      <c r="J6" s="423">
        <f>SUM(J7:J8)</f>
        <v>9</v>
      </c>
      <c r="K6" s="424">
        <f t="shared" ref="K6:AB6" si="0">+K7+K8</f>
        <v>899</v>
      </c>
      <c r="L6" s="422"/>
      <c r="M6" s="422"/>
      <c r="N6" s="422"/>
      <c r="O6" s="422"/>
      <c r="P6" s="422"/>
      <c r="Q6" s="425"/>
      <c r="R6" s="426">
        <f t="shared" si="0"/>
        <v>29</v>
      </c>
      <c r="S6" s="422"/>
      <c r="T6" s="422"/>
      <c r="U6" s="422"/>
      <c r="V6" s="422"/>
      <c r="W6" s="422"/>
      <c r="X6" s="427"/>
      <c r="Y6" s="151"/>
      <c r="Z6" s="428">
        <f t="shared" si="0"/>
        <v>899</v>
      </c>
      <c r="AA6" s="429">
        <f t="shared" si="0"/>
        <v>489</v>
      </c>
      <c r="AB6" s="423">
        <f t="shared" si="0"/>
        <v>410</v>
      </c>
    </row>
    <row r="7" spans="1:28" s="114" customFormat="1" ht="23.25" customHeight="1" x14ac:dyDescent="0.55000000000000004">
      <c r="A7" s="680"/>
      <c r="B7" s="152" t="s">
        <v>338</v>
      </c>
      <c r="C7" s="430">
        <f>SUM(D7:J7)</f>
        <v>30</v>
      </c>
      <c r="D7" s="153">
        <v>5</v>
      </c>
      <c r="E7" s="153">
        <v>4</v>
      </c>
      <c r="F7" s="153">
        <v>4</v>
      </c>
      <c r="G7" s="153">
        <v>4</v>
      </c>
      <c r="H7" s="153">
        <v>4</v>
      </c>
      <c r="I7" s="153">
        <v>4</v>
      </c>
      <c r="J7" s="154">
        <v>5</v>
      </c>
      <c r="K7" s="431">
        <f>SUM(L7:Q7)</f>
        <v>605</v>
      </c>
      <c r="L7" s="155">
        <v>100</v>
      </c>
      <c r="M7" s="155">
        <v>102</v>
      </c>
      <c r="N7" s="155">
        <v>86</v>
      </c>
      <c r="O7" s="155">
        <v>100</v>
      </c>
      <c r="P7" s="155">
        <v>102</v>
      </c>
      <c r="Q7" s="154">
        <v>115</v>
      </c>
      <c r="R7" s="431">
        <f>SUM(S7:Y7)</f>
        <v>20</v>
      </c>
      <c r="S7" s="153">
        <v>1</v>
      </c>
      <c r="T7" s="153">
        <v>2</v>
      </c>
      <c r="U7" s="153">
        <v>3</v>
      </c>
      <c r="V7" s="153">
        <v>3</v>
      </c>
      <c r="W7" s="155">
        <v>4</v>
      </c>
      <c r="X7" s="154">
        <v>7</v>
      </c>
      <c r="Y7" s="1"/>
      <c r="Z7" s="430">
        <f>AA7+AB7</f>
        <v>605</v>
      </c>
      <c r="AA7" s="153">
        <v>329</v>
      </c>
      <c r="AB7" s="154">
        <v>276</v>
      </c>
    </row>
    <row r="8" spans="1:28" s="114" customFormat="1" ht="23.25" customHeight="1" thickBot="1" x14ac:dyDescent="0.6">
      <c r="A8" s="681"/>
      <c r="B8" s="156" t="s">
        <v>339</v>
      </c>
      <c r="C8" s="420">
        <f>SUM(D8:J8)</f>
        <v>15</v>
      </c>
      <c r="D8" s="157">
        <v>3</v>
      </c>
      <c r="E8" s="157">
        <v>4</v>
      </c>
      <c r="F8" s="157">
        <v>4</v>
      </c>
      <c r="G8" s="148"/>
      <c r="H8" s="148"/>
      <c r="I8" s="148"/>
      <c r="J8" s="158">
        <v>4</v>
      </c>
      <c r="K8" s="432">
        <f>SUM(L8:N8)</f>
        <v>294</v>
      </c>
      <c r="L8" s="159">
        <v>91</v>
      </c>
      <c r="M8" s="159">
        <v>99</v>
      </c>
      <c r="N8" s="159">
        <v>104</v>
      </c>
      <c r="O8" s="148"/>
      <c r="P8" s="148"/>
      <c r="Q8" s="148"/>
      <c r="R8" s="432">
        <f>SUM(S8:U8)</f>
        <v>9</v>
      </c>
      <c r="S8" s="157">
        <v>5</v>
      </c>
      <c r="T8" s="157">
        <v>2</v>
      </c>
      <c r="U8" s="157">
        <v>2</v>
      </c>
      <c r="V8" s="160"/>
      <c r="W8" s="161"/>
      <c r="X8" s="162"/>
      <c r="Y8" s="1"/>
      <c r="Z8" s="433">
        <f>SUM(AA8:AB8)</f>
        <v>294</v>
      </c>
      <c r="AA8" s="269">
        <v>160</v>
      </c>
      <c r="AB8" s="270">
        <v>134</v>
      </c>
    </row>
    <row r="9" spans="1:28" s="114" customFormat="1" ht="23.25" customHeight="1" thickBot="1" x14ac:dyDescent="0.6">
      <c r="A9" s="682" t="s">
        <v>54</v>
      </c>
      <c r="B9" s="150" t="s">
        <v>337</v>
      </c>
      <c r="C9" s="434">
        <f>+C10+C11</f>
        <v>47</v>
      </c>
      <c r="D9" s="422"/>
      <c r="E9" s="422"/>
      <c r="F9" s="422"/>
      <c r="G9" s="422"/>
      <c r="H9" s="422"/>
      <c r="I9" s="422"/>
      <c r="J9" s="423">
        <f>SUM(J10:J11)</f>
        <v>11</v>
      </c>
      <c r="K9" s="434">
        <f>+K10+K11</f>
        <v>892</v>
      </c>
      <c r="L9" s="422"/>
      <c r="M9" s="422"/>
      <c r="N9" s="422"/>
      <c r="O9" s="422"/>
      <c r="P9" s="422"/>
      <c r="Q9" s="425"/>
      <c r="R9" s="434">
        <f>+R10+R11</f>
        <v>43</v>
      </c>
      <c r="S9" s="422"/>
      <c r="T9" s="422"/>
      <c r="U9" s="422"/>
      <c r="V9" s="422"/>
      <c r="W9" s="422"/>
      <c r="X9" s="427"/>
      <c r="Y9" s="163"/>
      <c r="Z9" s="435">
        <f>IF(SUM(Z10:Z11)=SUM(AA9:AB9),SUM(AA9:AB9),"縦計と横計が一致しません")</f>
        <v>892</v>
      </c>
      <c r="AA9" s="436">
        <f t="shared" ref="AA9:AB11" si="1">+AA12+AA15</f>
        <v>488</v>
      </c>
      <c r="AB9" s="437">
        <f t="shared" si="1"/>
        <v>404</v>
      </c>
    </row>
    <row r="10" spans="1:28" s="114" customFormat="1" ht="23.25" customHeight="1" x14ac:dyDescent="0.55000000000000004">
      <c r="A10" s="683"/>
      <c r="B10" s="164" t="s">
        <v>338</v>
      </c>
      <c r="C10" s="385">
        <f>+C13+C16</f>
        <v>31</v>
      </c>
      <c r="D10" s="438">
        <f>+D13+D16</f>
        <v>4</v>
      </c>
      <c r="E10" s="438">
        <f t="shared" ref="E10:J11" si="2">+E13+E16</f>
        <v>4</v>
      </c>
      <c r="F10" s="438">
        <f t="shared" si="2"/>
        <v>4</v>
      </c>
      <c r="G10" s="438">
        <f t="shared" si="2"/>
        <v>4</v>
      </c>
      <c r="H10" s="438">
        <f t="shared" si="2"/>
        <v>4</v>
      </c>
      <c r="I10" s="438">
        <f t="shared" si="2"/>
        <v>4</v>
      </c>
      <c r="J10" s="438">
        <f t="shared" si="2"/>
        <v>7</v>
      </c>
      <c r="K10" s="439">
        <f>SUM(L10:Q10)</f>
        <v>604</v>
      </c>
      <c r="L10" s="438">
        <f t="shared" ref="L10:Q11" si="3">+L13+L16</f>
        <v>110</v>
      </c>
      <c r="M10" s="438">
        <f t="shared" si="3"/>
        <v>104</v>
      </c>
      <c r="N10" s="438">
        <f t="shared" si="3"/>
        <v>103</v>
      </c>
      <c r="O10" s="438">
        <f t="shared" si="3"/>
        <v>86</v>
      </c>
      <c r="P10" s="438">
        <f t="shared" si="3"/>
        <v>100</v>
      </c>
      <c r="Q10" s="256">
        <f t="shared" si="3"/>
        <v>101</v>
      </c>
      <c r="R10" s="440">
        <f>SUM(S10:X10)</f>
        <v>30</v>
      </c>
      <c r="S10" s="438">
        <f t="shared" ref="S10:X11" si="4">+S13+S16</f>
        <v>11</v>
      </c>
      <c r="T10" s="438">
        <f t="shared" si="4"/>
        <v>5</v>
      </c>
      <c r="U10" s="438">
        <f t="shared" si="4"/>
        <v>3</v>
      </c>
      <c r="V10" s="438">
        <f t="shared" si="4"/>
        <v>4</v>
      </c>
      <c r="W10" s="438">
        <f t="shared" si="4"/>
        <v>4</v>
      </c>
      <c r="X10" s="441">
        <f t="shared" si="4"/>
        <v>3</v>
      </c>
      <c r="Y10" s="274"/>
      <c r="Z10" s="442">
        <f>+Z13+Z16</f>
        <v>604</v>
      </c>
      <c r="AA10" s="443">
        <f t="shared" si="1"/>
        <v>325</v>
      </c>
      <c r="AB10" s="444">
        <f t="shared" si="1"/>
        <v>279</v>
      </c>
    </row>
    <row r="11" spans="1:28" s="114" customFormat="1" ht="23.25" customHeight="1" thickBot="1" x14ac:dyDescent="0.6">
      <c r="A11" s="684"/>
      <c r="B11" s="156" t="s">
        <v>339</v>
      </c>
      <c r="C11" s="445">
        <f>+C14+C17</f>
        <v>16</v>
      </c>
      <c r="D11" s="159">
        <f>+D14+D17</f>
        <v>4</v>
      </c>
      <c r="E11" s="159">
        <f t="shared" si="2"/>
        <v>4</v>
      </c>
      <c r="F11" s="159">
        <f t="shared" si="2"/>
        <v>4</v>
      </c>
      <c r="G11" s="446"/>
      <c r="H11" s="446"/>
      <c r="I11" s="446"/>
      <c r="J11" s="169">
        <f>+J14+J17</f>
        <v>4</v>
      </c>
      <c r="K11" s="432">
        <f>SUM(L11:Q11)</f>
        <v>288</v>
      </c>
      <c r="L11" s="203">
        <f t="shared" si="3"/>
        <v>96</v>
      </c>
      <c r="M11" s="203">
        <f t="shared" si="3"/>
        <v>93</v>
      </c>
      <c r="N11" s="203">
        <f t="shared" si="3"/>
        <v>99</v>
      </c>
      <c r="O11" s="446">
        <f t="shared" si="3"/>
        <v>0</v>
      </c>
      <c r="P11" s="446">
        <f t="shared" si="3"/>
        <v>0</v>
      </c>
      <c r="Q11" s="447">
        <f t="shared" si="3"/>
        <v>0</v>
      </c>
      <c r="R11" s="432">
        <f>SUM(S11:X11)</f>
        <v>13</v>
      </c>
      <c r="S11" s="203">
        <f t="shared" si="4"/>
        <v>5</v>
      </c>
      <c r="T11" s="203">
        <f t="shared" si="4"/>
        <v>5</v>
      </c>
      <c r="U11" s="203">
        <f t="shared" si="4"/>
        <v>3</v>
      </c>
      <c r="V11" s="446">
        <f t="shared" si="4"/>
        <v>0</v>
      </c>
      <c r="W11" s="446">
        <f t="shared" si="4"/>
        <v>0</v>
      </c>
      <c r="X11" s="448">
        <f t="shared" si="4"/>
        <v>0</v>
      </c>
      <c r="Y11" s="274"/>
      <c r="Z11" s="445">
        <f>+Z14+Z17</f>
        <v>288</v>
      </c>
      <c r="AA11" s="449">
        <f t="shared" si="1"/>
        <v>163</v>
      </c>
      <c r="AB11" s="450">
        <f t="shared" si="1"/>
        <v>125</v>
      </c>
    </row>
    <row r="12" spans="1:28" s="114" customFormat="1" ht="23.25" customHeight="1" thickBot="1" x14ac:dyDescent="0.6">
      <c r="A12" s="671" t="s">
        <v>340</v>
      </c>
      <c r="B12" s="165" t="s">
        <v>337</v>
      </c>
      <c r="C12" s="451">
        <f>+C13+C14</f>
        <v>35</v>
      </c>
      <c r="D12" s="422"/>
      <c r="E12" s="422"/>
      <c r="F12" s="422"/>
      <c r="G12" s="422"/>
      <c r="H12" s="422"/>
      <c r="I12" s="422"/>
      <c r="J12" s="423">
        <f>SUM(J13:J14)</f>
        <v>8</v>
      </c>
      <c r="K12" s="451">
        <f>+K13+K14</f>
        <v>802</v>
      </c>
      <c r="L12" s="422"/>
      <c r="M12" s="422"/>
      <c r="N12" s="422"/>
      <c r="O12" s="422"/>
      <c r="P12" s="422"/>
      <c r="Q12" s="425"/>
      <c r="R12" s="452">
        <f>+R13+R14</f>
        <v>33</v>
      </c>
      <c r="S12" s="422"/>
      <c r="T12" s="422"/>
      <c r="U12" s="422"/>
      <c r="V12" s="422"/>
      <c r="W12" s="422"/>
      <c r="X12" s="427"/>
      <c r="Y12" s="166">
        <f t="shared" ref="Y12:AB12" si="5">Y13+Y14</f>
        <v>0</v>
      </c>
      <c r="Z12" s="451">
        <f>IF(SUM(Z13:Z14)=SUM(AA12:AB12),SUM(AA12:AB12),"縦計と横計が一致しません")</f>
        <v>802</v>
      </c>
      <c r="AA12" s="453">
        <f t="shared" si="5"/>
        <v>434</v>
      </c>
      <c r="AB12" s="454">
        <f t="shared" si="5"/>
        <v>368</v>
      </c>
    </row>
    <row r="13" spans="1:28" ht="23.25" customHeight="1" x14ac:dyDescent="0.55000000000000004">
      <c r="A13" s="671"/>
      <c r="B13" s="167" t="s">
        <v>338</v>
      </c>
      <c r="C13" s="442">
        <f>SUM(D13:J13)</f>
        <v>24</v>
      </c>
      <c r="D13" s="86">
        <v>3</v>
      </c>
      <c r="E13" s="86">
        <v>3</v>
      </c>
      <c r="F13" s="86">
        <v>3</v>
      </c>
      <c r="G13" s="86">
        <v>3</v>
      </c>
      <c r="H13" s="86">
        <v>3</v>
      </c>
      <c r="I13" s="86">
        <v>3</v>
      </c>
      <c r="J13" s="119">
        <v>6</v>
      </c>
      <c r="K13" s="440">
        <f>SUM(L13:Q13)</f>
        <v>549</v>
      </c>
      <c r="L13" s="168">
        <v>99</v>
      </c>
      <c r="M13" s="168">
        <v>97</v>
      </c>
      <c r="N13" s="168">
        <v>95</v>
      </c>
      <c r="O13" s="168">
        <v>79</v>
      </c>
      <c r="P13" s="168">
        <v>90</v>
      </c>
      <c r="Q13" s="119">
        <v>89</v>
      </c>
      <c r="R13" s="386">
        <f>SUM(S13:X13)</f>
        <v>26</v>
      </c>
      <c r="S13" s="168">
        <v>9</v>
      </c>
      <c r="T13" s="168">
        <v>4</v>
      </c>
      <c r="U13" s="168">
        <v>3</v>
      </c>
      <c r="V13" s="168">
        <v>4</v>
      </c>
      <c r="W13" s="168">
        <v>3</v>
      </c>
      <c r="X13" s="119">
        <v>3</v>
      </c>
      <c r="Y13" s="3"/>
      <c r="Z13" s="401">
        <f>AA13+AB13</f>
        <v>549</v>
      </c>
      <c r="AA13" s="46">
        <v>293</v>
      </c>
      <c r="AB13" s="128">
        <v>256</v>
      </c>
    </row>
    <row r="14" spans="1:28" s="141" customFormat="1" ht="23.25" customHeight="1" thickBot="1" x14ac:dyDescent="0.6">
      <c r="A14" s="672"/>
      <c r="B14" s="156" t="s">
        <v>339</v>
      </c>
      <c r="C14" s="445">
        <f>SUM(D14:J14)</f>
        <v>11</v>
      </c>
      <c r="D14" s="159">
        <v>3</v>
      </c>
      <c r="E14" s="159">
        <v>3</v>
      </c>
      <c r="F14" s="159">
        <v>3</v>
      </c>
      <c r="G14" s="148"/>
      <c r="H14" s="148"/>
      <c r="I14" s="148"/>
      <c r="J14" s="169">
        <v>2</v>
      </c>
      <c r="K14" s="432">
        <f>SUM(L14:Q14)</f>
        <v>253</v>
      </c>
      <c r="L14" s="170">
        <v>88</v>
      </c>
      <c r="M14" s="170">
        <v>78</v>
      </c>
      <c r="N14" s="170">
        <v>87</v>
      </c>
      <c r="O14" s="148"/>
      <c r="P14" s="148"/>
      <c r="Q14" s="148"/>
      <c r="R14" s="418">
        <f>SUM(S14:X14)</f>
        <v>7</v>
      </c>
      <c r="S14" s="171">
        <v>5</v>
      </c>
      <c r="T14" s="171">
        <v>2</v>
      </c>
      <c r="U14" s="171"/>
      <c r="V14" s="172"/>
      <c r="W14" s="172"/>
      <c r="X14" s="173"/>
      <c r="Y14" s="1"/>
      <c r="Z14" s="420">
        <f>AA14+AB14</f>
        <v>253</v>
      </c>
      <c r="AA14" s="66">
        <v>141</v>
      </c>
      <c r="AB14" s="136">
        <v>112</v>
      </c>
    </row>
    <row r="15" spans="1:28" s="141" customFormat="1" ht="23.25" customHeight="1" thickBot="1" x14ac:dyDescent="0.6">
      <c r="A15" s="671" t="s">
        <v>341</v>
      </c>
      <c r="B15" s="165" t="s">
        <v>337</v>
      </c>
      <c r="C15" s="451">
        <f>+C16+C17</f>
        <v>12</v>
      </c>
      <c r="D15" s="422"/>
      <c r="E15" s="422"/>
      <c r="F15" s="422"/>
      <c r="G15" s="422"/>
      <c r="H15" s="422"/>
      <c r="I15" s="422"/>
      <c r="J15" s="423">
        <f>SUM(J16:J17)</f>
        <v>3</v>
      </c>
      <c r="K15" s="451">
        <f>+K16+K17</f>
        <v>90</v>
      </c>
      <c r="L15" s="422"/>
      <c r="M15" s="422"/>
      <c r="N15" s="422"/>
      <c r="O15" s="422"/>
      <c r="P15" s="422"/>
      <c r="Q15" s="425"/>
      <c r="R15" s="452">
        <f>+R16+R17</f>
        <v>10</v>
      </c>
      <c r="S15" s="422"/>
      <c r="T15" s="422"/>
      <c r="U15" s="422"/>
      <c r="V15" s="422"/>
      <c r="W15" s="422"/>
      <c r="X15" s="427"/>
      <c r="Y15" s="166">
        <f t="shared" ref="Y15" si="6">Y16+Y17</f>
        <v>0</v>
      </c>
      <c r="Z15" s="451">
        <f>IF(SUM(Z16:Z17)=SUM(AA15:AB15),SUM(AA15:AB15),"縦計と横計が一致しません")</f>
        <v>90</v>
      </c>
      <c r="AA15" s="453">
        <f t="shared" ref="AA15:AB15" si="7">AA16+AA17</f>
        <v>54</v>
      </c>
      <c r="AB15" s="454">
        <f t="shared" si="7"/>
        <v>36</v>
      </c>
    </row>
    <row r="16" spans="1:28" s="141" customFormat="1" ht="23.25" customHeight="1" x14ac:dyDescent="0.55000000000000004">
      <c r="A16" s="671"/>
      <c r="B16" s="167" t="s">
        <v>338</v>
      </c>
      <c r="C16" s="442">
        <f>SUM(D16:J16)</f>
        <v>7</v>
      </c>
      <c r="D16" s="86">
        <v>1</v>
      </c>
      <c r="E16" s="86">
        <v>1</v>
      </c>
      <c r="F16" s="86">
        <v>1</v>
      </c>
      <c r="G16" s="86">
        <v>1</v>
      </c>
      <c r="H16" s="86">
        <v>1</v>
      </c>
      <c r="I16" s="86">
        <v>1</v>
      </c>
      <c r="J16" s="119">
        <v>1</v>
      </c>
      <c r="K16" s="440">
        <f>SUM(L16:Q16)</f>
        <v>55</v>
      </c>
      <c r="L16" s="168">
        <v>11</v>
      </c>
      <c r="M16" s="168">
        <v>7</v>
      </c>
      <c r="N16" s="168">
        <v>8</v>
      </c>
      <c r="O16" s="168">
        <v>7</v>
      </c>
      <c r="P16" s="168">
        <v>10</v>
      </c>
      <c r="Q16" s="119">
        <v>12</v>
      </c>
      <c r="R16" s="386">
        <f>SUM(S16:X16)</f>
        <v>4</v>
      </c>
      <c r="S16" s="168">
        <v>2</v>
      </c>
      <c r="T16" s="168">
        <v>1</v>
      </c>
      <c r="U16" s="168"/>
      <c r="V16" s="168"/>
      <c r="W16" s="168">
        <v>1</v>
      </c>
      <c r="X16" s="119"/>
      <c r="Y16" s="3"/>
      <c r="Z16" s="401">
        <f>AA16+AB16</f>
        <v>55</v>
      </c>
      <c r="AA16" s="46">
        <v>32</v>
      </c>
      <c r="AB16" s="128">
        <v>23</v>
      </c>
    </row>
    <row r="17" spans="1:28" s="141" customFormat="1" ht="23.25" customHeight="1" thickBot="1" x14ac:dyDescent="0.6">
      <c r="A17" s="672"/>
      <c r="B17" s="156" t="s">
        <v>339</v>
      </c>
      <c r="C17" s="445">
        <f>SUM(D17:J17)</f>
        <v>5</v>
      </c>
      <c r="D17" s="159">
        <v>1</v>
      </c>
      <c r="E17" s="159">
        <v>1</v>
      </c>
      <c r="F17" s="159">
        <v>1</v>
      </c>
      <c r="G17" s="148"/>
      <c r="H17" s="148"/>
      <c r="I17" s="148"/>
      <c r="J17" s="169">
        <v>2</v>
      </c>
      <c r="K17" s="432">
        <f>SUM(L17:Q17)</f>
        <v>35</v>
      </c>
      <c r="L17" s="170">
        <v>8</v>
      </c>
      <c r="M17" s="170">
        <v>15</v>
      </c>
      <c r="N17" s="170">
        <v>12</v>
      </c>
      <c r="O17" s="148"/>
      <c r="P17" s="148"/>
      <c r="Q17" s="148"/>
      <c r="R17" s="418">
        <f>SUM(S17:X17)</f>
        <v>6</v>
      </c>
      <c r="S17" s="171"/>
      <c r="T17" s="171">
        <v>3</v>
      </c>
      <c r="U17" s="171">
        <v>3</v>
      </c>
      <c r="V17" s="172"/>
      <c r="W17" s="172"/>
      <c r="X17" s="173"/>
      <c r="Y17" s="1"/>
      <c r="Z17" s="420">
        <f>AA17+AB17</f>
        <v>35</v>
      </c>
      <c r="AA17" s="66">
        <v>22</v>
      </c>
      <c r="AB17" s="136">
        <v>13</v>
      </c>
    </row>
    <row r="18" spans="1:28" s="141" customFormat="1" ht="23.25" customHeight="1" x14ac:dyDescent="0.55000000000000004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3"/>
      <c r="V18" s="1"/>
      <c r="W18" s="1"/>
      <c r="X18" s="3"/>
      <c r="Y18" s="1"/>
      <c r="Z18" s="1"/>
      <c r="AA18" s="100"/>
      <c r="AB18" s="100"/>
    </row>
    <row r="19" spans="1:28" s="141" customFormat="1" ht="23.25" customHeight="1" x14ac:dyDescent="0.55000000000000004"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3"/>
      <c r="V19" s="1"/>
      <c r="W19" s="1"/>
      <c r="X19" s="3"/>
      <c r="Y19" s="1"/>
      <c r="Z19" s="1"/>
      <c r="AA19" s="100"/>
      <c r="AB19" s="100"/>
    </row>
    <row r="20" spans="1:28" s="141" customFormat="1" ht="23.25" customHeight="1" x14ac:dyDescent="0.55000000000000004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3"/>
      <c r="V20" s="1"/>
      <c r="W20" s="1"/>
      <c r="X20" s="3"/>
      <c r="Y20" s="1"/>
      <c r="Z20" s="1"/>
      <c r="AA20" s="100"/>
      <c r="AB20" s="100"/>
    </row>
    <row r="21" spans="1:28" s="141" customFormat="1" ht="23.25" customHeight="1" x14ac:dyDescent="0.55000000000000004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3"/>
      <c r="V21" s="1"/>
      <c r="W21" s="1"/>
      <c r="X21" s="3"/>
      <c r="Y21" s="1"/>
      <c r="Z21" s="1"/>
      <c r="AA21" s="100"/>
      <c r="AB21" s="100"/>
    </row>
    <row r="22" spans="1:28" s="141" customFormat="1" ht="23.25" customHeight="1" x14ac:dyDescent="0.55000000000000004">
      <c r="C22" s="1"/>
      <c r="D22" s="1"/>
      <c r="E22" s="1"/>
      <c r="F22" s="1"/>
      <c r="G22" s="1"/>
      <c r="H22" s="1"/>
      <c r="I22" s="1"/>
      <c r="J22" s="1"/>
      <c r="K22" s="3"/>
      <c r="L22" s="3"/>
      <c r="M22" s="1"/>
      <c r="N22" s="1"/>
      <c r="O22" s="1"/>
      <c r="P22" s="1"/>
      <c r="Q22" s="1"/>
      <c r="R22" s="1"/>
      <c r="S22" s="1"/>
      <c r="T22" s="1"/>
      <c r="U22" s="3"/>
      <c r="V22" s="1"/>
      <c r="W22" s="1"/>
      <c r="X22" s="3"/>
      <c r="Y22" s="1"/>
      <c r="Z22" s="1"/>
      <c r="AA22" s="100"/>
      <c r="AB22" s="100"/>
    </row>
    <row r="23" spans="1:28" s="141" customFormat="1" ht="23.25" customHeight="1" x14ac:dyDescent="0.55000000000000004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3"/>
      <c r="V23" s="1"/>
      <c r="W23" s="1"/>
      <c r="X23" s="3"/>
      <c r="Y23" s="1"/>
      <c r="Z23" s="1"/>
      <c r="AA23" s="100"/>
      <c r="AB23" s="100"/>
    </row>
    <row r="24" spans="1:28" s="141" customFormat="1" ht="23.25" customHeight="1" x14ac:dyDescent="0.55000000000000004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3"/>
      <c r="V24" s="1"/>
      <c r="W24" s="1"/>
      <c r="X24" s="3"/>
      <c r="Y24" s="1"/>
      <c r="Z24" s="1"/>
      <c r="AA24" s="100"/>
      <c r="AB24" s="100"/>
    </row>
    <row r="25" spans="1:28" s="141" customFormat="1" ht="23.25" customHeight="1" x14ac:dyDescent="0.55000000000000004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3"/>
      <c r="V25" s="1"/>
      <c r="W25" s="1"/>
      <c r="X25" s="3"/>
      <c r="Y25" s="1"/>
      <c r="Z25" s="1"/>
      <c r="AA25" s="100"/>
      <c r="AB25" s="100"/>
    </row>
    <row r="26" spans="1:28" s="141" customFormat="1" ht="23.25" customHeight="1" x14ac:dyDescent="0.55000000000000004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3"/>
      <c r="V26" s="1"/>
      <c r="W26" s="1"/>
      <c r="X26" s="3"/>
      <c r="Y26" s="1"/>
      <c r="Z26" s="1"/>
      <c r="AA26" s="100"/>
      <c r="AB26" s="100"/>
    </row>
    <row r="27" spans="1:28" s="141" customFormat="1" ht="23.25" customHeight="1" x14ac:dyDescent="0.55000000000000004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3"/>
      <c r="V27" s="1"/>
      <c r="W27" s="1"/>
      <c r="X27" s="3"/>
      <c r="Y27" s="1"/>
      <c r="Z27" s="1"/>
      <c r="AA27" s="100"/>
      <c r="AB27" s="100"/>
    </row>
    <row r="28" spans="1:28" s="141" customFormat="1" ht="23.25" customHeight="1" x14ac:dyDescent="0.55000000000000004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3"/>
      <c r="V28" s="1"/>
      <c r="W28" s="1"/>
      <c r="X28" s="3"/>
      <c r="Y28" s="1"/>
      <c r="Z28" s="1"/>
      <c r="AA28" s="100"/>
      <c r="AB28" s="100"/>
    </row>
    <row r="29" spans="1:28" s="141" customFormat="1" ht="23.25" customHeight="1" x14ac:dyDescent="0.55000000000000004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3"/>
      <c r="V29" s="1"/>
      <c r="W29" s="1"/>
      <c r="X29" s="3"/>
      <c r="Y29" s="1"/>
      <c r="Z29" s="1"/>
      <c r="AA29" s="100"/>
      <c r="AB29" s="100"/>
    </row>
    <row r="30" spans="1:28" s="141" customFormat="1" ht="23.25" customHeight="1" x14ac:dyDescent="0.55000000000000004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3"/>
      <c r="V30" s="1"/>
      <c r="W30" s="1"/>
      <c r="X30" s="3"/>
      <c r="Y30" s="1"/>
      <c r="Z30" s="1"/>
      <c r="AA30" s="100"/>
      <c r="AB30" s="100"/>
    </row>
    <row r="31" spans="1:28" s="141" customFormat="1" ht="23.25" customHeight="1" x14ac:dyDescent="0.55000000000000004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3"/>
      <c r="V31" s="1"/>
      <c r="W31" s="1"/>
      <c r="X31" s="3"/>
      <c r="Y31" s="1"/>
      <c r="Z31" s="1"/>
      <c r="AA31" s="100"/>
      <c r="AB31" s="100"/>
    </row>
  </sheetData>
  <mergeCells count="17">
    <mergeCell ref="A15:A17"/>
    <mergeCell ref="Z4:Z5"/>
    <mergeCell ref="AA4:AA5"/>
    <mergeCell ref="AB4:AB5"/>
    <mergeCell ref="A6:A8"/>
    <mergeCell ref="A9:A11"/>
    <mergeCell ref="A12:A14"/>
    <mergeCell ref="Z2:AB2"/>
    <mergeCell ref="A3:B5"/>
    <mergeCell ref="C3:J3"/>
    <mergeCell ref="K3:Q3"/>
    <mergeCell ref="R3:X3"/>
    <mergeCell ref="Z3:AB3"/>
    <mergeCell ref="C4:C5"/>
    <mergeCell ref="J4:J5"/>
    <mergeCell ref="K4:K5"/>
    <mergeCell ref="R4:R5"/>
  </mergeCells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61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Q38"/>
  <sheetViews>
    <sheetView showZeros="0" view="pageBreakPreview" zoomScale="89" zoomScaleNormal="100" zoomScaleSheetLayoutView="118" workbookViewId="0"/>
  </sheetViews>
  <sheetFormatPr defaultColWidth="12.5" defaultRowHeight="13" x14ac:dyDescent="0.55000000000000004"/>
  <cols>
    <col min="1" max="1" width="4.33203125" style="141" customWidth="1"/>
    <col min="2" max="2" width="16.83203125" style="1" customWidth="1"/>
    <col min="3" max="3" width="13.33203125" style="1" bestFit="1" customWidth="1"/>
    <col min="4" max="13" width="7.33203125" style="1" customWidth="1"/>
    <col min="14" max="15" width="7.33203125" style="3" customWidth="1"/>
    <col min="16" max="17" width="7.33203125" style="1" customWidth="1"/>
    <col min="18" max="16384" width="12.5" style="1"/>
  </cols>
  <sheetData>
    <row r="1" spans="1:17" ht="24.75" customHeight="1" x14ac:dyDescent="0.55000000000000004">
      <c r="A1" s="174" t="s">
        <v>342</v>
      </c>
    </row>
    <row r="2" spans="1:17" ht="24.75" customHeight="1" thickBot="1" x14ac:dyDescent="0.6">
      <c r="A2" s="145"/>
      <c r="B2" s="3"/>
      <c r="C2" s="3"/>
      <c r="D2" s="25"/>
      <c r="E2" s="3"/>
      <c r="F2" s="3"/>
      <c r="G2" s="3"/>
      <c r="H2" s="3"/>
      <c r="I2" s="175"/>
      <c r="J2" s="3"/>
      <c r="K2" s="3"/>
      <c r="L2" s="3"/>
      <c r="M2" s="3"/>
      <c r="O2" s="685" t="s">
        <v>413</v>
      </c>
      <c r="P2" s="685"/>
      <c r="Q2" s="685"/>
    </row>
    <row r="3" spans="1:17" ht="23.15" customHeight="1" x14ac:dyDescent="0.55000000000000004">
      <c r="A3" s="647" t="s">
        <v>343</v>
      </c>
      <c r="B3" s="686"/>
      <c r="C3" s="688" t="s">
        <v>344</v>
      </c>
      <c r="D3" s="661" t="s">
        <v>345</v>
      </c>
      <c r="E3" s="652"/>
      <c r="F3" s="652"/>
      <c r="G3" s="652"/>
      <c r="H3" s="662"/>
      <c r="I3" s="652" t="s">
        <v>346</v>
      </c>
      <c r="J3" s="652"/>
      <c r="K3" s="652"/>
      <c r="L3" s="652"/>
      <c r="M3" s="662"/>
      <c r="O3" s="649" t="s">
        <v>347</v>
      </c>
      <c r="P3" s="650"/>
      <c r="Q3" s="651"/>
    </row>
    <row r="4" spans="1:17" ht="23.15" customHeight="1" x14ac:dyDescent="0.55000000000000004">
      <c r="A4" s="648"/>
      <c r="B4" s="687"/>
      <c r="C4" s="689"/>
      <c r="D4" s="668" t="s">
        <v>44</v>
      </c>
      <c r="E4" s="690" t="s">
        <v>348</v>
      </c>
      <c r="F4" s="690" t="s">
        <v>349</v>
      </c>
      <c r="G4" s="690" t="s">
        <v>350</v>
      </c>
      <c r="H4" s="696" t="s">
        <v>351</v>
      </c>
      <c r="I4" s="698" t="s">
        <v>44</v>
      </c>
      <c r="J4" s="690" t="s">
        <v>348</v>
      </c>
      <c r="K4" s="690" t="s">
        <v>349</v>
      </c>
      <c r="L4" s="690" t="s">
        <v>350</v>
      </c>
      <c r="M4" s="696" t="s">
        <v>351</v>
      </c>
      <c r="O4" s="673" t="s">
        <v>50</v>
      </c>
      <c r="P4" s="692" t="s">
        <v>51</v>
      </c>
      <c r="Q4" s="694" t="s">
        <v>52</v>
      </c>
    </row>
    <row r="5" spans="1:17" ht="22.5" customHeight="1" thickBot="1" x14ac:dyDescent="0.6">
      <c r="A5" s="648"/>
      <c r="B5" s="687"/>
      <c r="C5" s="689"/>
      <c r="D5" s="680"/>
      <c r="E5" s="691"/>
      <c r="F5" s="691"/>
      <c r="G5" s="691"/>
      <c r="H5" s="697"/>
      <c r="I5" s="699"/>
      <c r="J5" s="691"/>
      <c r="K5" s="691"/>
      <c r="L5" s="691"/>
      <c r="M5" s="697"/>
      <c r="O5" s="674"/>
      <c r="P5" s="693"/>
      <c r="Q5" s="695"/>
    </row>
    <row r="6" spans="1:17" ht="23.15" customHeight="1" thickBot="1" x14ac:dyDescent="0.6">
      <c r="A6" s="708" t="s">
        <v>352</v>
      </c>
      <c r="B6" s="709"/>
      <c r="C6" s="709"/>
      <c r="D6" s="374">
        <f>SUM(E6:H6)</f>
        <v>162</v>
      </c>
      <c r="E6" s="455">
        <f>E8+E15</f>
        <v>51</v>
      </c>
      <c r="F6" s="455">
        <f>F8+F15</f>
        <v>51</v>
      </c>
      <c r="G6" s="455">
        <f>G8+G15</f>
        <v>51</v>
      </c>
      <c r="H6" s="456">
        <f>H8+H15</f>
        <v>9</v>
      </c>
      <c r="I6" s="457">
        <f>SUM(J6:M6)</f>
        <v>5718</v>
      </c>
      <c r="J6" s="455">
        <f>J8+J15</f>
        <v>1920</v>
      </c>
      <c r="K6" s="455">
        <f>K8+K15</f>
        <v>1872</v>
      </c>
      <c r="L6" s="455">
        <f>L8+L15</f>
        <v>1763</v>
      </c>
      <c r="M6" s="456">
        <f>M8+M15</f>
        <v>163</v>
      </c>
      <c r="O6" s="375">
        <f>SUM(P6:Q6)</f>
        <v>5718</v>
      </c>
      <c r="P6" s="455">
        <f>P8+P15</f>
        <v>2931</v>
      </c>
      <c r="Q6" s="456">
        <f>Q8+Q15</f>
        <v>2787</v>
      </c>
    </row>
    <row r="7" spans="1:17" s="114" customFormat="1" ht="23.15" customHeight="1" thickBot="1" x14ac:dyDescent="0.6">
      <c r="A7" s="710" t="s">
        <v>353</v>
      </c>
      <c r="B7" s="711"/>
      <c r="C7" s="711"/>
      <c r="D7" s="377">
        <f>IF(SUM(D9+D16)=SUM(E7:H7),SUM(E7:H7),"縦計と横計が一致しません")</f>
        <v>162</v>
      </c>
      <c r="E7" s="458">
        <f t="shared" ref="E7:L7" si="0">E9+E16</f>
        <v>51</v>
      </c>
      <c r="F7" s="458">
        <f t="shared" si="0"/>
        <v>51</v>
      </c>
      <c r="G7" s="458">
        <f t="shared" si="0"/>
        <v>51</v>
      </c>
      <c r="H7" s="459">
        <f t="shared" si="0"/>
        <v>9</v>
      </c>
      <c r="I7" s="376">
        <f>IF(SUM(I9+I16)=SUM(J7:M7),SUM(J7:M7),"縦計と横計が一致しません")</f>
        <v>5773</v>
      </c>
      <c r="J7" s="458">
        <f>J9+J16</f>
        <v>1956</v>
      </c>
      <c r="K7" s="458">
        <f t="shared" si="0"/>
        <v>1852</v>
      </c>
      <c r="L7" s="458">
        <f t="shared" si="0"/>
        <v>1827</v>
      </c>
      <c r="M7" s="459">
        <f>M9+M16</f>
        <v>138</v>
      </c>
      <c r="N7" s="129"/>
      <c r="O7" s="460">
        <f>IF(SUM(O9+O16)=SUM(P7:Q7),SUM(P7:Q7),"縦計と横計が一致しません")</f>
        <v>5773</v>
      </c>
      <c r="P7" s="461">
        <f>P9+P16</f>
        <v>2986</v>
      </c>
      <c r="Q7" s="459">
        <f>Q9+Q16</f>
        <v>2787</v>
      </c>
    </row>
    <row r="8" spans="1:17" ht="23.15" customHeight="1" x14ac:dyDescent="0.55000000000000004">
      <c r="A8" s="703" t="s">
        <v>354</v>
      </c>
      <c r="B8" s="706" t="s">
        <v>355</v>
      </c>
      <c r="C8" s="176" t="s">
        <v>356</v>
      </c>
      <c r="D8" s="407">
        <f>SUM(E8:H8)</f>
        <v>126</v>
      </c>
      <c r="E8" s="177">
        <v>42</v>
      </c>
      <c r="F8" s="177">
        <v>42</v>
      </c>
      <c r="G8" s="177">
        <v>42</v>
      </c>
      <c r="H8" s="178">
        <v>0</v>
      </c>
      <c r="I8" s="462">
        <f>SUM(J8:M8)</f>
        <v>4958</v>
      </c>
      <c r="J8" s="179">
        <v>1685</v>
      </c>
      <c r="K8" s="179">
        <v>1664</v>
      </c>
      <c r="L8" s="180">
        <v>1609</v>
      </c>
      <c r="M8" s="181">
        <v>0</v>
      </c>
      <c r="O8" s="388">
        <f>P8+Q8</f>
        <v>4958</v>
      </c>
      <c r="P8" s="182">
        <v>2464</v>
      </c>
      <c r="Q8" s="183">
        <v>2494</v>
      </c>
    </row>
    <row r="9" spans="1:17" ht="23.15" customHeight="1" x14ac:dyDescent="0.55000000000000004">
      <c r="A9" s="703"/>
      <c r="B9" s="706"/>
      <c r="C9" s="176" t="s">
        <v>44</v>
      </c>
      <c r="D9" s="382">
        <f>IF(SUM(D10:D14)=SUM(E9:H9),SUM(E9:H9),"縦計と横計が一致しません")</f>
        <v>126</v>
      </c>
      <c r="E9" s="379">
        <f t="shared" ref="E9:M9" si="1">SUM(E10:E14)</f>
        <v>42</v>
      </c>
      <c r="F9" s="379">
        <f>SUM(F10:F14)</f>
        <v>42</v>
      </c>
      <c r="G9" s="379">
        <f>SUM(G10:G14)</f>
        <v>42</v>
      </c>
      <c r="H9" s="380">
        <f t="shared" si="1"/>
        <v>0</v>
      </c>
      <c r="I9" s="463">
        <f>IF(SUM(I10:I14)=SUM(J9:M9),SUM(J9:M9),"縦計と横計が一致しません")</f>
        <v>4979</v>
      </c>
      <c r="J9" s="464">
        <f>SUM(J10:J14)</f>
        <v>1690</v>
      </c>
      <c r="K9" s="464">
        <f t="shared" si="1"/>
        <v>1653</v>
      </c>
      <c r="L9" s="464">
        <f t="shared" si="1"/>
        <v>1636</v>
      </c>
      <c r="M9" s="465">
        <f t="shared" si="1"/>
        <v>0</v>
      </c>
      <c r="N9" s="129"/>
      <c r="O9" s="466">
        <f>IF(SUM(O10:O14)=SUM(P9:Q9),SUM(P9:Q9),"縦計と横計が一致しません")</f>
        <v>4979</v>
      </c>
      <c r="P9" s="467">
        <f>SUM(P10:P14)</f>
        <v>2484</v>
      </c>
      <c r="Q9" s="380">
        <f>SUM(Q10:Q14)</f>
        <v>2495</v>
      </c>
    </row>
    <row r="10" spans="1:17" ht="23.15" customHeight="1" x14ac:dyDescent="0.55000000000000004">
      <c r="A10" s="703"/>
      <c r="B10" s="706"/>
      <c r="C10" s="164" t="s">
        <v>357</v>
      </c>
      <c r="D10" s="468">
        <f>IF((D19+D21)=SUM(E10:H10),SUM(E10:H10),"計が一致しません")</f>
        <v>48</v>
      </c>
      <c r="E10" s="469">
        <f>E19+E21</f>
        <v>16</v>
      </c>
      <c r="F10" s="469">
        <f>F19+F21</f>
        <v>16</v>
      </c>
      <c r="G10" s="469">
        <f>G19+G21</f>
        <v>16</v>
      </c>
      <c r="H10" s="470">
        <f>H19+H21</f>
        <v>0</v>
      </c>
      <c r="I10" s="471">
        <f>IF((I19+I21)=SUM(J10:M10),SUM(J10:M10),"計が一致しません")</f>
        <v>1888</v>
      </c>
      <c r="J10" s="469">
        <f>J19+J21</f>
        <v>642</v>
      </c>
      <c r="K10" s="469">
        <f>K19+K21</f>
        <v>627</v>
      </c>
      <c r="L10" s="469">
        <f>L19+L21</f>
        <v>619</v>
      </c>
      <c r="M10" s="472">
        <f>M19+M2</f>
        <v>0</v>
      </c>
      <c r="O10" s="401">
        <f>IF((O19+O21)=SUM(P10:Q10),SUM(P10:Q10),"計が一致しません")</f>
        <v>1888</v>
      </c>
      <c r="P10" s="473">
        <f>P19+P21</f>
        <v>796</v>
      </c>
      <c r="Q10" s="470">
        <f>Q19+Q21</f>
        <v>1092</v>
      </c>
    </row>
    <row r="11" spans="1:17" ht="23.15" customHeight="1" x14ac:dyDescent="0.55000000000000004">
      <c r="A11" s="703"/>
      <c r="B11" s="706"/>
      <c r="C11" s="184" t="s">
        <v>358</v>
      </c>
      <c r="D11" s="392">
        <f>IF(D22=SUM(E11:H11),SUM(E11:H11),"計が一致しません")</f>
        <v>6</v>
      </c>
      <c r="E11" s="474">
        <f>E22</f>
        <v>2</v>
      </c>
      <c r="F11" s="474">
        <f>F22</f>
        <v>2</v>
      </c>
      <c r="G11" s="474">
        <f>G22</f>
        <v>2</v>
      </c>
      <c r="H11" s="475">
        <f>H22</f>
        <v>0</v>
      </c>
      <c r="I11" s="476">
        <f>IF(I22=SUM(J11:M11),SUM(J11:M11),"計が一致しません")</f>
        <v>236</v>
      </c>
      <c r="J11" s="477">
        <f>J22</f>
        <v>83</v>
      </c>
      <c r="K11" s="477">
        <f>K22</f>
        <v>77</v>
      </c>
      <c r="L11" s="477">
        <f>L22</f>
        <v>76</v>
      </c>
      <c r="M11" s="478">
        <f>M22</f>
        <v>0</v>
      </c>
      <c r="O11" s="393">
        <f>IF(O22=SUM(P11:Q11),SUM(P11:Q11),"計が一致しません")</f>
        <v>236</v>
      </c>
      <c r="P11" s="477">
        <f>P22</f>
        <v>63</v>
      </c>
      <c r="Q11" s="475">
        <f>Q22</f>
        <v>173</v>
      </c>
    </row>
    <row r="12" spans="1:17" ht="27" customHeight="1" x14ac:dyDescent="0.55000000000000004">
      <c r="A12" s="703"/>
      <c r="B12" s="706"/>
      <c r="C12" s="185" t="s">
        <v>359</v>
      </c>
      <c r="D12" s="392">
        <f>IF(D28=SUM(E12:H12),SUM(E12:H12),"計が一致しません")</f>
        <v>24</v>
      </c>
      <c r="E12" s="474">
        <f>E28</f>
        <v>8</v>
      </c>
      <c r="F12" s="474">
        <f>F28</f>
        <v>8</v>
      </c>
      <c r="G12" s="474">
        <f>G28</f>
        <v>8</v>
      </c>
      <c r="H12" s="475">
        <f>H28</f>
        <v>0</v>
      </c>
      <c r="I12" s="476">
        <f>IF(I28=SUM(J12:M12),SUM(J12:M12),"計が一致しません")</f>
        <v>943</v>
      </c>
      <c r="J12" s="477">
        <f>J28</f>
        <v>320</v>
      </c>
      <c r="K12" s="477">
        <f>K28</f>
        <v>313</v>
      </c>
      <c r="L12" s="477">
        <f>L28</f>
        <v>310</v>
      </c>
      <c r="M12" s="478">
        <f>M28</f>
        <v>0</v>
      </c>
      <c r="O12" s="393">
        <f>IF(O28=SUM(P12:Q12),SUM(P12:Q12),"計が一致しません")</f>
        <v>943</v>
      </c>
      <c r="P12" s="477">
        <f>P28</f>
        <v>280</v>
      </c>
      <c r="Q12" s="475">
        <f>Q28</f>
        <v>663</v>
      </c>
    </row>
    <row r="13" spans="1:17" ht="23.15" customHeight="1" x14ac:dyDescent="0.55000000000000004">
      <c r="A13" s="703"/>
      <c r="B13" s="706"/>
      <c r="C13" s="275" t="s">
        <v>360</v>
      </c>
      <c r="D13" s="479">
        <f>IF(SUM(D24:D27)=SUM(E13:H13),SUM(E13:H13),"計が一致しません")</f>
        <v>27</v>
      </c>
      <c r="E13" s="480">
        <f>E24+E25+E26+E27</f>
        <v>9</v>
      </c>
      <c r="F13" s="480">
        <f>F24+F25+F26+F27</f>
        <v>9</v>
      </c>
      <c r="G13" s="480">
        <f>G24+G25+G26+G27</f>
        <v>9</v>
      </c>
      <c r="H13" s="481">
        <f>H24+H25+H26+H27</f>
        <v>0</v>
      </c>
      <c r="I13" s="482">
        <f>IF(SUM(I24:I27)=SUM(J13:M13),SUM(J13:M13),"計が一致しません")</f>
        <v>1072</v>
      </c>
      <c r="J13" s="483">
        <f>J24+J25+J26+J27</f>
        <v>361</v>
      </c>
      <c r="K13" s="483">
        <f>K24+K25+K26+K27</f>
        <v>354</v>
      </c>
      <c r="L13" s="483">
        <f>L24+L25+L26+L27</f>
        <v>357</v>
      </c>
      <c r="M13" s="484">
        <f>M24+M25+M26+M27</f>
        <v>0</v>
      </c>
      <c r="N13" s="98"/>
      <c r="O13" s="393">
        <f>IF(SUM(O24:O27)=SUM(P13:Q13),SUM(P13:Q13),"計が一致しません")</f>
        <v>1072</v>
      </c>
      <c r="P13" s="483">
        <f>P24+P25+P26+P27</f>
        <v>979</v>
      </c>
      <c r="Q13" s="481">
        <f>Q24+Q25+Q26+Q27</f>
        <v>93</v>
      </c>
    </row>
    <row r="14" spans="1:17" ht="23.15" customHeight="1" x14ac:dyDescent="0.55000000000000004">
      <c r="A14" s="703"/>
      <c r="B14" s="707"/>
      <c r="C14" s="186" t="s">
        <v>361</v>
      </c>
      <c r="D14" s="397">
        <f>IF(D29=SUM(E14:H14),SUM(E14:H14),"計が一致しません")</f>
        <v>21</v>
      </c>
      <c r="E14" s="485">
        <f>E29</f>
        <v>7</v>
      </c>
      <c r="F14" s="485">
        <f>F29</f>
        <v>7</v>
      </c>
      <c r="G14" s="485">
        <f>G29</f>
        <v>7</v>
      </c>
      <c r="H14" s="486">
        <f>H29</f>
        <v>0</v>
      </c>
      <c r="I14" s="487">
        <f>IF(I29=SUM(J14:M14),SUM(J14:M14),"計が一致しません")</f>
        <v>840</v>
      </c>
      <c r="J14" s="488">
        <f>J29</f>
        <v>284</v>
      </c>
      <c r="K14" s="488">
        <f>K29</f>
        <v>282</v>
      </c>
      <c r="L14" s="488">
        <f>L29</f>
        <v>274</v>
      </c>
      <c r="M14" s="489">
        <f>M29</f>
        <v>0</v>
      </c>
      <c r="N14" s="98"/>
      <c r="O14" s="398">
        <f>IF(O29=SUM(P14:Q14),SUM(P14:Q14),"計が一致しません")</f>
        <v>840</v>
      </c>
      <c r="P14" s="488">
        <f>P29</f>
        <v>366</v>
      </c>
      <c r="Q14" s="486">
        <f>Q29</f>
        <v>474</v>
      </c>
    </row>
    <row r="15" spans="1:17" ht="23.15" customHeight="1" x14ac:dyDescent="0.55000000000000004">
      <c r="A15" s="703"/>
      <c r="B15" s="705" t="s">
        <v>362</v>
      </c>
      <c r="C15" s="187" t="s">
        <v>356</v>
      </c>
      <c r="D15" s="490">
        <f>SUM(E15:H15)</f>
        <v>36</v>
      </c>
      <c r="E15" s="188">
        <v>9</v>
      </c>
      <c r="F15" s="188">
        <v>9</v>
      </c>
      <c r="G15" s="188">
        <v>9</v>
      </c>
      <c r="H15" s="189">
        <v>9</v>
      </c>
      <c r="I15" s="491">
        <f>SUM(J15:M15)</f>
        <v>760</v>
      </c>
      <c r="J15" s="179">
        <v>235</v>
      </c>
      <c r="K15" s="179">
        <v>208</v>
      </c>
      <c r="L15" s="180">
        <v>154</v>
      </c>
      <c r="M15" s="189">
        <v>163</v>
      </c>
      <c r="O15" s="492">
        <f>P15+Q15</f>
        <v>760</v>
      </c>
      <c r="P15" s="190">
        <v>467</v>
      </c>
      <c r="Q15" s="191">
        <v>293</v>
      </c>
    </row>
    <row r="16" spans="1:17" ht="23.15" customHeight="1" x14ac:dyDescent="0.55000000000000004">
      <c r="A16" s="703"/>
      <c r="B16" s="706"/>
      <c r="C16" s="176" t="s">
        <v>44</v>
      </c>
      <c r="D16" s="382">
        <f>IF(SUM(D17:D18)=SUM(E16:H16),SUM(E16:H16),"縦計と横計が一致しません")</f>
        <v>36</v>
      </c>
      <c r="E16" s="379">
        <f>E17+E18</f>
        <v>9</v>
      </c>
      <c r="F16" s="379">
        <f>F17+F18</f>
        <v>9</v>
      </c>
      <c r="G16" s="379">
        <f>G17+G18</f>
        <v>9</v>
      </c>
      <c r="H16" s="380">
        <f>H17+H18</f>
        <v>9</v>
      </c>
      <c r="I16" s="411">
        <f>IF(SUM(I17:I18)=SUM(J16:M16),SUM(J16:M16),"縦計と横計が一致しません")</f>
        <v>794</v>
      </c>
      <c r="J16" s="464">
        <f>J17+J18</f>
        <v>266</v>
      </c>
      <c r="K16" s="464">
        <f>K17+K18</f>
        <v>199</v>
      </c>
      <c r="L16" s="464">
        <f>L17+L18</f>
        <v>191</v>
      </c>
      <c r="M16" s="465">
        <f>M17+M18</f>
        <v>138</v>
      </c>
      <c r="N16" s="129"/>
      <c r="O16" s="466">
        <f>IF(SUM(O17:O18)=SUM(P16:Q16),SUM(P16:Q16),"縦計と横計が一致しません")</f>
        <v>794</v>
      </c>
      <c r="P16" s="467">
        <f>P17+P18</f>
        <v>502</v>
      </c>
      <c r="Q16" s="380">
        <f>Q17+Q18</f>
        <v>292</v>
      </c>
    </row>
    <row r="17" spans="1:17" ht="23.15" customHeight="1" x14ac:dyDescent="0.55000000000000004">
      <c r="A17" s="703"/>
      <c r="B17" s="706"/>
      <c r="C17" s="164" t="s">
        <v>363</v>
      </c>
      <c r="D17" s="468">
        <f>IF((D30+D31)=SUM(E17:H17),SUM(E17:H17),"計が一致しません")</f>
        <v>24</v>
      </c>
      <c r="E17" s="469">
        <f>E30+E31</f>
        <v>6</v>
      </c>
      <c r="F17" s="469">
        <f>F30+F31</f>
        <v>6</v>
      </c>
      <c r="G17" s="469">
        <f>G30+G31</f>
        <v>6</v>
      </c>
      <c r="H17" s="470">
        <f>H30+H31</f>
        <v>6</v>
      </c>
      <c r="I17" s="493">
        <f>IF((I30+I31)=SUM(J17:M17),SUM(J17:M17),"計が一致しません")</f>
        <v>595</v>
      </c>
      <c r="J17" s="494">
        <f>J30+J31</f>
        <v>193</v>
      </c>
      <c r="K17" s="494">
        <f>K30+K31</f>
        <v>151</v>
      </c>
      <c r="L17" s="494">
        <f>L30+L31</f>
        <v>139</v>
      </c>
      <c r="M17" s="495">
        <f>M30+M31</f>
        <v>112</v>
      </c>
      <c r="O17" s="401">
        <f>IF((O30+O31)=SUM(P17:Q17),SUM(P17:Q17),"計が一致しません")</f>
        <v>595</v>
      </c>
      <c r="P17" s="473">
        <f>P30+P31</f>
        <v>309</v>
      </c>
      <c r="Q17" s="470">
        <f>Q30+Q31</f>
        <v>286</v>
      </c>
    </row>
    <row r="18" spans="1:17" ht="23.15" customHeight="1" thickBot="1" x14ac:dyDescent="0.6">
      <c r="A18" s="712"/>
      <c r="B18" s="713"/>
      <c r="C18" s="192" t="s">
        <v>364</v>
      </c>
      <c r="D18" s="496">
        <f>IF(D32=SUM(E18:H18),SUM(E18:H18),"計が一致しません")</f>
        <v>12</v>
      </c>
      <c r="E18" s="497">
        <f>E32</f>
        <v>3</v>
      </c>
      <c r="F18" s="497">
        <f>F32</f>
        <v>3</v>
      </c>
      <c r="G18" s="497">
        <f>G32</f>
        <v>3</v>
      </c>
      <c r="H18" s="498">
        <f>H32</f>
        <v>3</v>
      </c>
      <c r="I18" s="499">
        <f>IF(I32=SUM(J18:M18),SUM(J18:M18),"計が一致しません")</f>
        <v>199</v>
      </c>
      <c r="J18" s="500">
        <f>J32</f>
        <v>73</v>
      </c>
      <c r="K18" s="500">
        <f>K32</f>
        <v>48</v>
      </c>
      <c r="L18" s="500">
        <f>L32</f>
        <v>52</v>
      </c>
      <c r="M18" s="501">
        <f>M32</f>
        <v>26</v>
      </c>
      <c r="O18" s="420">
        <f>IF(O32=SUM(P18:Q18),SUM(P18:Q18),"計が一致しません")</f>
        <v>199</v>
      </c>
      <c r="P18" s="500">
        <f>P32</f>
        <v>193</v>
      </c>
      <c r="Q18" s="498">
        <f>Q32</f>
        <v>6</v>
      </c>
    </row>
    <row r="19" spans="1:17" ht="23.15" customHeight="1" x14ac:dyDescent="0.55000000000000004">
      <c r="A19" s="703" t="s">
        <v>365</v>
      </c>
      <c r="B19" s="176" t="s">
        <v>366</v>
      </c>
      <c r="C19" s="176" t="s">
        <v>363</v>
      </c>
      <c r="D19" s="407">
        <f>SUM(E19:H19)</f>
        <v>27</v>
      </c>
      <c r="E19" s="177">
        <v>9</v>
      </c>
      <c r="F19" s="177">
        <v>9</v>
      </c>
      <c r="G19" s="177">
        <v>9</v>
      </c>
      <c r="H19" s="193"/>
      <c r="I19" s="462">
        <f>SUM(J19:M19)</f>
        <v>1066</v>
      </c>
      <c r="J19" s="179">
        <v>361</v>
      </c>
      <c r="K19" s="179">
        <v>355</v>
      </c>
      <c r="L19" s="180">
        <v>350</v>
      </c>
      <c r="M19" s="194"/>
      <c r="O19" s="408">
        <f>SUM(P19:Q19)</f>
        <v>1066</v>
      </c>
      <c r="P19" s="182">
        <v>448</v>
      </c>
      <c r="Q19" s="195">
        <v>618</v>
      </c>
    </row>
    <row r="20" spans="1:17" ht="23.15" customHeight="1" x14ac:dyDescent="0.55000000000000004">
      <c r="A20" s="703"/>
      <c r="B20" s="705" t="s">
        <v>367</v>
      </c>
      <c r="C20" s="176" t="s">
        <v>44</v>
      </c>
      <c r="D20" s="382">
        <f>IF(SUM(D21:D22)=SUM(E20:H20),SUM(E20:H20),"縦計と横計が一致しません")</f>
        <v>27</v>
      </c>
      <c r="E20" s="464">
        <f>SUM(E21:E22)</f>
        <v>9</v>
      </c>
      <c r="F20" s="464">
        <f>SUM(F21:F22)</f>
        <v>9</v>
      </c>
      <c r="G20" s="464">
        <f>SUM(G21:G22)</f>
        <v>9</v>
      </c>
      <c r="H20" s="404">
        <f>SUM(H21:H22)</f>
        <v>0</v>
      </c>
      <c r="I20" s="502">
        <f>IF(SUM(I21:I22)=SUM(J20:M20),SUM(J20:M20),"縦計と横計が一致しません")</f>
        <v>1058</v>
      </c>
      <c r="J20" s="379">
        <f>SUM(J21:J22)</f>
        <v>364</v>
      </c>
      <c r="K20" s="379">
        <f>SUM(K21:K22)</f>
        <v>349</v>
      </c>
      <c r="L20" s="379">
        <f>SUM(L21:L22)</f>
        <v>345</v>
      </c>
      <c r="M20" s="404">
        <f>SUM(M21:M22)</f>
        <v>0</v>
      </c>
      <c r="N20" s="129"/>
      <c r="O20" s="466">
        <f>IF(SUM(O21:O22)=SUM(P20:Q20),SUM(P20:Q20),"縦計と横計が一致しません")</f>
        <v>1058</v>
      </c>
      <c r="P20" s="467">
        <f>P21+P22</f>
        <v>411</v>
      </c>
      <c r="Q20" s="380">
        <f>Q21+Q22</f>
        <v>647</v>
      </c>
    </row>
    <row r="21" spans="1:17" ht="23.15" customHeight="1" x14ac:dyDescent="0.55000000000000004">
      <c r="A21" s="703"/>
      <c r="B21" s="706"/>
      <c r="C21" s="164" t="s">
        <v>363</v>
      </c>
      <c r="D21" s="440">
        <f>SUM(E21:H21)</f>
        <v>21</v>
      </c>
      <c r="E21" s="196">
        <v>7</v>
      </c>
      <c r="F21" s="196">
        <v>7</v>
      </c>
      <c r="G21" s="196">
        <v>7</v>
      </c>
      <c r="H21" s="197"/>
      <c r="I21" s="471">
        <f t="shared" ref="I21:I32" si="2">SUM(J21:M21)</f>
        <v>822</v>
      </c>
      <c r="J21" s="196">
        <v>281</v>
      </c>
      <c r="K21" s="196">
        <v>272</v>
      </c>
      <c r="L21" s="198">
        <v>269</v>
      </c>
      <c r="M21" s="197"/>
      <c r="O21" s="401">
        <f>SUM(P21:Q21)</f>
        <v>822</v>
      </c>
      <c r="P21" s="86">
        <v>348</v>
      </c>
      <c r="Q21" s="199">
        <v>474</v>
      </c>
    </row>
    <row r="22" spans="1:17" ht="23.15" customHeight="1" x14ac:dyDescent="0.55000000000000004">
      <c r="A22" s="703"/>
      <c r="B22" s="707"/>
      <c r="C22" s="176" t="s">
        <v>358</v>
      </c>
      <c r="D22" s="503">
        <f>SUM(E22:H22)</f>
        <v>6</v>
      </c>
      <c r="E22" s="177">
        <v>2</v>
      </c>
      <c r="F22" s="177">
        <v>2</v>
      </c>
      <c r="G22" s="177">
        <v>2</v>
      </c>
      <c r="H22" s="193"/>
      <c r="I22" s="487">
        <f t="shared" si="2"/>
        <v>236</v>
      </c>
      <c r="J22" s="177">
        <v>83</v>
      </c>
      <c r="K22" s="177">
        <v>77</v>
      </c>
      <c r="L22" s="200">
        <v>76</v>
      </c>
      <c r="M22" s="193"/>
      <c r="O22" s="398">
        <f>SUM(P22:Q22)</f>
        <v>236</v>
      </c>
      <c r="P22" s="182">
        <v>63</v>
      </c>
      <c r="Q22" s="195">
        <v>173</v>
      </c>
    </row>
    <row r="23" spans="1:17" ht="23.15" customHeight="1" x14ac:dyDescent="0.55000000000000004">
      <c r="A23" s="703"/>
      <c r="B23" s="705" t="s">
        <v>368</v>
      </c>
      <c r="C23" s="176" t="s">
        <v>44</v>
      </c>
      <c r="D23" s="382">
        <f>IF(SUM(D24:D27)=SUM(E23:H23),SUM(E23:H23),"縦計と横計が一致しません")</f>
        <v>27</v>
      </c>
      <c r="E23" s="379">
        <f t="shared" ref="E23:M23" si="3">SUM(E24:E27)</f>
        <v>9</v>
      </c>
      <c r="F23" s="379">
        <f t="shared" si="3"/>
        <v>9</v>
      </c>
      <c r="G23" s="379">
        <f t="shared" si="3"/>
        <v>9</v>
      </c>
      <c r="H23" s="380">
        <f t="shared" si="3"/>
        <v>0</v>
      </c>
      <c r="I23" s="502">
        <f>IF(SUM(I24:I27)=SUM(J23:M23),SUM(J23:M23),"縦計と横計が一致しません")</f>
        <v>1072</v>
      </c>
      <c r="J23" s="379">
        <f t="shared" si="3"/>
        <v>361</v>
      </c>
      <c r="K23" s="379">
        <f t="shared" si="3"/>
        <v>354</v>
      </c>
      <c r="L23" s="379">
        <f t="shared" si="3"/>
        <v>357</v>
      </c>
      <c r="M23" s="380">
        <f t="shared" si="3"/>
        <v>0</v>
      </c>
      <c r="N23" s="129"/>
      <c r="O23" s="399">
        <f>IF(SUM(O24:O27)=SUM(P23:Q23),SUM(P23:Q23),"縦計と横計が一致しません")</f>
        <v>1072</v>
      </c>
      <c r="P23" s="504">
        <f>SUM(P24:P27)</f>
        <v>979</v>
      </c>
      <c r="Q23" s="505">
        <f>SUM(Q24:Q27)</f>
        <v>93</v>
      </c>
    </row>
    <row r="24" spans="1:17" ht="23.15" customHeight="1" x14ac:dyDescent="0.55000000000000004">
      <c r="A24" s="703"/>
      <c r="B24" s="706"/>
      <c r="C24" s="275" t="s">
        <v>369</v>
      </c>
      <c r="D24" s="440">
        <f>SUM(E24:H24)</f>
        <v>9</v>
      </c>
      <c r="E24" s="201">
        <v>3</v>
      </c>
      <c r="F24" s="201">
        <v>3</v>
      </c>
      <c r="G24" s="201">
        <v>3</v>
      </c>
      <c r="H24" s="202"/>
      <c r="I24" s="471">
        <f t="shared" si="2"/>
        <v>359</v>
      </c>
      <c r="J24" s="201">
        <v>120</v>
      </c>
      <c r="K24" s="201">
        <v>120</v>
      </c>
      <c r="L24" s="201">
        <v>119</v>
      </c>
      <c r="M24" s="202"/>
      <c r="O24" s="401">
        <f t="shared" ref="O24:O32" si="4">SUM(P24:Q24)</f>
        <v>359</v>
      </c>
      <c r="P24" s="203">
        <v>347</v>
      </c>
      <c r="Q24" s="204">
        <v>12</v>
      </c>
    </row>
    <row r="25" spans="1:17" ht="23.15" customHeight="1" x14ac:dyDescent="0.55000000000000004">
      <c r="A25" s="703"/>
      <c r="B25" s="706"/>
      <c r="C25" s="184" t="s">
        <v>370</v>
      </c>
      <c r="D25" s="402">
        <f t="shared" ref="D25:D32" si="5">SUM(E25:H25)</f>
        <v>6</v>
      </c>
      <c r="E25" s="122">
        <v>2</v>
      </c>
      <c r="F25" s="122">
        <v>2</v>
      </c>
      <c r="G25" s="122">
        <v>2</v>
      </c>
      <c r="H25" s="123"/>
      <c r="I25" s="476">
        <f t="shared" si="2"/>
        <v>238</v>
      </c>
      <c r="J25" s="122">
        <v>81</v>
      </c>
      <c r="K25" s="122">
        <v>78</v>
      </c>
      <c r="L25" s="122">
        <v>79</v>
      </c>
      <c r="M25" s="123"/>
      <c r="O25" s="393">
        <f t="shared" si="4"/>
        <v>238</v>
      </c>
      <c r="P25" s="87">
        <v>223</v>
      </c>
      <c r="Q25" s="205">
        <v>15</v>
      </c>
    </row>
    <row r="26" spans="1:17" ht="23.15" customHeight="1" x14ac:dyDescent="0.55000000000000004">
      <c r="A26" s="703"/>
      <c r="B26" s="706"/>
      <c r="C26" s="184" t="s">
        <v>371</v>
      </c>
      <c r="D26" s="402">
        <f t="shared" si="5"/>
        <v>6</v>
      </c>
      <c r="E26" s="122">
        <v>2</v>
      </c>
      <c r="F26" s="122">
        <v>2</v>
      </c>
      <c r="G26" s="122">
        <v>2</v>
      </c>
      <c r="H26" s="123"/>
      <c r="I26" s="476">
        <f t="shared" si="2"/>
        <v>239</v>
      </c>
      <c r="J26" s="122">
        <v>80</v>
      </c>
      <c r="K26" s="122">
        <v>79</v>
      </c>
      <c r="L26" s="122">
        <v>80</v>
      </c>
      <c r="M26" s="123"/>
      <c r="O26" s="393">
        <f t="shared" si="4"/>
        <v>239</v>
      </c>
      <c r="P26" s="87">
        <v>192</v>
      </c>
      <c r="Q26" s="205">
        <v>47</v>
      </c>
    </row>
    <row r="27" spans="1:17" ht="23.15" customHeight="1" x14ac:dyDescent="0.55000000000000004">
      <c r="A27" s="703"/>
      <c r="B27" s="707"/>
      <c r="C27" s="176" t="s">
        <v>372</v>
      </c>
      <c r="D27" s="503">
        <f t="shared" si="5"/>
        <v>6</v>
      </c>
      <c r="E27" s="177">
        <v>2</v>
      </c>
      <c r="F27" s="177">
        <v>2</v>
      </c>
      <c r="G27" s="177">
        <v>2</v>
      </c>
      <c r="H27" s="193"/>
      <c r="I27" s="487">
        <f t="shared" si="2"/>
        <v>236</v>
      </c>
      <c r="J27" s="177">
        <v>80</v>
      </c>
      <c r="K27" s="177">
        <v>77</v>
      </c>
      <c r="L27" s="177">
        <v>79</v>
      </c>
      <c r="M27" s="193"/>
      <c r="O27" s="398">
        <f t="shared" si="4"/>
        <v>236</v>
      </c>
      <c r="P27" s="182">
        <v>217</v>
      </c>
      <c r="Q27" s="195">
        <v>19</v>
      </c>
    </row>
    <row r="28" spans="1:17" ht="23.15" customHeight="1" x14ac:dyDescent="0.55000000000000004">
      <c r="A28" s="703"/>
      <c r="B28" s="206" t="s">
        <v>373</v>
      </c>
      <c r="C28" s="187" t="s">
        <v>374</v>
      </c>
      <c r="D28" s="490">
        <f>SUM(E28:H28)</f>
        <v>24</v>
      </c>
      <c r="E28" s="188">
        <v>8</v>
      </c>
      <c r="F28" s="188">
        <v>8</v>
      </c>
      <c r="G28" s="188">
        <v>8</v>
      </c>
      <c r="H28" s="189"/>
      <c r="I28" s="491">
        <f>SUM(J28:M28)</f>
        <v>943</v>
      </c>
      <c r="J28" s="188">
        <v>320</v>
      </c>
      <c r="K28" s="188">
        <v>313</v>
      </c>
      <c r="L28" s="207">
        <v>310</v>
      </c>
      <c r="M28" s="189"/>
      <c r="O28" s="492">
        <f t="shared" si="4"/>
        <v>943</v>
      </c>
      <c r="P28" s="200">
        <v>280</v>
      </c>
      <c r="Q28" s="193">
        <v>663</v>
      </c>
    </row>
    <row r="29" spans="1:17" ht="23.15" customHeight="1" x14ac:dyDescent="0.55000000000000004">
      <c r="A29" s="704"/>
      <c r="B29" s="208" t="s">
        <v>375</v>
      </c>
      <c r="C29" s="176" t="s">
        <v>361</v>
      </c>
      <c r="D29" s="407">
        <f t="shared" si="5"/>
        <v>21</v>
      </c>
      <c r="E29" s="177">
        <v>7</v>
      </c>
      <c r="F29" s="177">
        <v>7</v>
      </c>
      <c r="G29" s="177">
        <v>7</v>
      </c>
      <c r="H29" s="193"/>
      <c r="I29" s="462">
        <f t="shared" si="2"/>
        <v>840</v>
      </c>
      <c r="J29" s="177">
        <v>284</v>
      </c>
      <c r="K29" s="177">
        <v>282</v>
      </c>
      <c r="L29" s="200">
        <v>274</v>
      </c>
      <c r="M29" s="193"/>
      <c r="O29" s="408">
        <f t="shared" si="4"/>
        <v>840</v>
      </c>
      <c r="P29" s="182">
        <v>366</v>
      </c>
      <c r="Q29" s="195">
        <v>474</v>
      </c>
    </row>
    <row r="30" spans="1:17" ht="23.15" customHeight="1" x14ac:dyDescent="0.55000000000000004">
      <c r="A30" s="700" t="s">
        <v>376</v>
      </c>
      <c r="B30" s="187" t="s">
        <v>377</v>
      </c>
      <c r="C30" s="187" t="s">
        <v>378</v>
      </c>
      <c r="D30" s="407">
        <f t="shared" si="5"/>
        <v>16</v>
      </c>
      <c r="E30" s="188">
        <v>4</v>
      </c>
      <c r="F30" s="188">
        <v>4</v>
      </c>
      <c r="G30" s="188">
        <v>4</v>
      </c>
      <c r="H30" s="189">
        <v>4</v>
      </c>
      <c r="I30" s="462">
        <f t="shared" si="2"/>
        <v>503</v>
      </c>
      <c r="J30" s="188">
        <v>169</v>
      </c>
      <c r="K30" s="188">
        <v>128</v>
      </c>
      <c r="L30" s="207">
        <v>117</v>
      </c>
      <c r="M30" s="189">
        <v>89</v>
      </c>
      <c r="O30" s="492">
        <f t="shared" si="4"/>
        <v>503</v>
      </c>
      <c r="P30" s="190">
        <v>254</v>
      </c>
      <c r="Q30" s="191">
        <v>249</v>
      </c>
    </row>
    <row r="31" spans="1:17" ht="23.15" customHeight="1" x14ac:dyDescent="0.55000000000000004">
      <c r="A31" s="701"/>
      <c r="B31" s="176" t="s">
        <v>379</v>
      </c>
      <c r="C31" s="176" t="s">
        <v>378</v>
      </c>
      <c r="D31" s="407">
        <f t="shared" si="5"/>
        <v>8</v>
      </c>
      <c r="E31" s="177">
        <v>2</v>
      </c>
      <c r="F31" s="177">
        <v>2</v>
      </c>
      <c r="G31" s="177">
        <v>2</v>
      </c>
      <c r="H31" s="193">
        <v>2</v>
      </c>
      <c r="I31" s="462">
        <f t="shared" si="2"/>
        <v>92</v>
      </c>
      <c r="J31" s="177">
        <v>24</v>
      </c>
      <c r="K31" s="177">
        <v>23</v>
      </c>
      <c r="L31" s="200">
        <v>22</v>
      </c>
      <c r="M31" s="193">
        <v>23</v>
      </c>
      <c r="O31" s="492">
        <f t="shared" si="4"/>
        <v>92</v>
      </c>
      <c r="P31" s="190">
        <v>55</v>
      </c>
      <c r="Q31" s="191">
        <v>37</v>
      </c>
    </row>
    <row r="32" spans="1:17" ht="23.15" customHeight="1" thickBot="1" x14ac:dyDescent="0.6">
      <c r="A32" s="702"/>
      <c r="B32" s="209" t="s">
        <v>380</v>
      </c>
      <c r="C32" s="192" t="s">
        <v>381</v>
      </c>
      <c r="D32" s="506">
        <f t="shared" si="5"/>
        <v>12</v>
      </c>
      <c r="E32" s="210">
        <v>3</v>
      </c>
      <c r="F32" s="210">
        <v>3</v>
      </c>
      <c r="G32" s="210">
        <v>3</v>
      </c>
      <c r="H32" s="211">
        <v>3</v>
      </c>
      <c r="I32" s="507">
        <f t="shared" si="2"/>
        <v>199</v>
      </c>
      <c r="J32" s="210">
        <v>73</v>
      </c>
      <c r="K32" s="210">
        <v>48</v>
      </c>
      <c r="L32" s="210">
        <v>52</v>
      </c>
      <c r="M32" s="211">
        <v>26</v>
      </c>
      <c r="O32" s="433">
        <f t="shared" si="4"/>
        <v>199</v>
      </c>
      <c r="P32" s="212">
        <v>193</v>
      </c>
      <c r="Q32" s="213">
        <v>6</v>
      </c>
    </row>
    <row r="33" spans="1:7" x14ac:dyDescent="0.55000000000000004">
      <c r="A33" s="214"/>
      <c r="G33" s="1" t="s">
        <v>382</v>
      </c>
    </row>
    <row r="34" spans="1:7" x14ac:dyDescent="0.55000000000000004">
      <c r="G34" s="1" t="s">
        <v>382</v>
      </c>
    </row>
    <row r="37" spans="1:7" ht="16.5" customHeight="1" x14ac:dyDescent="0.55000000000000004"/>
    <row r="38" spans="1:7" ht="16.5" customHeight="1" x14ac:dyDescent="0.55000000000000004"/>
  </sheetData>
  <mergeCells count="28">
    <mergeCell ref="A30:A32"/>
    <mergeCell ref="O4:O5"/>
    <mergeCell ref="L4:L5"/>
    <mergeCell ref="M4:M5"/>
    <mergeCell ref="A19:A29"/>
    <mergeCell ref="B20:B22"/>
    <mergeCell ref="B23:B27"/>
    <mergeCell ref="A6:C6"/>
    <mergeCell ref="A7:C7"/>
    <mergeCell ref="A8:A18"/>
    <mergeCell ref="B8:B14"/>
    <mergeCell ref="B15:B18"/>
    <mergeCell ref="O2:Q2"/>
    <mergeCell ref="A3:B5"/>
    <mergeCell ref="C3:C5"/>
    <mergeCell ref="D3:H3"/>
    <mergeCell ref="I3:M3"/>
    <mergeCell ref="O3:Q3"/>
    <mergeCell ref="D4:D5"/>
    <mergeCell ref="E4:E5"/>
    <mergeCell ref="F4:F5"/>
    <mergeCell ref="G4:G5"/>
    <mergeCell ref="P4:P5"/>
    <mergeCell ref="Q4:Q5"/>
    <mergeCell ref="H4:H5"/>
    <mergeCell ref="I4:I5"/>
    <mergeCell ref="J4:J5"/>
    <mergeCell ref="K4:K5"/>
  </mergeCells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75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W41"/>
  <sheetViews>
    <sheetView showZeros="0" view="pageBreakPreview" zoomScaleNormal="90" zoomScaleSheetLayoutView="100" workbookViewId="0">
      <pane xSplit="2" ySplit="5" topLeftCell="C6" activePane="bottomRight" state="frozen"/>
      <selection activeCell="L2" sqref="L2"/>
      <selection pane="topRight" activeCell="L2" sqref="L2"/>
      <selection pane="bottomLeft" activeCell="L2" sqref="L2"/>
      <selection pane="bottomRight"/>
    </sheetView>
  </sheetViews>
  <sheetFormatPr defaultColWidth="8.83203125" defaultRowHeight="20.25" customHeight="1" x14ac:dyDescent="0.55000000000000004"/>
  <cols>
    <col min="1" max="1" width="10.75" style="141" customWidth="1"/>
    <col min="2" max="2" width="13.1640625" style="141" customWidth="1"/>
    <col min="3" max="3" width="5.75" style="141" customWidth="1"/>
    <col min="4" max="4" width="5.75" style="1" customWidth="1"/>
    <col min="5" max="11" width="6.4140625" style="1" customWidth="1"/>
    <col min="12" max="13" width="5.83203125" style="1" customWidth="1"/>
    <col min="14" max="15" width="6.4140625" style="1" customWidth="1"/>
    <col min="16" max="16" width="6.4140625" style="267" customWidth="1"/>
    <col min="17" max="18" width="6.4140625" style="1" customWidth="1"/>
    <col min="19" max="19" width="6.4140625" style="3" customWidth="1"/>
    <col min="20" max="20" width="5.33203125" style="3" customWidth="1"/>
    <col min="21" max="21" width="7.5" style="3" customWidth="1"/>
    <col min="22" max="23" width="7.5" style="1" customWidth="1"/>
    <col min="24" max="16384" width="8.83203125" style="1"/>
  </cols>
  <sheetData>
    <row r="1" spans="1:23" ht="23.25" customHeight="1" x14ac:dyDescent="0.55000000000000004">
      <c r="A1" s="215" t="s">
        <v>383</v>
      </c>
      <c r="B1" s="216"/>
      <c r="C1" s="216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217"/>
      <c r="Q1" s="175"/>
      <c r="R1" s="175"/>
      <c r="S1" s="175"/>
    </row>
    <row r="2" spans="1:23" s="3" customFormat="1" ht="22.5" customHeight="1" thickBot="1" x14ac:dyDescent="0.6">
      <c r="A2" s="218"/>
      <c r="B2" s="216"/>
      <c r="C2" s="2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217"/>
      <c r="Q2" s="175"/>
      <c r="R2" s="175"/>
      <c r="S2" s="175"/>
      <c r="U2" s="685" t="s">
        <v>413</v>
      </c>
      <c r="V2" s="685"/>
      <c r="W2" s="685"/>
    </row>
    <row r="3" spans="1:23" s="141" customFormat="1" ht="20.25" customHeight="1" x14ac:dyDescent="0.55000000000000004">
      <c r="A3" s="714" t="s">
        <v>384</v>
      </c>
      <c r="B3" s="715"/>
      <c r="C3" s="661" t="s">
        <v>385</v>
      </c>
      <c r="D3" s="652"/>
      <c r="E3" s="652"/>
      <c r="F3" s="652"/>
      <c r="G3" s="652"/>
      <c r="H3" s="652"/>
      <c r="I3" s="652"/>
      <c r="J3" s="652"/>
      <c r="K3" s="662"/>
      <c r="L3" s="652" t="s">
        <v>386</v>
      </c>
      <c r="M3" s="652"/>
      <c r="N3" s="652"/>
      <c r="O3" s="652"/>
      <c r="P3" s="652"/>
      <c r="Q3" s="652"/>
      <c r="R3" s="652"/>
      <c r="S3" s="662"/>
      <c r="T3" s="145"/>
      <c r="U3" s="653" t="s">
        <v>387</v>
      </c>
      <c r="V3" s="654"/>
      <c r="W3" s="655"/>
    </row>
    <row r="4" spans="1:23" s="141" customFormat="1" ht="20.25" customHeight="1" x14ac:dyDescent="0.55000000000000004">
      <c r="A4" s="716"/>
      <c r="B4" s="586"/>
      <c r="C4" s="717" t="s">
        <v>44</v>
      </c>
      <c r="D4" s="698"/>
      <c r="E4" s="219" t="s">
        <v>388</v>
      </c>
      <c r="F4" s="219" t="s">
        <v>389</v>
      </c>
      <c r="G4" s="219" t="s">
        <v>390</v>
      </c>
      <c r="H4" s="219" t="s">
        <v>391</v>
      </c>
      <c r="I4" s="219" t="s">
        <v>392</v>
      </c>
      <c r="J4" s="219" t="s">
        <v>393</v>
      </c>
      <c r="K4" s="279" t="s">
        <v>394</v>
      </c>
      <c r="L4" s="718" t="s">
        <v>44</v>
      </c>
      <c r="M4" s="698"/>
      <c r="N4" s="219" t="s">
        <v>388</v>
      </c>
      <c r="O4" s="219" t="s">
        <v>389</v>
      </c>
      <c r="P4" s="220" t="s">
        <v>390</v>
      </c>
      <c r="Q4" s="219" t="s">
        <v>391</v>
      </c>
      <c r="R4" s="219" t="s">
        <v>392</v>
      </c>
      <c r="S4" s="278" t="s">
        <v>393</v>
      </c>
      <c r="T4" s="145"/>
      <c r="U4" s="719" t="s">
        <v>50</v>
      </c>
      <c r="V4" s="720" t="s">
        <v>51</v>
      </c>
      <c r="W4" s="721" t="s">
        <v>52</v>
      </c>
    </row>
    <row r="5" spans="1:23" s="141" customFormat="1" ht="20.25" customHeight="1" thickBot="1" x14ac:dyDescent="0.6">
      <c r="A5" s="716"/>
      <c r="B5" s="586"/>
      <c r="C5" s="725"/>
      <c r="D5" s="726"/>
      <c r="E5" s="219" t="s">
        <v>45</v>
      </c>
      <c r="F5" s="219" t="s">
        <v>46</v>
      </c>
      <c r="G5" s="219" t="s">
        <v>47</v>
      </c>
      <c r="H5" s="219"/>
      <c r="I5" s="219"/>
      <c r="J5" s="219"/>
      <c r="K5" s="279"/>
      <c r="L5" s="722"/>
      <c r="M5" s="723"/>
      <c r="N5" s="219" t="s">
        <v>45</v>
      </c>
      <c r="O5" s="219" t="s">
        <v>46</v>
      </c>
      <c r="P5" s="220" t="s">
        <v>47</v>
      </c>
      <c r="Q5" s="219"/>
      <c r="R5" s="219"/>
      <c r="S5" s="279"/>
      <c r="T5" s="145"/>
      <c r="U5" s="673"/>
      <c r="V5" s="690"/>
      <c r="W5" s="694"/>
    </row>
    <row r="6" spans="1:23" ht="20.25" customHeight="1" thickBot="1" x14ac:dyDescent="0.6">
      <c r="A6" s="668" t="s">
        <v>395</v>
      </c>
      <c r="B6" s="221" t="s">
        <v>44</v>
      </c>
      <c r="C6" s="508"/>
      <c r="D6" s="509">
        <f>SUM(D7:D11)</f>
        <v>363</v>
      </c>
      <c r="E6" s="222"/>
      <c r="F6" s="222"/>
      <c r="G6" s="222"/>
      <c r="H6" s="222"/>
      <c r="I6" s="222"/>
      <c r="J6" s="222"/>
      <c r="K6" s="223"/>
      <c r="L6" s="510"/>
      <c r="M6" s="509">
        <f>SUM(M7:M11)</f>
        <v>1334</v>
      </c>
      <c r="N6" s="222"/>
      <c r="O6" s="222"/>
      <c r="P6" s="224"/>
      <c r="Q6" s="222"/>
      <c r="R6" s="222"/>
      <c r="S6" s="223"/>
      <c r="T6" s="225"/>
      <c r="U6" s="511">
        <f>SUM(V6:W6)</f>
        <v>1334</v>
      </c>
      <c r="V6" s="512">
        <f>SUM(V7:V11)</f>
        <v>891</v>
      </c>
      <c r="W6" s="111">
        <f>SUM(W7:W11)</f>
        <v>443</v>
      </c>
    </row>
    <row r="7" spans="1:23" ht="20.25" customHeight="1" x14ac:dyDescent="0.55000000000000004">
      <c r="A7" s="680"/>
      <c r="B7" s="279" t="s">
        <v>396</v>
      </c>
      <c r="C7" s="513"/>
      <c r="D7" s="514">
        <f>SUM(E7:K7)</f>
        <v>1</v>
      </c>
      <c r="E7" s="226">
        <v>0</v>
      </c>
      <c r="F7" s="226">
        <v>1</v>
      </c>
      <c r="G7" s="226">
        <v>0</v>
      </c>
      <c r="H7" s="226">
        <v>0</v>
      </c>
      <c r="I7" s="226">
        <v>0</v>
      </c>
      <c r="J7" s="226">
        <v>0</v>
      </c>
      <c r="K7" s="227">
        <v>0</v>
      </c>
      <c r="L7" s="513"/>
      <c r="M7" s="514">
        <f>SUM(N7:S7)</f>
        <v>2</v>
      </c>
      <c r="N7" s="226">
        <v>0</v>
      </c>
      <c r="O7" s="226">
        <v>2</v>
      </c>
      <c r="P7" s="228">
        <v>0</v>
      </c>
      <c r="Q7" s="226">
        <v>0</v>
      </c>
      <c r="R7" s="226">
        <v>0</v>
      </c>
      <c r="S7" s="229">
        <v>0</v>
      </c>
      <c r="T7" s="225"/>
      <c r="U7" s="515">
        <f>SUM(V7:W7)</f>
        <v>2</v>
      </c>
      <c r="V7" s="226">
        <v>1</v>
      </c>
      <c r="W7" s="229">
        <v>1</v>
      </c>
    </row>
    <row r="8" spans="1:23" ht="20.25" customHeight="1" x14ac:dyDescent="0.55000000000000004">
      <c r="A8" s="680"/>
      <c r="B8" s="230" t="s">
        <v>397</v>
      </c>
      <c r="C8" s="516"/>
      <c r="D8" s="517">
        <f t="shared" ref="D8:D11" si="0">SUM(E8:K8)</f>
        <v>113</v>
      </c>
      <c r="E8" s="87">
        <v>20</v>
      </c>
      <c r="F8" s="87">
        <v>17</v>
      </c>
      <c r="G8" s="87">
        <v>22</v>
      </c>
      <c r="H8" s="87">
        <v>13</v>
      </c>
      <c r="I8" s="87">
        <v>23</v>
      </c>
      <c r="J8" s="87">
        <v>17</v>
      </c>
      <c r="K8" s="231">
        <v>1</v>
      </c>
      <c r="L8" s="516"/>
      <c r="M8" s="517">
        <f t="shared" ref="M8:M11" si="1">SUM(N8:S8)</f>
        <v>381</v>
      </c>
      <c r="N8" s="87">
        <v>77</v>
      </c>
      <c r="O8" s="87">
        <v>60</v>
      </c>
      <c r="P8" s="232">
        <v>74</v>
      </c>
      <c r="Q8" s="87">
        <v>45</v>
      </c>
      <c r="R8" s="87">
        <v>73</v>
      </c>
      <c r="S8" s="205">
        <v>52</v>
      </c>
      <c r="T8" s="225"/>
      <c r="U8" s="393">
        <f t="shared" ref="U8:U11" si="2">SUM(V8:W8)</f>
        <v>381</v>
      </c>
      <c r="V8" s="87">
        <v>296</v>
      </c>
      <c r="W8" s="205">
        <v>85</v>
      </c>
    </row>
    <row r="9" spans="1:23" ht="20.25" customHeight="1" x14ac:dyDescent="0.55000000000000004">
      <c r="A9" s="680"/>
      <c r="B9" s="230" t="s">
        <v>398</v>
      </c>
      <c r="C9" s="516"/>
      <c r="D9" s="517">
        <f t="shared" si="0"/>
        <v>111</v>
      </c>
      <c r="E9" s="87">
        <v>38</v>
      </c>
      <c r="F9" s="87">
        <v>40</v>
      </c>
      <c r="G9" s="87">
        <v>32</v>
      </c>
      <c r="H9" s="87">
        <v>0</v>
      </c>
      <c r="I9" s="87">
        <v>0</v>
      </c>
      <c r="J9" s="87">
        <v>0</v>
      </c>
      <c r="K9" s="231">
        <v>1</v>
      </c>
      <c r="L9" s="516"/>
      <c r="M9" s="517">
        <f t="shared" si="1"/>
        <v>409</v>
      </c>
      <c r="N9" s="87">
        <v>144</v>
      </c>
      <c r="O9" s="87">
        <v>158</v>
      </c>
      <c r="P9" s="232">
        <v>107</v>
      </c>
      <c r="Q9" s="87">
        <v>0</v>
      </c>
      <c r="R9" s="87">
        <v>0</v>
      </c>
      <c r="S9" s="205">
        <v>0</v>
      </c>
      <c r="T9" s="225"/>
      <c r="U9" s="393">
        <f t="shared" si="2"/>
        <v>409</v>
      </c>
      <c r="V9" s="87">
        <v>263</v>
      </c>
      <c r="W9" s="205">
        <v>146</v>
      </c>
    </row>
    <row r="10" spans="1:23" ht="20.25" customHeight="1" x14ac:dyDescent="0.55000000000000004">
      <c r="A10" s="680"/>
      <c r="B10" s="230" t="s">
        <v>399</v>
      </c>
      <c r="C10" s="516"/>
      <c r="D10" s="517">
        <f t="shared" si="0"/>
        <v>134</v>
      </c>
      <c r="E10" s="87">
        <v>46</v>
      </c>
      <c r="F10" s="87">
        <v>45</v>
      </c>
      <c r="G10" s="87">
        <v>43</v>
      </c>
      <c r="H10" s="87">
        <v>0</v>
      </c>
      <c r="I10" s="87">
        <v>0</v>
      </c>
      <c r="J10" s="87">
        <v>0</v>
      </c>
      <c r="K10" s="231">
        <v>0</v>
      </c>
      <c r="L10" s="516"/>
      <c r="M10" s="517">
        <f t="shared" si="1"/>
        <v>532</v>
      </c>
      <c r="N10" s="87">
        <v>185</v>
      </c>
      <c r="O10" s="87">
        <v>178</v>
      </c>
      <c r="P10" s="232">
        <v>169</v>
      </c>
      <c r="Q10" s="87">
        <v>0</v>
      </c>
      <c r="R10" s="87">
        <v>0</v>
      </c>
      <c r="S10" s="205">
        <v>0</v>
      </c>
      <c r="T10" s="225"/>
      <c r="U10" s="393">
        <f t="shared" si="2"/>
        <v>532</v>
      </c>
      <c r="V10" s="87">
        <v>325</v>
      </c>
      <c r="W10" s="205">
        <v>207</v>
      </c>
    </row>
    <row r="11" spans="1:23" ht="20.25" customHeight="1" thickBot="1" x14ac:dyDescent="0.6">
      <c r="A11" s="727"/>
      <c r="B11" s="233" t="s">
        <v>400</v>
      </c>
      <c r="C11" s="518"/>
      <c r="D11" s="519">
        <f t="shared" si="0"/>
        <v>4</v>
      </c>
      <c r="E11" s="170">
        <v>0</v>
      </c>
      <c r="F11" s="170">
        <v>2</v>
      </c>
      <c r="G11" s="170">
        <v>2</v>
      </c>
      <c r="H11" s="170">
        <v>0</v>
      </c>
      <c r="I11" s="170">
        <v>0</v>
      </c>
      <c r="J11" s="170">
        <v>0</v>
      </c>
      <c r="K11" s="234">
        <v>0</v>
      </c>
      <c r="L11" s="518"/>
      <c r="M11" s="519">
        <f t="shared" si="1"/>
        <v>10</v>
      </c>
      <c r="N11" s="170">
        <v>0</v>
      </c>
      <c r="O11" s="170">
        <v>8</v>
      </c>
      <c r="P11" s="235">
        <v>2</v>
      </c>
      <c r="Q11" s="170">
        <v>0</v>
      </c>
      <c r="R11" s="170">
        <v>0</v>
      </c>
      <c r="S11" s="236">
        <v>0</v>
      </c>
      <c r="T11" s="225"/>
      <c r="U11" s="420">
        <f t="shared" si="2"/>
        <v>10</v>
      </c>
      <c r="V11" s="170">
        <v>6</v>
      </c>
      <c r="W11" s="236">
        <v>4</v>
      </c>
    </row>
    <row r="12" spans="1:23" ht="20.25" customHeight="1" thickBot="1" x14ac:dyDescent="0.6">
      <c r="A12" s="671" t="s">
        <v>401</v>
      </c>
      <c r="B12" s="165" t="s">
        <v>44</v>
      </c>
      <c r="C12" s="520"/>
      <c r="D12" s="509">
        <f>SUM(D13:D17)</f>
        <v>384</v>
      </c>
      <c r="E12" s="521"/>
      <c r="F12" s="522"/>
      <c r="G12" s="522"/>
      <c r="H12" s="522"/>
      <c r="I12" s="522"/>
      <c r="J12" s="522"/>
      <c r="K12" s="523"/>
      <c r="L12" s="524">
        <f>SUM(L18,L24,L28,L32,L36,L38)</f>
        <v>0</v>
      </c>
      <c r="M12" s="509">
        <f>SUM(M13:M17)</f>
        <v>1408</v>
      </c>
      <c r="N12" s="521"/>
      <c r="O12" s="522"/>
      <c r="P12" s="522"/>
      <c r="Q12" s="522"/>
      <c r="R12" s="522"/>
      <c r="S12" s="523"/>
      <c r="T12" s="237"/>
      <c r="U12" s="525">
        <f>SUM(U13:U17)</f>
        <v>1408</v>
      </c>
      <c r="V12" s="526">
        <f t="shared" ref="V12:W12" si="3">SUM(V13:V17)</f>
        <v>965</v>
      </c>
      <c r="W12" s="527">
        <f t="shared" si="3"/>
        <v>443</v>
      </c>
    </row>
    <row r="13" spans="1:23" ht="20.25" customHeight="1" x14ac:dyDescent="0.55000000000000004">
      <c r="A13" s="671"/>
      <c r="B13" s="219" t="s">
        <v>396</v>
      </c>
      <c r="C13" s="528"/>
      <c r="D13" s="529">
        <f t="shared" ref="D13:D17" si="4">SUM(E13:K13)</f>
        <v>1</v>
      </c>
      <c r="E13" s="530">
        <f>E19</f>
        <v>0</v>
      </c>
      <c r="F13" s="530">
        <f t="shared" ref="F13:K13" si="5">F19</f>
        <v>0</v>
      </c>
      <c r="G13" s="530">
        <f t="shared" si="5"/>
        <v>1</v>
      </c>
      <c r="H13" s="530">
        <f t="shared" si="5"/>
        <v>0</v>
      </c>
      <c r="I13" s="530">
        <f t="shared" si="5"/>
        <v>0</v>
      </c>
      <c r="J13" s="530">
        <f t="shared" si="5"/>
        <v>0</v>
      </c>
      <c r="K13" s="531">
        <f t="shared" si="5"/>
        <v>0</v>
      </c>
      <c r="L13" s="532"/>
      <c r="M13" s="530">
        <f>IF(M19=SUM(N13:S13),SUM(N13:S13),"計が一致しません")</f>
        <v>2</v>
      </c>
      <c r="N13" s="530">
        <f t="shared" ref="N13:S13" si="6">N19</f>
        <v>0</v>
      </c>
      <c r="O13" s="530">
        <f t="shared" si="6"/>
        <v>0</v>
      </c>
      <c r="P13" s="530">
        <f t="shared" si="6"/>
        <v>2</v>
      </c>
      <c r="Q13" s="530">
        <f t="shared" si="6"/>
        <v>0</v>
      </c>
      <c r="R13" s="530">
        <f t="shared" si="6"/>
        <v>0</v>
      </c>
      <c r="S13" s="533">
        <f t="shared" si="6"/>
        <v>0</v>
      </c>
      <c r="T13" s="238"/>
      <c r="U13" s="534">
        <f>U19</f>
        <v>2</v>
      </c>
      <c r="V13" s="535">
        <f t="shared" ref="V13:W13" si="7">V19</f>
        <v>1</v>
      </c>
      <c r="W13" s="536">
        <f t="shared" si="7"/>
        <v>1</v>
      </c>
    </row>
    <row r="14" spans="1:23" ht="20.25" customHeight="1" x14ac:dyDescent="0.55000000000000004">
      <c r="A14" s="671"/>
      <c r="B14" s="239" t="s">
        <v>397</v>
      </c>
      <c r="C14" s="537"/>
      <c r="D14" s="538">
        <f t="shared" si="4"/>
        <v>127</v>
      </c>
      <c r="E14" s="517">
        <f>E20+E25+E29+E33+E39</f>
        <v>21</v>
      </c>
      <c r="F14" s="517">
        <f t="shared" ref="F14:K15" si="8">F20+F25+F29+F33+F39</f>
        <v>21</v>
      </c>
      <c r="G14" s="517">
        <f t="shared" si="8"/>
        <v>20</v>
      </c>
      <c r="H14" s="517">
        <f t="shared" si="8"/>
        <v>22</v>
      </c>
      <c r="I14" s="517">
        <f t="shared" si="8"/>
        <v>17</v>
      </c>
      <c r="J14" s="517">
        <f t="shared" si="8"/>
        <v>24</v>
      </c>
      <c r="K14" s="539">
        <f t="shared" si="8"/>
        <v>2</v>
      </c>
      <c r="L14" s="540"/>
      <c r="M14" s="517">
        <f>M20+M25+M29+M33+M39</f>
        <v>428</v>
      </c>
      <c r="N14" s="517">
        <f>N20+N25+N29+N33+N39</f>
        <v>77</v>
      </c>
      <c r="O14" s="517">
        <f t="shared" ref="O14:S15" si="9">O20+O25+O29+O33+O39</f>
        <v>81</v>
      </c>
      <c r="P14" s="517">
        <f t="shared" si="9"/>
        <v>69</v>
      </c>
      <c r="Q14" s="517">
        <f t="shared" si="9"/>
        <v>71</v>
      </c>
      <c r="R14" s="517">
        <f t="shared" si="9"/>
        <v>53</v>
      </c>
      <c r="S14" s="517">
        <f t="shared" si="9"/>
        <v>77</v>
      </c>
      <c r="T14" s="238"/>
      <c r="U14" s="541">
        <f>U20+U25+U29+U33+U39</f>
        <v>428</v>
      </c>
      <c r="V14" s="542">
        <f>V20+V25+V29+V33+V39</f>
        <v>325</v>
      </c>
      <c r="W14" s="543">
        <f t="shared" ref="W14" si="10">W20+W25+W29+W33+W39</f>
        <v>103</v>
      </c>
    </row>
    <row r="15" spans="1:23" ht="20.25" customHeight="1" x14ac:dyDescent="0.55000000000000004">
      <c r="A15" s="671"/>
      <c r="B15" s="239" t="s">
        <v>398</v>
      </c>
      <c r="C15" s="537"/>
      <c r="D15" s="538">
        <f t="shared" si="4"/>
        <v>120</v>
      </c>
      <c r="E15" s="517">
        <f>E21+E26+E30+E34+E40</f>
        <v>36</v>
      </c>
      <c r="F15" s="517">
        <f t="shared" si="8"/>
        <v>39</v>
      </c>
      <c r="G15" s="517">
        <f t="shared" si="8"/>
        <v>43</v>
      </c>
      <c r="H15" s="517">
        <f t="shared" si="8"/>
        <v>0</v>
      </c>
      <c r="I15" s="517">
        <f t="shared" si="8"/>
        <v>0</v>
      </c>
      <c r="J15" s="517">
        <f t="shared" si="8"/>
        <v>0</v>
      </c>
      <c r="K15" s="539">
        <f t="shared" si="8"/>
        <v>2</v>
      </c>
      <c r="L15" s="540"/>
      <c r="M15" s="517">
        <f>SUM(M21+M26+M30+M34+M40)</f>
        <v>434</v>
      </c>
      <c r="N15" s="517">
        <f>N21+N26+N30+N34+N40</f>
        <v>129</v>
      </c>
      <c r="O15" s="517">
        <f t="shared" si="9"/>
        <v>142</v>
      </c>
      <c r="P15" s="517">
        <f t="shared" si="9"/>
        <v>163</v>
      </c>
      <c r="Q15" s="517">
        <f t="shared" si="9"/>
        <v>0</v>
      </c>
      <c r="R15" s="517">
        <f t="shared" si="9"/>
        <v>0</v>
      </c>
      <c r="S15" s="517">
        <f t="shared" si="9"/>
        <v>0</v>
      </c>
      <c r="T15" s="238"/>
      <c r="U15" s="541">
        <f>U21+U26+U30+U34+U40</f>
        <v>434</v>
      </c>
      <c r="V15" s="542">
        <f t="shared" ref="V15:W15" si="11">V21+V26+V30+V34+V40</f>
        <v>299</v>
      </c>
      <c r="W15" s="543">
        <f t="shared" si="11"/>
        <v>135</v>
      </c>
    </row>
    <row r="16" spans="1:23" ht="20.25" customHeight="1" x14ac:dyDescent="0.55000000000000004">
      <c r="A16" s="671"/>
      <c r="B16" s="239" t="s">
        <v>399</v>
      </c>
      <c r="C16" s="537"/>
      <c r="D16" s="538">
        <f t="shared" si="4"/>
        <v>133</v>
      </c>
      <c r="E16" s="517">
        <f>E22+E27+E31+E35+E37+E41</f>
        <v>42</v>
      </c>
      <c r="F16" s="517">
        <f t="shared" ref="F16:K16" si="12">F22+F27+F31+F35+F37+F41</f>
        <v>46</v>
      </c>
      <c r="G16" s="517">
        <f t="shared" si="12"/>
        <v>45</v>
      </c>
      <c r="H16" s="517">
        <f t="shared" si="12"/>
        <v>0</v>
      </c>
      <c r="I16" s="517">
        <f t="shared" si="12"/>
        <v>0</v>
      </c>
      <c r="J16" s="517">
        <f t="shared" si="12"/>
        <v>0</v>
      </c>
      <c r="K16" s="539">
        <f t="shared" si="12"/>
        <v>0</v>
      </c>
      <c r="L16" s="540">
        <f>SUM(L22,L27,L31,L35,L37,L41)</f>
        <v>0</v>
      </c>
      <c r="M16" s="517">
        <f>M22+M27+M31+M35+M37+M41</f>
        <v>535</v>
      </c>
      <c r="N16" s="517">
        <f>N22+N27+N31+N35+N37+N41</f>
        <v>174</v>
      </c>
      <c r="O16" s="517">
        <f t="shared" ref="O16:S16" si="13">O22+O27+O31+O35+O37+O41</f>
        <v>184</v>
      </c>
      <c r="P16" s="517">
        <f t="shared" si="13"/>
        <v>177</v>
      </c>
      <c r="Q16" s="517">
        <f t="shared" si="13"/>
        <v>0</v>
      </c>
      <c r="R16" s="517">
        <f t="shared" si="13"/>
        <v>0</v>
      </c>
      <c r="S16" s="517">
        <f t="shared" si="13"/>
        <v>0</v>
      </c>
      <c r="T16" s="238">
        <f>SUM(T22,T27,T31,T35,T37,T41)</f>
        <v>0</v>
      </c>
      <c r="U16" s="541">
        <f>U22+U27+U31+U35+U41+U37</f>
        <v>535</v>
      </c>
      <c r="V16" s="542">
        <f t="shared" ref="V16:W16" si="14">V22+V27+V31+V35+V41+V37</f>
        <v>336</v>
      </c>
      <c r="W16" s="543">
        <f t="shared" si="14"/>
        <v>199</v>
      </c>
    </row>
    <row r="17" spans="1:23" ht="20.25" customHeight="1" thickBot="1" x14ac:dyDescent="0.6">
      <c r="A17" s="724"/>
      <c r="B17" s="165" t="s">
        <v>400</v>
      </c>
      <c r="C17" s="544"/>
      <c r="D17" s="545">
        <f t="shared" si="4"/>
        <v>3</v>
      </c>
      <c r="E17" s="546">
        <f>E23</f>
        <v>0</v>
      </c>
      <c r="F17" s="546">
        <f t="shared" ref="F17:K17" si="15">F23</f>
        <v>0</v>
      </c>
      <c r="G17" s="546">
        <f t="shared" si="15"/>
        <v>3</v>
      </c>
      <c r="H17" s="546">
        <f t="shared" si="15"/>
        <v>0</v>
      </c>
      <c r="I17" s="546">
        <f t="shared" si="15"/>
        <v>0</v>
      </c>
      <c r="J17" s="546">
        <f t="shared" si="15"/>
        <v>0</v>
      </c>
      <c r="K17" s="547">
        <f t="shared" si="15"/>
        <v>0</v>
      </c>
      <c r="L17" s="548"/>
      <c r="M17" s="519">
        <f>M23</f>
        <v>9</v>
      </c>
      <c r="N17" s="546">
        <f>N23</f>
        <v>0</v>
      </c>
      <c r="O17" s="546">
        <f t="shared" ref="O17:S17" si="16">O23</f>
        <v>0</v>
      </c>
      <c r="P17" s="546">
        <f t="shared" si="16"/>
        <v>9</v>
      </c>
      <c r="Q17" s="546">
        <f t="shared" si="16"/>
        <v>0</v>
      </c>
      <c r="R17" s="546">
        <f t="shared" si="16"/>
        <v>0</v>
      </c>
      <c r="S17" s="549">
        <f t="shared" si="16"/>
        <v>0</v>
      </c>
      <c r="T17" s="238"/>
      <c r="U17" s="550">
        <f>U23</f>
        <v>9</v>
      </c>
      <c r="V17" s="551">
        <f t="shared" ref="V17:W17" si="17">V23</f>
        <v>4</v>
      </c>
      <c r="W17" s="552">
        <f t="shared" si="17"/>
        <v>5</v>
      </c>
    </row>
    <row r="18" spans="1:23" ht="20.25" customHeight="1" x14ac:dyDescent="0.55000000000000004">
      <c r="A18" s="671" t="s">
        <v>402</v>
      </c>
      <c r="B18" s="165" t="s">
        <v>44</v>
      </c>
      <c r="C18" s="553"/>
      <c r="D18" s="554">
        <f>SUM(D19:D23)</f>
        <v>9</v>
      </c>
      <c r="E18" s="555"/>
      <c r="F18" s="556"/>
      <c r="G18" s="556"/>
      <c r="H18" s="556"/>
      <c r="I18" s="556"/>
      <c r="J18" s="556"/>
      <c r="K18" s="557"/>
      <c r="L18" s="558">
        <f>SUM(L19:L23)</f>
        <v>0</v>
      </c>
      <c r="M18" s="554">
        <f>SUM(M19:M23)</f>
        <v>17</v>
      </c>
      <c r="N18" s="555"/>
      <c r="O18" s="556"/>
      <c r="P18" s="556"/>
      <c r="Q18" s="556"/>
      <c r="R18" s="556"/>
      <c r="S18" s="556"/>
      <c r="T18" s="238"/>
      <c r="U18" s="559">
        <f>IF(SUM(U19:U23)=SUM(V18:W18),SUM(V18:W18),"縦計と横計が一致しません")</f>
        <v>17</v>
      </c>
      <c r="V18" s="560">
        <f>SUM(V19:V23)</f>
        <v>7</v>
      </c>
      <c r="W18" s="561">
        <f>SUM(W19:W23)</f>
        <v>10</v>
      </c>
    </row>
    <row r="19" spans="1:23" ht="20.25" customHeight="1" x14ac:dyDescent="0.55000000000000004">
      <c r="A19" s="671"/>
      <c r="B19" s="219" t="s">
        <v>396</v>
      </c>
      <c r="C19" s="280"/>
      <c r="D19" s="562">
        <f>SUM(E19:K19)</f>
        <v>1</v>
      </c>
      <c r="E19" s="201"/>
      <c r="F19" s="240"/>
      <c r="G19" s="240">
        <v>1</v>
      </c>
      <c r="H19" s="240"/>
      <c r="I19" s="240"/>
      <c r="J19" s="240"/>
      <c r="K19" s="204"/>
      <c r="L19" s="563"/>
      <c r="M19" s="562">
        <f>SUM(N19:S19)</f>
        <v>2</v>
      </c>
      <c r="N19" s="118"/>
      <c r="O19" s="241"/>
      <c r="P19" s="242">
        <v>2</v>
      </c>
      <c r="Q19" s="243"/>
      <c r="R19" s="243"/>
      <c r="S19" s="244"/>
      <c r="U19" s="492">
        <f>V19+W19</f>
        <v>2</v>
      </c>
      <c r="V19" s="190">
        <v>1</v>
      </c>
      <c r="W19" s="191">
        <v>1</v>
      </c>
    </row>
    <row r="20" spans="1:23" ht="20.25" customHeight="1" x14ac:dyDescent="0.55000000000000004">
      <c r="A20" s="671"/>
      <c r="B20" s="239" t="s">
        <v>397</v>
      </c>
      <c r="C20" s="564"/>
      <c r="D20" s="517">
        <f>SUM(E20:K20)</f>
        <v>1</v>
      </c>
      <c r="E20" s="122"/>
      <c r="F20" s="231"/>
      <c r="G20" s="231"/>
      <c r="H20" s="245"/>
      <c r="I20" s="122">
        <v>1</v>
      </c>
      <c r="J20" s="122"/>
      <c r="K20" s="205"/>
      <c r="L20" s="565"/>
      <c r="M20" s="517">
        <f>SUM(N20:S20)</f>
        <v>1</v>
      </c>
      <c r="N20" s="122"/>
      <c r="O20" s="231"/>
      <c r="P20" s="246"/>
      <c r="Q20" s="231"/>
      <c r="R20" s="122">
        <v>1</v>
      </c>
      <c r="S20" s="123"/>
      <c r="U20" s="492">
        <f>V20+W20</f>
        <v>1</v>
      </c>
      <c r="V20" s="190"/>
      <c r="W20" s="191">
        <v>1</v>
      </c>
    </row>
    <row r="21" spans="1:23" ht="20.25" customHeight="1" x14ac:dyDescent="0.55000000000000004">
      <c r="A21" s="671"/>
      <c r="B21" s="239" t="s">
        <v>398</v>
      </c>
      <c r="C21" s="564"/>
      <c r="D21" s="517">
        <f>SUM(E21:K21)</f>
        <v>4</v>
      </c>
      <c r="E21" s="122">
        <v>1</v>
      </c>
      <c r="F21" s="122">
        <v>1</v>
      </c>
      <c r="G21" s="122">
        <v>1</v>
      </c>
      <c r="H21" s="231"/>
      <c r="I21" s="231"/>
      <c r="J21" s="231"/>
      <c r="K21" s="205">
        <v>1</v>
      </c>
      <c r="L21" s="565"/>
      <c r="M21" s="517">
        <f>SUM(N21:S21)</f>
        <v>5</v>
      </c>
      <c r="N21" s="122">
        <v>1</v>
      </c>
      <c r="O21" s="122">
        <v>2</v>
      </c>
      <c r="P21" s="246">
        <v>2</v>
      </c>
      <c r="Q21" s="247"/>
      <c r="R21" s="247"/>
      <c r="S21" s="248"/>
      <c r="U21" s="492">
        <f>V21+W21</f>
        <v>5</v>
      </c>
      <c r="V21" s="190">
        <v>2</v>
      </c>
      <c r="W21" s="191">
        <v>3</v>
      </c>
    </row>
    <row r="22" spans="1:23" ht="20.25" customHeight="1" x14ac:dyDescent="0.55000000000000004">
      <c r="A22" s="671"/>
      <c r="B22" s="239" t="s">
        <v>399</v>
      </c>
      <c r="C22" s="564"/>
      <c r="D22" s="517">
        <f>SUM(E22:K22)</f>
        <v>0</v>
      </c>
      <c r="E22" s="122"/>
      <c r="F22" s="122"/>
      <c r="G22" s="122"/>
      <c r="H22" s="231"/>
      <c r="I22" s="231"/>
      <c r="J22" s="231"/>
      <c r="K22" s="205"/>
      <c r="L22" s="565"/>
      <c r="M22" s="517">
        <f>SUM(N22:S22)</f>
        <v>0</v>
      </c>
      <c r="N22" s="122"/>
      <c r="O22" s="122"/>
      <c r="P22" s="246"/>
      <c r="Q22" s="247"/>
      <c r="R22" s="247"/>
      <c r="S22" s="248"/>
      <c r="U22" s="492">
        <f>V22+W22</f>
        <v>0</v>
      </c>
      <c r="V22" s="190"/>
      <c r="W22" s="191"/>
    </row>
    <row r="23" spans="1:23" ht="20.25" customHeight="1" x14ac:dyDescent="0.55000000000000004">
      <c r="A23" s="724"/>
      <c r="B23" s="165" t="s">
        <v>400</v>
      </c>
      <c r="C23" s="553"/>
      <c r="D23" s="566">
        <f>SUM(E23:K23)</f>
        <v>3</v>
      </c>
      <c r="E23" s="177"/>
      <c r="F23" s="177"/>
      <c r="G23" s="177">
        <v>3</v>
      </c>
      <c r="H23" s="249"/>
      <c r="I23" s="249"/>
      <c r="J23" s="249"/>
      <c r="K23" s="195"/>
      <c r="L23" s="567"/>
      <c r="M23" s="566">
        <f>SUM(N23:S23)</f>
        <v>9</v>
      </c>
      <c r="N23" s="130"/>
      <c r="O23" s="130"/>
      <c r="P23" s="250">
        <v>9</v>
      </c>
      <c r="Q23" s="251"/>
      <c r="R23" s="251"/>
      <c r="S23" s="252"/>
      <c r="U23" s="492">
        <f>V23+W23</f>
        <v>9</v>
      </c>
      <c r="V23" s="190">
        <v>4</v>
      </c>
      <c r="W23" s="191">
        <v>5</v>
      </c>
    </row>
    <row r="24" spans="1:23" ht="20.25" customHeight="1" x14ac:dyDescent="0.55000000000000004">
      <c r="A24" s="671" t="s">
        <v>403</v>
      </c>
      <c r="B24" s="165" t="s">
        <v>44</v>
      </c>
      <c r="C24" s="553"/>
      <c r="D24" s="554">
        <f>SUM(D25:D27)</f>
        <v>78</v>
      </c>
      <c r="E24" s="568"/>
      <c r="F24" s="569"/>
      <c r="G24" s="569"/>
      <c r="H24" s="569"/>
      <c r="I24" s="569"/>
      <c r="J24" s="569"/>
      <c r="K24" s="570"/>
      <c r="L24" s="558">
        <f>SUM(L25:L29)</f>
        <v>0</v>
      </c>
      <c r="M24" s="554">
        <f>SUM(M25:M27)</f>
        <v>263</v>
      </c>
      <c r="N24" s="568"/>
      <c r="O24" s="569"/>
      <c r="P24" s="569"/>
      <c r="Q24" s="569"/>
      <c r="R24" s="569"/>
      <c r="S24" s="569"/>
      <c r="T24" s="175"/>
      <c r="U24" s="571">
        <f>IF(SUM(U25:U27)=SUM(V24:W24),SUM(V24:W24),"縦計と横計が一致しません")</f>
        <v>263</v>
      </c>
      <c r="V24" s="572">
        <f>SUM(V25:V27)</f>
        <v>187</v>
      </c>
      <c r="W24" s="573">
        <f>SUM(W25:W27)</f>
        <v>76</v>
      </c>
    </row>
    <row r="25" spans="1:23" ht="20.25" customHeight="1" x14ac:dyDescent="0.55000000000000004">
      <c r="A25" s="671"/>
      <c r="B25" s="239" t="s">
        <v>397</v>
      </c>
      <c r="C25" s="564"/>
      <c r="D25" s="517">
        <f>SUM(E25:K25)</f>
        <v>29</v>
      </c>
      <c r="E25" s="231">
        <v>5</v>
      </c>
      <c r="F25" s="231">
        <v>5</v>
      </c>
      <c r="G25" s="231">
        <v>4</v>
      </c>
      <c r="H25" s="122">
        <v>5</v>
      </c>
      <c r="I25" s="231">
        <v>5</v>
      </c>
      <c r="J25" s="122">
        <v>5</v>
      </c>
      <c r="K25" s="123"/>
      <c r="L25" s="574"/>
      <c r="M25" s="530">
        <f t="shared" ref="M25:M37" si="18">SUM(N25:S25)</f>
        <v>90</v>
      </c>
      <c r="N25" s="196">
        <v>17</v>
      </c>
      <c r="O25" s="196">
        <v>16</v>
      </c>
      <c r="P25" s="253">
        <v>15</v>
      </c>
      <c r="Q25" s="196">
        <v>14</v>
      </c>
      <c r="R25" s="196">
        <v>12</v>
      </c>
      <c r="S25" s="197">
        <v>16</v>
      </c>
      <c r="U25" s="492">
        <f>V25+W25</f>
        <v>90</v>
      </c>
      <c r="V25" s="190">
        <v>65</v>
      </c>
      <c r="W25" s="191">
        <v>25</v>
      </c>
    </row>
    <row r="26" spans="1:23" ht="20.25" customHeight="1" x14ac:dyDescent="0.55000000000000004">
      <c r="A26" s="671"/>
      <c r="B26" s="239" t="s">
        <v>398</v>
      </c>
      <c r="C26" s="564"/>
      <c r="D26" s="517">
        <f>SUM(E26:K26)</f>
        <v>25</v>
      </c>
      <c r="E26" s="231">
        <v>8</v>
      </c>
      <c r="F26" s="231">
        <v>8</v>
      </c>
      <c r="G26" s="231">
        <v>8</v>
      </c>
      <c r="H26" s="231"/>
      <c r="I26" s="231"/>
      <c r="J26" s="231"/>
      <c r="K26" s="123">
        <v>1</v>
      </c>
      <c r="L26" s="574"/>
      <c r="M26" s="517">
        <f t="shared" si="18"/>
        <v>82</v>
      </c>
      <c r="N26" s="122">
        <v>28</v>
      </c>
      <c r="O26" s="122">
        <v>28</v>
      </c>
      <c r="P26" s="246">
        <v>26</v>
      </c>
      <c r="Q26" s="247"/>
      <c r="R26" s="247"/>
      <c r="S26" s="248"/>
      <c r="U26" s="492">
        <f>V26+W26</f>
        <v>82</v>
      </c>
      <c r="V26" s="190">
        <v>55</v>
      </c>
      <c r="W26" s="191">
        <v>27</v>
      </c>
    </row>
    <row r="27" spans="1:23" ht="20.25" customHeight="1" x14ac:dyDescent="0.55000000000000004">
      <c r="A27" s="724"/>
      <c r="B27" s="165" t="s">
        <v>399</v>
      </c>
      <c r="C27" s="553"/>
      <c r="D27" s="566">
        <f>SUM(E27:K27)</f>
        <v>24</v>
      </c>
      <c r="E27" s="177">
        <v>8</v>
      </c>
      <c r="F27" s="177">
        <v>8</v>
      </c>
      <c r="G27" s="177">
        <v>8</v>
      </c>
      <c r="H27" s="254"/>
      <c r="I27" s="254"/>
      <c r="J27" s="254"/>
      <c r="K27" s="255"/>
      <c r="L27" s="567"/>
      <c r="M27" s="566">
        <f t="shared" si="18"/>
        <v>91</v>
      </c>
      <c r="N27" s="130">
        <v>34</v>
      </c>
      <c r="O27" s="130">
        <v>28</v>
      </c>
      <c r="P27" s="250">
        <v>29</v>
      </c>
      <c r="Q27" s="251"/>
      <c r="R27" s="251"/>
      <c r="S27" s="252"/>
      <c r="U27" s="492">
        <f>V27+W27</f>
        <v>91</v>
      </c>
      <c r="V27" s="190">
        <v>67</v>
      </c>
      <c r="W27" s="191">
        <v>24</v>
      </c>
    </row>
    <row r="28" spans="1:23" ht="20.25" customHeight="1" x14ac:dyDescent="0.55000000000000004">
      <c r="A28" s="671" t="s">
        <v>404</v>
      </c>
      <c r="B28" s="165" t="s">
        <v>44</v>
      </c>
      <c r="C28" s="575"/>
      <c r="D28" s="554">
        <f>SUM(D29:D31)</f>
        <v>68</v>
      </c>
      <c r="E28" s="568"/>
      <c r="F28" s="569"/>
      <c r="G28" s="569"/>
      <c r="H28" s="569"/>
      <c r="I28" s="569"/>
      <c r="J28" s="569"/>
      <c r="K28" s="570"/>
      <c r="L28" s="558">
        <f>SUM(L29:L33)</f>
        <v>0</v>
      </c>
      <c r="M28" s="554">
        <f>SUM(M29:M31)</f>
        <v>218</v>
      </c>
      <c r="N28" s="568"/>
      <c r="O28" s="569"/>
      <c r="P28" s="569"/>
      <c r="Q28" s="569"/>
      <c r="R28" s="569"/>
      <c r="S28" s="569"/>
      <c r="T28" s="175"/>
      <c r="U28" s="571">
        <f>IF(SUM(U29:U31)=SUM(V28:W28),SUM(V28:W28),"縦計と横計が一致しません")</f>
        <v>218</v>
      </c>
      <c r="V28" s="572">
        <f>SUM(V29:V31)</f>
        <v>150</v>
      </c>
      <c r="W28" s="573">
        <f>SUM(W29:W31)</f>
        <v>68</v>
      </c>
    </row>
    <row r="29" spans="1:23" ht="20.25" customHeight="1" x14ac:dyDescent="0.55000000000000004">
      <c r="A29" s="671"/>
      <c r="B29" s="219" t="s">
        <v>397</v>
      </c>
      <c r="C29" s="280"/>
      <c r="D29" s="517">
        <f>SUM(E29:K29)</f>
        <v>37</v>
      </c>
      <c r="E29" s="196">
        <v>7</v>
      </c>
      <c r="F29" s="196">
        <v>6</v>
      </c>
      <c r="G29" s="196">
        <v>5</v>
      </c>
      <c r="H29" s="196">
        <v>8</v>
      </c>
      <c r="I29" s="196">
        <v>3</v>
      </c>
      <c r="J29" s="256">
        <v>7</v>
      </c>
      <c r="K29" s="197">
        <v>1</v>
      </c>
      <c r="L29" s="576"/>
      <c r="M29" s="517">
        <f>SUM(N29:S29)</f>
        <v>120</v>
      </c>
      <c r="N29" s="196">
        <v>26</v>
      </c>
      <c r="O29" s="196">
        <v>26</v>
      </c>
      <c r="P29" s="253">
        <v>15</v>
      </c>
      <c r="Q29" s="196">
        <v>23</v>
      </c>
      <c r="R29" s="196">
        <v>10</v>
      </c>
      <c r="S29" s="197">
        <v>20</v>
      </c>
      <c r="U29" s="492">
        <f>V29+W29</f>
        <v>120</v>
      </c>
      <c r="V29" s="190">
        <v>90</v>
      </c>
      <c r="W29" s="191">
        <v>30</v>
      </c>
    </row>
    <row r="30" spans="1:23" ht="20.25" customHeight="1" x14ac:dyDescent="0.55000000000000004">
      <c r="A30" s="671"/>
      <c r="B30" s="239" t="s">
        <v>398</v>
      </c>
      <c r="C30" s="564"/>
      <c r="D30" s="517">
        <f>SUM(E30:K30)</f>
        <v>20</v>
      </c>
      <c r="E30" s="122">
        <v>6</v>
      </c>
      <c r="F30" s="122">
        <v>6</v>
      </c>
      <c r="G30" s="122">
        <v>8</v>
      </c>
      <c r="H30" s="231"/>
      <c r="I30" s="231"/>
      <c r="J30" s="231"/>
      <c r="K30" s="123"/>
      <c r="L30" s="574"/>
      <c r="M30" s="517">
        <f>SUM(N30:S30)</f>
        <v>72</v>
      </c>
      <c r="N30" s="122">
        <v>21</v>
      </c>
      <c r="O30" s="122">
        <v>21</v>
      </c>
      <c r="P30" s="246">
        <v>30</v>
      </c>
      <c r="Q30" s="247"/>
      <c r="R30" s="247"/>
      <c r="S30" s="248"/>
      <c r="U30" s="492">
        <f>V30+W30</f>
        <v>72</v>
      </c>
      <c r="V30" s="190">
        <v>46</v>
      </c>
      <c r="W30" s="191">
        <v>26</v>
      </c>
    </row>
    <row r="31" spans="1:23" ht="20.25" customHeight="1" x14ac:dyDescent="0.55000000000000004">
      <c r="A31" s="724"/>
      <c r="B31" s="165" t="s">
        <v>399</v>
      </c>
      <c r="C31" s="553"/>
      <c r="D31" s="566">
        <f>SUM(E31:K31)</f>
        <v>11</v>
      </c>
      <c r="E31" s="177">
        <v>4</v>
      </c>
      <c r="F31" s="177">
        <v>3</v>
      </c>
      <c r="G31" s="177">
        <v>4</v>
      </c>
      <c r="H31" s="249"/>
      <c r="I31" s="249"/>
      <c r="J31" s="249"/>
      <c r="K31" s="193"/>
      <c r="L31" s="577"/>
      <c r="M31" s="566">
        <f>SUM(N31:S31)</f>
        <v>26</v>
      </c>
      <c r="N31" s="130">
        <v>9</v>
      </c>
      <c r="O31" s="130">
        <v>8</v>
      </c>
      <c r="P31" s="250">
        <v>9</v>
      </c>
      <c r="Q31" s="251"/>
      <c r="R31" s="251"/>
      <c r="S31" s="252"/>
      <c r="U31" s="492">
        <f>V31+W31</f>
        <v>26</v>
      </c>
      <c r="V31" s="190">
        <v>14</v>
      </c>
      <c r="W31" s="191">
        <v>12</v>
      </c>
    </row>
    <row r="32" spans="1:23" ht="20.25" customHeight="1" x14ac:dyDescent="0.55000000000000004">
      <c r="A32" s="671" t="s">
        <v>405</v>
      </c>
      <c r="B32" s="165" t="s">
        <v>44</v>
      </c>
      <c r="C32" s="578"/>
      <c r="D32" s="554">
        <f>SUM(D33:D35)</f>
        <v>113</v>
      </c>
      <c r="E32" s="568"/>
      <c r="F32" s="569"/>
      <c r="G32" s="569"/>
      <c r="H32" s="569"/>
      <c r="I32" s="569"/>
      <c r="J32" s="569"/>
      <c r="K32" s="570"/>
      <c r="L32" s="558">
        <f>SUM(L33:L37)</f>
        <v>0</v>
      </c>
      <c r="M32" s="554">
        <f>SUM(M33:M35)</f>
        <v>438</v>
      </c>
      <c r="N32" s="568"/>
      <c r="O32" s="569"/>
      <c r="P32" s="569"/>
      <c r="Q32" s="569"/>
      <c r="R32" s="569"/>
      <c r="S32" s="569"/>
      <c r="T32" s="175"/>
      <c r="U32" s="571">
        <f>IF(SUM(U33:U35)=SUM(V32:W32),SUM(V32:W32),"縦計と横計が一致しません")</f>
        <v>438</v>
      </c>
      <c r="V32" s="572">
        <f>SUM(V33:V35)</f>
        <v>301</v>
      </c>
      <c r="W32" s="573">
        <f>SUM(W33:W35)</f>
        <v>137</v>
      </c>
    </row>
    <row r="33" spans="1:23" ht="20.25" customHeight="1" x14ac:dyDescent="0.55000000000000004">
      <c r="A33" s="671"/>
      <c r="B33" s="219" t="s">
        <v>397</v>
      </c>
      <c r="C33" s="280"/>
      <c r="D33" s="517">
        <f>SUM(E33:K33)</f>
        <v>32</v>
      </c>
      <c r="E33" s="201">
        <v>5</v>
      </c>
      <c r="F33" s="240">
        <v>5</v>
      </c>
      <c r="G33" s="240">
        <v>5</v>
      </c>
      <c r="H33" s="240">
        <v>4</v>
      </c>
      <c r="I33" s="240">
        <v>5</v>
      </c>
      <c r="J33" s="240">
        <v>8</v>
      </c>
      <c r="K33" s="202"/>
      <c r="L33" s="579"/>
      <c r="M33" s="517">
        <f t="shared" si="18"/>
        <v>121</v>
      </c>
      <c r="N33" s="196">
        <v>22</v>
      </c>
      <c r="O33" s="196">
        <v>22</v>
      </c>
      <c r="P33" s="253">
        <v>19</v>
      </c>
      <c r="Q33" s="196">
        <v>16</v>
      </c>
      <c r="R33" s="196">
        <v>18</v>
      </c>
      <c r="S33" s="197">
        <v>24</v>
      </c>
      <c r="U33" s="492">
        <f>V33+W33</f>
        <v>121</v>
      </c>
      <c r="V33" s="190">
        <v>93</v>
      </c>
      <c r="W33" s="191">
        <v>28</v>
      </c>
    </row>
    <row r="34" spans="1:23" ht="20.25" customHeight="1" x14ac:dyDescent="0.55000000000000004">
      <c r="A34" s="671"/>
      <c r="B34" s="239" t="s">
        <v>398</v>
      </c>
      <c r="C34" s="564"/>
      <c r="D34" s="517">
        <f>SUM(E34:K34)</f>
        <v>40</v>
      </c>
      <c r="E34" s="122">
        <v>12</v>
      </c>
      <c r="F34" s="122">
        <v>15</v>
      </c>
      <c r="G34" s="122">
        <v>13</v>
      </c>
      <c r="H34" s="231"/>
      <c r="I34" s="231"/>
      <c r="J34" s="231"/>
      <c r="K34" s="123"/>
      <c r="L34" s="574"/>
      <c r="M34" s="517">
        <f t="shared" si="18"/>
        <v>148</v>
      </c>
      <c r="N34" s="122">
        <v>44</v>
      </c>
      <c r="O34" s="122">
        <v>55</v>
      </c>
      <c r="P34" s="246">
        <v>49</v>
      </c>
      <c r="Q34" s="231"/>
      <c r="R34" s="231"/>
      <c r="S34" s="205"/>
      <c r="U34" s="492">
        <f>V34+W34</f>
        <v>148</v>
      </c>
      <c r="V34" s="190">
        <v>106</v>
      </c>
      <c r="W34" s="191">
        <v>42</v>
      </c>
    </row>
    <row r="35" spans="1:23" ht="20.25" customHeight="1" x14ac:dyDescent="0.55000000000000004">
      <c r="A35" s="724"/>
      <c r="B35" s="165" t="s">
        <v>399</v>
      </c>
      <c r="C35" s="553"/>
      <c r="D35" s="566">
        <f>SUM(E35:K35)</f>
        <v>41</v>
      </c>
      <c r="E35" s="177">
        <v>12</v>
      </c>
      <c r="F35" s="177">
        <v>16</v>
      </c>
      <c r="G35" s="177">
        <v>13</v>
      </c>
      <c r="H35" s="249"/>
      <c r="I35" s="249"/>
      <c r="J35" s="249"/>
      <c r="K35" s="257"/>
      <c r="L35" s="580"/>
      <c r="M35" s="566">
        <f t="shared" si="18"/>
        <v>169</v>
      </c>
      <c r="N35" s="130">
        <v>52</v>
      </c>
      <c r="O35" s="130">
        <v>61</v>
      </c>
      <c r="P35" s="250">
        <v>56</v>
      </c>
      <c r="Q35" s="258"/>
      <c r="R35" s="258"/>
      <c r="S35" s="259"/>
      <c r="U35" s="492">
        <f>V35+W35</f>
        <v>169</v>
      </c>
      <c r="V35" s="190">
        <v>102</v>
      </c>
      <c r="W35" s="191">
        <v>67</v>
      </c>
    </row>
    <row r="36" spans="1:23" ht="20.25" customHeight="1" x14ac:dyDescent="0.55000000000000004">
      <c r="A36" s="671" t="s">
        <v>406</v>
      </c>
      <c r="B36" s="165" t="s">
        <v>44</v>
      </c>
      <c r="C36" s="575"/>
      <c r="D36" s="554">
        <f>IF(SUM(D37:D37)=SUM(E36:K36),SUM(E36:K36),"縦計と横計が一致しません")</f>
        <v>25</v>
      </c>
      <c r="E36" s="554">
        <f t="shared" ref="E36:L36" si="19">SUM(E37:E37)</f>
        <v>8</v>
      </c>
      <c r="F36" s="554">
        <f t="shared" si="19"/>
        <v>8</v>
      </c>
      <c r="G36" s="554">
        <f t="shared" si="19"/>
        <v>9</v>
      </c>
      <c r="H36" s="554">
        <f t="shared" si="19"/>
        <v>0</v>
      </c>
      <c r="I36" s="554">
        <f t="shared" si="19"/>
        <v>0</v>
      </c>
      <c r="J36" s="554">
        <f t="shared" si="19"/>
        <v>0</v>
      </c>
      <c r="K36" s="581">
        <f t="shared" si="19"/>
        <v>0</v>
      </c>
      <c r="L36" s="558">
        <f t="shared" si="19"/>
        <v>0</v>
      </c>
      <c r="M36" s="554">
        <f>IF(SUM(M37:M37)=SUM(N36:S36),SUM(N36:S36),"縦計と横計が一致しません")</f>
        <v>107</v>
      </c>
      <c r="N36" s="572">
        <f t="shared" ref="N36:S36" si="20">SUM(N37:N37)</f>
        <v>36</v>
      </c>
      <c r="O36" s="582">
        <f t="shared" si="20"/>
        <v>36</v>
      </c>
      <c r="P36" s="582">
        <f t="shared" si="20"/>
        <v>35</v>
      </c>
      <c r="Q36" s="582">
        <f t="shared" si="20"/>
        <v>0</v>
      </c>
      <c r="R36" s="582">
        <f t="shared" si="20"/>
        <v>0</v>
      </c>
      <c r="S36" s="583">
        <f t="shared" si="20"/>
        <v>0</v>
      </c>
      <c r="T36" s="175"/>
      <c r="U36" s="571">
        <f>IF(SUM(U37:U37)=SUM(V36:W36),SUM(V36:W36),"縦計と横計が一致しません")</f>
        <v>107</v>
      </c>
      <c r="V36" s="572">
        <f>SUM(V37:V37)</f>
        <v>66</v>
      </c>
      <c r="W36" s="573">
        <f>SUM(W37:W37)</f>
        <v>41</v>
      </c>
    </row>
    <row r="37" spans="1:23" ht="20.25" customHeight="1" x14ac:dyDescent="0.55000000000000004">
      <c r="A37" s="724"/>
      <c r="B37" s="165" t="s">
        <v>399</v>
      </c>
      <c r="C37" s="553"/>
      <c r="D37" s="566">
        <f>SUM(E37:K37)</f>
        <v>25</v>
      </c>
      <c r="E37" s="125">
        <v>8</v>
      </c>
      <c r="F37" s="125">
        <v>8</v>
      </c>
      <c r="G37" s="125">
        <v>9</v>
      </c>
      <c r="H37" s="254"/>
      <c r="I37" s="254"/>
      <c r="J37" s="254"/>
      <c r="K37" s="260"/>
      <c r="L37" s="580"/>
      <c r="M37" s="566">
        <f t="shared" si="18"/>
        <v>107</v>
      </c>
      <c r="N37" s="125">
        <v>36</v>
      </c>
      <c r="O37" s="125">
        <v>36</v>
      </c>
      <c r="P37" s="261">
        <v>35</v>
      </c>
      <c r="Q37" s="254"/>
      <c r="R37" s="254"/>
      <c r="S37" s="255"/>
      <c r="U37" s="492">
        <f>V37+W37</f>
        <v>107</v>
      </c>
      <c r="V37" s="190">
        <v>66</v>
      </c>
      <c r="W37" s="191">
        <v>41</v>
      </c>
    </row>
    <row r="38" spans="1:23" ht="20.25" customHeight="1" x14ac:dyDescent="0.55000000000000004">
      <c r="A38" s="671" t="s">
        <v>407</v>
      </c>
      <c r="B38" s="165" t="s">
        <v>44</v>
      </c>
      <c r="C38" s="575"/>
      <c r="D38" s="554">
        <f>IF(SUM(D39:D41)=SUM(E38:K38),SUM(E38:K38),"縦計と横計が一致しません")</f>
        <v>91</v>
      </c>
      <c r="E38" s="554">
        <f t="shared" ref="E38:K38" si="21">SUM(E39:E41)</f>
        <v>23</v>
      </c>
      <c r="F38" s="554">
        <f t="shared" si="21"/>
        <v>25</v>
      </c>
      <c r="G38" s="554">
        <f t="shared" si="21"/>
        <v>30</v>
      </c>
      <c r="H38" s="554">
        <f t="shared" si="21"/>
        <v>5</v>
      </c>
      <c r="I38" s="554">
        <f t="shared" si="21"/>
        <v>3</v>
      </c>
      <c r="J38" s="554">
        <f t="shared" si="21"/>
        <v>4</v>
      </c>
      <c r="K38" s="581">
        <f t="shared" si="21"/>
        <v>1</v>
      </c>
      <c r="L38" s="558">
        <f>SUM(L39:L41)</f>
        <v>0</v>
      </c>
      <c r="M38" s="554">
        <f>IF(SUM(M39:M41)=SUM(N38:S38),SUM(N38:S38),"縦計と横計が一致しません")</f>
        <v>365</v>
      </c>
      <c r="N38" s="560">
        <f t="shared" ref="N38:S38" si="22">SUM(N39:N41)</f>
        <v>90</v>
      </c>
      <c r="O38" s="554">
        <f t="shared" si="22"/>
        <v>104</v>
      </c>
      <c r="P38" s="554">
        <f t="shared" si="22"/>
        <v>124</v>
      </c>
      <c r="Q38" s="554">
        <f t="shared" si="22"/>
        <v>18</v>
      </c>
      <c r="R38" s="554">
        <f t="shared" si="22"/>
        <v>12</v>
      </c>
      <c r="S38" s="581">
        <f t="shared" si="22"/>
        <v>17</v>
      </c>
      <c r="T38" s="175"/>
      <c r="U38" s="571">
        <f>IF(SUM(U39:U41)=SUM(V38:W38),SUM(V38:W38),"縦計と横計が一致しません")</f>
        <v>365</v>
      </c>
      <c r="V38" s="572">
        <f>SUM(V39:V41)</f>
        <v>254</v>
      </c>
      <c r="W38" s="573">
        <f>SUM(W39:W41)</f>
        <v>111</v>
      </c>
    </row>
    <row r="39" spans="1:23" ht="20.25" customHeight="1" x14ac:dyDescent="0.55000000000000004">
      <c r="A39" s="671"/>
      <c r="B39" s="239" t="s">
        <v>397</v>
      </c>
      <c r="C39" s="564"/>
      <c r="D39" s="517">
        <f>SUM(E39:K39)</f>
        <v>28</v>
      </c>
      <c r="E39" s="122">
        <v>4</v>
      </c>
      <c r="F39" s="122">
        <v>5</v>
      </c>
      <c r="G39" s="122">
        <v>6</v>
      </c>
      <c r="H39" s="122">
        <v>5</v>
      </c>
      <c r="I39" s="122">
        <v>3</v>
      </c>
      <c r="J39" s="122">
        <v>4</v>
      </c>
      <c r="K39" s="123">
        <v>1</v>
      </c>
      <c r="L39" s="574"/>
      <c r="M39" s="517">
        <f>SUM(N39:S39)</f>
        <v>96</v>
      </c>
      <c r="N39" s="196">
        <v>12</v>
      </c>
      <c r="O39" s="196">
        <v>17</v>
      </c>
      <c r="P39" s="253">
        <v>20</v>
      </c>
      <c r="Q39" s="196">
        <v>18</v>
      </c>
      <c r="R39" s="196">
        <v>12</v>
      </c>
      <c r="S39" s="197">
        <v>17</v>
      </c>
      <c r="U39" s="492">
        <f>V39+W39</f>
        <v>96</v>
      </c>
      <c r="V39" s="190">
        <v>77</v>
      </c>
      <c r="W39" s="191">
        <v>19</v>
      </c>
    </row>
    <row r="40" spans="1:23" ht="20.25" customHeight="1" x14ac:dyDescent="0.55000000000000004">
      <c r="A40" s="671"/>
      <c r="B40" s="239" t="s">
        <v>398</v>
      </c>
      <c r="C40" s="564"/>
      <c r="D40" s="517">
        <f>SUM(E40:K40)</f>
        <v>31</v>
      </c>
      <c r="E40" s="122">
        <v>9</v>
      </c>
      <c r="F40" s="122">
        <v>9</v>
      </c>
      <c r="G40" s="122">
        <v>13</v>
      </c>
      <c r="H40" s="231"/>
      <c r="I40" s="231"/>
      <c r="J40" s="231"/>
      <c r="K40" s="123"/>
      <c r="L40" s="574"/>
      <c r="M40" s="517">
        <f>SUM(N40:S40)</f>
        <v>127</v>
      </c>
      <c r="N40" s="122">
        <v>35</v>
      </c>
      <c r="O40" s="122">
        <v>36</v>
      </c>
      <c r="P40" s="246">
        <v>56</v>
      </c>
      <c r="Q40" s="231"/>
      <c r="R40" s="231"/>
      <c r="S40" s="205"/>
      <c r="U40" s="492">
        <f>V40+W40</f>
        <v>127</v>
      </c>
      <c r="V40" s="190">
        <v>90</v>
      </c>
      <c r="W40" s="191">
        <v>37</v>
      </c>
    </row>
    <row r="41" spans="1:23" ht="20.25" customHeight="1" thickBot="1" x14ac:dyDescent="0.6">
      <c r="A41" s="672"/>
      <c r="B41" s="262" t="s">
        <v>399</v>
      </c>
      <c r="C41" s="584"/>
      <c r="D41" s="519">
        <f>SUM(E41:K41)</f>
        <v>32</v>
      </c>
      <c r="E41" s="210">
        <v>10</v>
      </c>
      <c r="F41" s="210">
        <v>11</v>
      </c>
      <c r="G41" s="210">
        <v>11</v>
      </c>
      <c r="H41" s="263"/>
      <c r="I41" s="263"/>
      <c r="J41" s="263"/>
      <c r="K41" s="213"/>
      <c r="L41" s="585"/>
      <c r="M41" s="519">
        <f>SUM(N41:S41)</f>
        <v>142</v>
      </c>
      <c r="N41" s="134">
        <v>43</v>
      </c>
      <c r="O41" s="134">
        <v>51</v>
      </c>
      <c r="P41" s="264">
        <v>48</v>
      </c>
      <c r="Q41" s="234"/>
      <c r="R41" s="234"/>
      <c r="S41" s="236"/>
      <c r="U41" s="433">
        <f>V41+W41</f>
        <v>142</v>
      </c>
      <c r="V41" s="265">
        <v>87</v>
      </c>
      <c r="W41" s="266">
        <v>55</v>
      </c>
    </row>
  </sheetData>
  <mergeCells count="20">
    <mergeCell ref="A32:A35"/>
    <mergeCell ref="A36:A37"/>
    <mergeCell ref="A38:A41"/>
    <mergeCell ref="C5:D5"/>
    <mergeCell ref="A6:A11"/>
    <mergeCell ref="A12:A17"/>
    <mergeCell ref="A18:A23"/>
    <mergeCell ref="A24:A27"/>
    <mergeCell ref="A28:A31"/>
    <mergeCell ref="U2:W2"/>
    <mergeCell ref="A3:B5"/>
    <mergeCell ref="C3:K3"/>
    <mergeCell ref="L3:S3"/>
    <mergeCell ref="U3:W3"/>
    <mergeCell ref="C4:D4"/>
    <mergeCell ref="L4:M4"/>
    <mergeCell ref="U4:U5"/>
    <mergeCell ref="V4:V5"/>
    <mergeCell ref="W4:W5"/>
    <mergeCell ref="L5:M5"/>
  </mergeCells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70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総括表</vt:lpstr>
      <vt:lpstr>幼稚園</vt:lpstr>
      <vt:lpstr>小学校</vt:lpstr>
      <vt:lpstr>中学校</vt:lpstr>
      <vt:lpstr>義務教育</vt:lpstr>
      <vt:lpstr>高等学校</vt:lpstr>
      <vt:lpstr>特別支援学校</vt:lpstr>
      <vt:lpstr>義務教育!Print_Area</vt:lpstr>
      <vt:lpstr>高等学校!Print_Area</vt:lpstr>
      <vt:lpstr>小学校!Print_Area</vt:lpstr>
      <vt:lpstr>総括表!Print_Area</vt:lpstr>
      <vt:lpstr>中学校!Print_Area</vt:lpstr>
      <vt:lpstr>特別支援学校!Print_Area</vt:lpstr>
      <vt:lpstr>幼稚園!Print_Area</vt:lpstr>
      <vt:lpstr>小学校!Print_Area_MI</vt:lpstr>
      <vt:lpstr>義務教育!Print_Titles</vt:lpstr>
      <vt:lpstr>高等学校!Print_Titles</vt:lpstr>
      <vt:lpstr>小学校!Print_Titles</vt:lpstr>
      <vt:lpstr>中学校!Print_Titles</vt:lpstr>
      <vt:lpstr>幼稚園!Print_Titles</vt:lpstr>
      <vt:lpstr>小学校!Print_Titles_MI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2025-08-04T00:44:56Z</cp:lastPrinted>
  <dcterms:created xsi:type="dcterms:W3CDTF">2025-07-31T00:30:55Z</dcterms:created>
  <dcterms:modified xsi:type="dcterms:W3CDTF">2025-08-26T07:03:29Z</dcterms:modified>
</cp:coreProperties>
</file>