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196144\Desktop\"/>
    </mc:Choice>
  </mc:AlternateContent>
  <bookViews>
    <workbookView xWindow="0" yWindow="0" windowWidth="13056" windowHeight="12324"/>
  </bookViews>
  <sheets>
    <sheet name="駐車施設チェックシート（試算用）" sheetId="40" r:id="rId1"/>
  </sheets>
  <definedNames>
    <definedName name="_xlnm.Print_Area" localSheetId="0">'駐車施設チェックシート（試算用）'!$A$11:$BE$137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100" i="40" l="1"/>
  <c r="AQ100" i="40"/>
  <c r="E32" i="40" l="1"/>
  <c r="E30" i="40"/>
  <c r="E28" i="40"/>
  <c r="R52" i="40" l="1"/>
  <c r="AJ52" i="40" l="1"/>
  <c r="N121" i="40" l="1"/>
  <c r="BA52" i="40"/>
  <c r="AQ73" i="40" s="1"/>
  <c r="Z27" i="40" l="1"/>
  <c r="I38" i="40"/>
  <c r="AE27" i="40"/>
  <c r="I36" i="40"/>
  <c r="M15" i="40"/>
  <c r="P26" i="40" l="1"/>
  <c r="AK27" i="40"/>
  <c r="BA27" i="40" s="1"/>
  <c r="Z36" i="40" s="1"/>
  <c r="AF36" i="40" s="1"/>
  <c r="S26" i="40"/>
  <c r="AQ36" i="40" l="1"/>
  <c r="BZ32" i="40"/>
  <c r="BZ30" i="40"/>
  <c r="BZ34" i="40"/>
  <c r="AJ40" i="40" l="1"/>
  <c r="CC34" i="40"/>
  <c r="M36" i="40" s="1"/>
  <c r="AH56" i="40" l="1"/>
  <c r="AJ79" i="40"/>
  <c r="AA93" i="40" s="1"/>
  <c r="AU36" i="40"/>
  <c r="M38" i="40"/>
  <c r="R38" i="40" s="1"/>
  <c r="Z93" i="40" l="1"/>
  <c r="AF107" i="40" s="1"/>
  <c r="AX36" i="40"/>
  <c r="BA40" i="40" s="1"/>
  <c r="R40" i="40"/>
  <c r="P56" i="40" l="1"/>
  <c r="AY56" i="40"/>
  <c r="AF104" i="40"/>
  <c r="AF105" i="40" s="1"/>
  <c r="BA79" i="40"/>
  <c r="AR93" i="40" s="1"/>
  <c r="AF108" i="40"/>
  <c r="AQ93" i="40" l="1"/>
  <c r="AW107" i="40" l="1"/>
  <c r="AW108" i="40" s="1"/>
  <c r="AW104" i="40"/>
  <c r="AW105" i="40" l="1"/>
  <c r="R130" i="40" s="1"/>
  <c r="BA119" i="40"/>
  <c r="AO123" i="40" l="1"/>
  <c r="AW121" i="40"/>
  <c r="R71" i="40" l="1"/>
  <c r="R79" i="40" s="1"/>
  <c r="H135" i="40"/>
  <c r="K135" i="40"/>
  <c r="M135" i="40"/>
  <c r="I93" i="40" l="1"/>
  <c r="H93" i="40"/>
  <c r="N104" i="40" s="1"/>
  <c r="N105" i="40" s="1"/>
  <c r="AJ130" i="40" s="1"/>
  <c r="AE135" i="40" s="1"/>
  <c r="N107" i="40" l="1"/>
  <c r="N108" i="40" s="1"/>
  <c r="BA130" i="40" s="1"/>
  <c r="AQ135" i="40" s="1"/>
  <c r="AC135" i="40"/>
  <c r="Z135" i="40"/>
  <c r="AV135" i="40" l="1"/>
  <c r="AT135" i="40"/>
</calcChain>
</file>

<file path=xl/sharedStrings.xml><?xml version="1.0" encoding="utf-8"?>
<sst xmlns="http://schemas.openxmlformats.org/spreadsheetml/2006/main" count="367" uniqueCount="213">
  <si>
    <t>戸</t>
    <rPh sb="0" eb="1">
      <t>コ</t>
    </rPh>
    <phoneticPr fontId="1"/>
  </si>
  <si>
    <t>10～29戸</t>
  </si>
  <si>
    <t>台</t>
    <phoneticPr fontId="1"/>
  </si>
  <si>
    <t>＝</t>
    <phoneticPr fontId="1"/>
  </si>
  <si>
    <t>台</t>
  </si>
  <si>
    <t>（</t>
    <phoneticPr fontId="1"/>
  </si>
  <si>
    <t>⑤</t>
    <phoneticPr fontId="1"/>
  </si>
  <si>
    <t>※</t>
    <phoneticPr fontId="1"/>
  </si>
  <si>
    <t>－</t>
    <phoneticPr fontId="1"/>
  </si>
  <si>
    <t>②</t>
    <phoneticPr fontId="1"/>
  </si>
  <si>
    <t>①</t>
    <phoneticPr fontId="1"/>
  </si>
  <si>
    <t>用途地域</t>
    <rPh sb="0" eb="2">
      <t>ヨウト</t>
    </rPh>
    <rPh sb="2" eb="4">
      <t>チイキ</t>
    </rPh>
    <phoneticPr fontId="1"/>
  </si>
  <si>
    <t>台</t>
    <rPh sb="0" eb="1">
      <t>ダイ</t>
    </rPh>
    <phoneticPr fontId="1"/>
  </si>
  <si>
    <t>④</t>
    <phoneticPr fontId="1"/>
  </si>
  <si>
    <t>×</t>
    <phoneticPr fontId="1"/>
  </si>
  <si>
    <t>＋（</t>
    <phoneticPr fontId="1"/>
  </si>
  <si>
    <t>→</t>
    <phoneticPr fontId="1"/>
  </si>
  <si>
    <t>⇒</t>
    <phoneticPr fontId="1"/>
  </si>
  <si>
    <t>⇒</t>
  </si>
  <si>
    <t>総住戸数</t>
    <phoneticPr fontId="1"/>
  </si>
  <si>
    <t>部分は触らないでください</t>
    <rPh sb="0" eb="2">
      <t>ブブン</t>
    </rPh>
    <rPh sb="3" eb="4">
      <t>サワ</t>
    </rPh>
    <phoneticPr fontId="1"/>
  </si>
  <si>
    <t>二輪車</t>
    <rPh sb="0" eb="3">
      <t>ニリンシャ</t>
    </rPh>
    <phoneticPr fontId="1"/>
  </si>
  <si>
    <t>住戸専用面積が40㎡以上の住戸</t>
    <rPh sb="0" eb="2">
      <t>ジュウコ</t>
    </rPh>
    <rPh sb="2" eb="4">
      <t>センヨウ</t>
    </rPh>
    <rPh sb="4" eb="6">
      <t>メンセキ</t>
    </rPh>
    <rPh sb="10" eb="12">
      <t>イジョウ</t>
    </rPh>
    <rPh sb="13" eb="15">
      <t>ジュウコ</t>
    </rPh>
    <phoneticPr fontId="1"/>
  </si>
  <si>
    <t>住戸専用面積が40㎡未満の住戸</t>
    <rPh sb="0" eb="2">
      <t>ジュウコ</t>
    </rPh>
    <rPh sb="2" eb="4">
      <t>センヨウ</t>
    </rPh>
    <rPh sb="4" eb="6">
      <t>メンセキ</t>
    </rPh>
    <rPh sb="10" eb="12">
      <t>ミマン</t>
    </rPh>
    <rPh sb="13" eb="15">
      <t>ジュウコ</t>
    </rPh>
    <phoneticPr fontId="1"/>
  </si>
  <si>
    <t>×1/3）</t>
    <phoneticPr fontId="1"/>
  </si>
  <si>
    <t>⑥</t>
    <phoneticPr fontId="1"/>
  </si>
  <si>
    <t>⑦</t>
    <phoneticPr fontId="1"/>
  </si>
  <si>
    <t>30戸～</t>
    <rPh sb="2" eb="3">
      <t>コ</t>
    </rPh>
    <phoneticPr fontId="1"/>
  </si>
  <si>
    <t>⑧</t>
    <phoneticPr fontId="1"/>
  </si>
  <si>
    <t>⑨</t>
    <phoneticPr fontId="1"/>
  </si>
  <si>
    <t>(A)</t>
    <phoneticPr fontId="1"/>
  </si>
  <si>
    <t>(B)</t>
    <phoneticPr fontId="1"/>
  </si>
  <si>
    <t>(C)</t>
    <phoneticPr fontId="1"/>
  </si>
  <si>
    <t>(D)</t>
    <phoneticPr fontId="1"/>
  </si>
  <si>
    <t>(E)</t>
    <phoneticPr fontId="1"/>
  </si>
  <si>
    <t>(F)</t>
    <phoneticPr fontId="1"/>
  </si>
  <si>
    <t>＋</t>
    <phoneticPr fontId="1"/>
  </si>
  <si>
    <t>⑩</t>
    <phoneticPr fontId="1"/>
  </si>
  <si>
    <t>(G)</t>
    <phoneticPr fontId="1"/>
  </si>
  <si>
    <t>用途地域
(敷地の最大部分が属する地域)</t>
    <phoneticPr fontId="1"/>
  </si>
  <si>
    <t>ラック式不可</t>
    <rPh sb="3" eb="4">
      <t>シキ</t>
    </rPh>
    <rPh sb="4" eb="6">
      <t>フカ</t>
    </rPh>
    <phoneticPr fontId="1"/>
  </si>
  <si>
    <t>住戸数</t>
    <rPh sb="0" eb="1">
      <t>ジュウ</t>
    </rPh>
    <rPh sb="1" eb="3">
      <t>コスウ</t>
    </rPh>
    <phoneticPr fontId="1"/>
  </si>
  <si>
    <t>[総数]</t>
    <rPh sb="1" eb="3">
      <t>ソウスウ</t>
    </rPh>
    <phoneticPr fontId="1"/>
  </si>
  <si>
    <t>★</t>
    <phoneticPr fontId="1"/>
  </si>
  <si>
    <t>自動車駐車施設の整備率計算用です。</t>
    <rPh sb="0" eb="3">
      <t>ジドウシャ</t>
    </rPh>
    <rPh sb="3" eb="5">
      <t>チュウシャ</t>
    </rPh>
    <rPh sb="5" eb="7">
      <t>シセツ</t>
    </rPh>
    <rPh sb="8" eb="10">
      <t>セイビ</t>
    </rPh>
    <rPh sb="10" eb="11">
      <t>リツ</t>
    </rPh>
    <rPh sb="11" eb="14">
      <t>ケイサンヨウ</t>
    </rPh>
    <phoneticPr fontId="1"/>
  </si>
  <si>
    <t>１</t>
    <phoneticPr fontId="1"/>
  </si>
  <si>
    <t>３</t>
    <phoneticPr fontId="1"/>
  </si>
  <si>
    <t>２</t>
    <phoneticPr fontId="1"/>
  </si>
  <si>
    <t>部分に必要事項を入力してください。</t>
    <rPh sb="0" eb="2">
      <t>ブブン</t>
    </rPh>
    <rPh sb="3" eb="5">
      <t>ヒツヨウ</t>
    </rPh>
    <rPh sb="5" eb="7">
      <t>ジコウ</t>
    </rPh>
    <rPh sb="8" eb="10">
      <t>ニュウリョク</t>
    </rPh>
    <phoneticPr fontId="1"/>
  </si>
  <si>
    <t>ラック式</t>
    <phoneticPr fontId="1"/>
  </si>
  <si>
    <t>機械式</t>
    <phoneticPr fontId="1"/>
  </si>
  <si>
    <t>２段･多段</t>
    <phoneticPr fontId="1"/>
  </si>
  <si>
    <t>エレベーター</t>
    <phoneticPr fontId="1"/>
  </si>
  <si>
    <t>スタンド・傾斜</t>
    <phoneticPr fontId="1"/>
  </si>
  <si>
    <t>スライド</t>
    <phoneticPr fontId="1"/>
  </si>
  <si>
    <t>２段</t>
    <phoneticPr fontId="1"/>
  </si>
  <si>
    <t>適合チェック</t>
    <rPh sb="0" eb="2">
      <t>テキゴウ</t>
    </rPh>
    <phoneticPr fontId="1"/>
  </si>
  <si>
    <t>→</t>
  </si>
  <si>
    <t>適用はサービス用駐車場１台分のみ。</t>
    <rPh sb="0" eb="2">
      <t>テキヨウ</t>
    </rPh>
    <rPh sb="7" eb="8">
      <t>ヨウ</t>
    </rPh>
    <rPh sb="8" eb="11">
      <t>チュウシャジョウ</t>
    </rPh>
    <rPh sb="12" eb="14">
      <t>ダイブン</t>
    </rPh>
    <phoneticPr fontId="1"/>
  </si>
  <si>
    <t>１住居,２住居,準住居,準工,工業</t>
    <rPh sb="1" eb="3">
      <t>ジュウキョ</t>
    </rPh>
    <rPh sb="5" eb="7">
      <t>ジュウキョ</t>
    </rPh>
    <rPh sb="8" eb="9">
      <t>ジュン</t>
    </rPh>
    <rPh sb="9" eb="11">
      <t>ジュウキョ</t>
    </rPh>
    <phoneticPr fontId="1"/>
  </si>
  <si>
    <t>１低専,２低専,１中高,２中高</t>
    <rPh sb="1" eb="2">
      <t>テイ</t>
    </rPh>
    <rPh sb="2" eb="3">
      <t>セン</t>
    </rPh>
    <rPh sb="5" eb="6">
      <t>テイ</t>
    </rPh>
    <rPh sb="6" eb="7">
      <t>セン</t>
    </rPh>
    <phoneticPr fontId="1"/>
  </si>
  <si>
    <t>近商,商業</t>
    <rPh sb="0" eb="2">
      <t>キンショウ</t>
    </rPh>
    <rPh sb="3" eb="5">
      <t>ショウギョウ</t>
    </rPh>
    <phoneticPr fontId="1"/>
  </si>
  <si>
    <t>準住居：準住居地域</t>
    <rPh sb="0" eb="1">
      <t>ジュン</t>
    </rPh>
    <rPh sb="1" eb="3">
      <t>ジュウキョ</t>
    </rPh>
    <rPh sb="4" eb="5">
      <t>ジュン</t>
    </rPh>
    <rPh sb="5" eb="7">
      <t>ジュウキョ</t>
    </rPh>
    <rPh sb="7" eb="9">
      <t>チイキ</t>
    </rPh>
    <phoneticPr fontId="1"/>
  </si>
  <si>
    <t>準工：準工業地域</t>
    <rPh sb="0" eb="2">
      <t>ジュンコウ</t>
    </rPh>
    <rPh sb="3" eb="4">
      <t>ジュン</t>
    </rPh>
    <rPh sb="4" eb="6">
      <t>コウギョウ</t>
    </rPh>
    <rPh sb="6" eb="8">
      <t>チイキ</t>
    </rPh>
    <phoneticPr fontId="1"/>
  </si>
  <si>
    <t>工業：工業地域</t>
    <rPh sb="0" eb="2">
      <t>コウギョウ</t>
    </rPh>
    <rPh sb="3" eb="5">
      <t>コウギョウ</t>
    </rPh>
    <rPh sb="5" eb="7">
      <t>チイキ</t>
    </rPh>
    <phoneticPr fontId="1"/>
  </si>
  <si>
    <t>近商：近隣商業地域</t>
    <rPh sb="0" eb="2">
      <t>キンショウ</t>
    </rPh>
    <rPh sb="3" eb="5">
      <t>キンリン</t>
    </rPh>
    <rPh sb="5" eb="7">
      <t>ショウギョウ</t>
    </rPh>
    <rPh sb="7" eb="9">
      <t>チイキ</t>
    </rPh>
    <phoneticPr fontId="1"/>
  </si>
  <si>
    <t>商業：商業地域</t>
    <rPh sb="0" eb="2">
      <t>ショウギョウ</t>
    </rPh>
    <rPh sb="3" eb="5">
      <t>ショウギョウ</t>
    </rPh>
    <rPh sb="5" eb="7">
      <t>チイキ</t>
    </rPh>
    <phoneticPr fontId="1"/>
  </si>
  <si>
    <t>⑫</t>
    <phoneticPr fontId="1"/>
  </si>
  <si>
    <t>⑬</t>
    <phoneticPr fontId="1"/>
  </si>
  <si>
    <t>▽</t>
    <phoneticPr fontId="1"/>
  </si>
  <si>
    <t>③　整備率</t>
    <phoneticPr fontId="1"/>
  </si>
  <si>
    <t>③</t>
    <phoneticPr fontId="1"/>
  </si>
  <si>
    <t>台減ずる</t>
    <rPh sb="0" eb="1">
      <t>ダイ</t>
    </rPh>
    <rPh sb="1" eb="2">
      <t>ゲン</t>
    </rPh>
    <phoneticPr fontId="1"/>
  </si>
  <si>
    <t>用途地域の略称</t>
    <rPh sb="0" eb="2">
      <t>ヨウト</t>
    </rPh>
    <rPh sb="2" eb="4">
      <t>チイキ</t>
    </rPh>
    <rPh sb="5" eb="7">
      <t>リャクショウ</t>
    </rPh>
    <phoneticPr fontId="1"/>
  </si>
  <si>
    <t>小型二輪車駐車施設</t>
    <rPh sb="0" eb="2">
      <t>コガタ</t>
    </rPh>
    <rPh sb="2" eb="5">
      <t>ニリンシャ</t>
    </rPh>
    <rPh sb="5" eb="7">
      <t>チュウシャ</t>
    </rPh>
    <rPh sb="7" eb="9">
      <t>シセツ</t>
    </rPh>
    <phoneticPr fontId="1"/>
  </si>
  <si>
    <t>台分として算入</t>
    <rPh sb="0" eb="1">
      <t>ダイ</t>
    </rPh>
    <rPh sb="1" eb="2">
      <t>ブン</t>
    </rPh>
    <rPh sb="5" eb="7">
      <t>サンニュウ</t>
    </rPh>
    <phoneticPr fontId="1"/>
  </si>
  <si>
    <t>自動車駐車施設</t>
    <rPh sb="0" eb="3">
      <t>ジドウシャ</t>
    </rPh>
    <rPh sb="3" eb="5">
      <t>チュウシャ</t>
    </rPh>
    <rPh sb="5" eb="7">
      <t>シセツ</t>
    </rPh>
    <phoneticPr fontId="1"/>
  </si>
  <si>
    <t>大型二輪車駐車施設</t>
    <rPh sb="0" eb="2">
      <t>オオガタ</t>
    </rPh>
    <rPh sb="2" eb="5">
      <t>ニリンシャ</t>
    </rPh>
    <rPh sb="5" eb="7">
      <t>チュウシャ</t>
    </rPh>
    <rPh sb="7" eb="9">
      <t>シセツ</t>
    </rPh>
    <phoneticPr fontId="1"/>
  </si>
  <si>
    <t>・</t>
    <phoneticPr fontId="1"/>
  </si>
  <si>
    <t>区画サイズ等については、兵庫県福祉のまちづくり条例の整備基準が適用される場合があります</t>
    <rPh sb="0" eb="2">
      <t>クカク</t>
    </rPh>
    <rPh sb="5" eb="6">
      <t>トウ</t>
    </rPh>
    <rPh sb="12" eb="15">
      <t>ヒョウゴケン</t>
    </rPh>
    <rPh sb="15" eb="17">
      <t>フクシ</t>
    </rPh>
    <rPh sb="23" eb="25">
      <t>ジョウレイ</t>
    </rPh>
    <rPh sb="26" eb="28">
      <t>セイビ</t>
    </rPh>
    <rPh sb="28" eb="30">
      <t>キジュン</t>
    </rPh>
    <rPh sb="31" eb="33">
      <t>テキヨウ</t>
    </rPh>
    <rPh sb="36" eb="38">
      <t>バアイ</t>
    </rPh>
    <phoneticPr fontId="1"/>
  </si>
  <si>
    <t>▼</t>
    <phoneticPr fontId="1"/>
  </si>
  <si>
    <t>⑪</t>
    <phoneticPr fontId="1"/>
  </si>
  <si>
    <t>１低専：第１種低層住居専用地域</t>
    <rPh sb="1" eb="2">
      <t>テイ</t>
    </rPh>
    <rPh sb="2" eb="3">
      <t>セン</t>
    </rPh>
    <rPh sb="4" eb="5">
      <t>ダイ</t>
    </rPh>
    <rPh sb="6" eb="7">
      <t>シュ</t>
    </rPh>
    <rPh sb="7" eb="9">
      <t>テイソウ</t>
    </rPh>
    <rPh sb="9" eb="11">
      <t>ジュウキョ</t>
    </rPh>
    <rPh sb="11" eb="13">
      <t>センヨウ</t>
    </rPh>
    <rPh sb="13" eb="15">
      <t>チイキ</t>
    </rPh>
    <phoneticPr fontId="1"/>
  </si>
  <si>
    <t>２低専：第２種低層住居専用地域</t>
    <rPh sb="1" eb="2">
      <t>テイ</t>
    </rPh>
    <rPh sb="2" eb="3">
      <t>セン</t>
    </rPh>
    <rPh sb="4" eb="5">
      <t>ダイ</t>
    </rPh>
    <rPh sb="6" eb="7">
      <t>シュ</t>
    </rPh>
    <rPh sb="7" eb="9">
      <t>テイソウ</t>
    </rPh>
    <rPh sb="9" eb="11">
      <t>ジュウキョ</t>
    </rPh>
    <rPh sb="11" eb="13">
      <t>センヨウ</t>
    </rPh>
    <rPh sb="13" eb="15">
      <t>チイキ</t>
    </rPh>
    <phoneticPr fontId="1"/>
  </si>
  <si>
    <t>１中高：第１種中高層住居専用地域</t>
    <rPh sb="1" eb="3">
      <t>チュウコウ</t>
    </rPh>
    <rPh sb="4" eb="5">
      <t>ダイ</t>
    </rPh>
    <rPh sb="6" eb="7">
      <t>シュ</t>
    </rPh>
    <rPh sb="7" eb="10">
      <t>チュウコウソウ</t>
    </rPh>
    <rPh sb="10" eb="12">
      <t>ジュウキョ</t>
    </rPh>
    <rPh sb="12" eb="14">
      <t>センヨウ</t>
    </rPh>
    <rPh sb="14" eb="16">
      <t>チイキ</t>
    </rPh>
    <phoneticPr fontId="1"/>
  </si>
  <si>
    <t>２中高：第２種中高層住居専用地域</t>
    <rPh sb="1" eb="3">
      <t>チュウコウ</t>
    </rPh>
    <rPh sb="4" eb="5">
      <t>ダイ</t>
    </rPh>
    <rPh sb="6" eb="7">
      <t>シュ</t>
    </rPh>
    <rPh sb="7" eb="10">
      <t>チュウコウソウ</t>
    </rPh>
    <rPh sb="10" eb="12">
      <t>ジュウキョ</t>
    </rPh>
    <rPh sb="12" eb="14">
      <t>センヨウ</t>
    </rPh>
    <rPh sb="14" eb="16">
      <t>チイキ</t>
    </rPh>
    <phoneticPr fontId="1"/>
  </si>
  <si>
    <t>１住居：第１種住居地域</t>
    <rPh sb="1" eb="3">
      <t>ジュウキョ</t>
    </rPh>
    <rPh sb="4" eb="5">
      <t>ダイ</t>
    </rPh>
    <rPh sb="6" eb="7">
      <t>シュ</t>
    </rPh>
    <rPh sb="7" eb="9">
      <t>ジュウキョ</t>
    </rPh>
    <rPh sb="9" eb="11">
      <t>チイキ</t>
    </rPh>
    <phoneticPr fontId="1"/>
  </si>
  <si>
    <t>２住居：第２種住居地域</t>
    <rPh sb="1" eb="3">
      <t>ジュウキョ</t>
    </rPh>
    <rPh sb="4" eb="5">
      <t>ダイ</t>
    </rPh>
    <rPh sb="6" eb="7">
      <t>シュ</t>
    </rPh>
    <rPh sb="7" eb="9">
      <t>ジュウキョ</t>
    </rPh>
    <rPh sb="9" eb="11">
      <t>チイキ</t>
    </rPh>
    <phoneticPr fontId="1"/>
  </si>
  <si>
    <t>（⑨－⑥）</t>
    <phoneticPr fontId="1"/>
  </si>
  <si>
    <t>(ｱ)</t>
    <phoneticPr fontId="1"/>
  </si>
  <si>
    <t>(ｲ)</t>
    <phoneticPr fontId="1"/>
  </si>
  <si>
    <t>(ｳ)</t>
    <phoneticPr fontId="1"/>
  </si>
  <si>
    <t>(ｴ)</t>
    <phoneticPr fontId="1"/>
  </si>
  <si>
    <t>(ｵ)</t>
    <phoneticPr fontId="1"/>
  </si>
  <si>
    <t>(ｶ)</t>
    <phoneticPr fontId="1"/>
  </si>
  <si>
    <t>(ｷ)</t>
    <phoneticPr fontId="1"/>
  </si>
  <si>
    <t>(ｸ)</t>
    <phoneticPr fontId="1"/>
  </si>
  <si>
    <t>(ｹ)</t>
    <phoneticPr fontId="1"/>
  </si>
  <si>
    <t>(ｺ)</t>
    <phoneticPr fontId="1"/>
  </si>
  <si>
    <t>(ｻ)</t>
    <phoneticPr fontId="1"/>
  </si>
  <si>
    <t>(ｼ)</t>
    <phoneticPr fontId="1"/>
  </si>
  <si>
    <t>(ｽ)</t>
    <phoneticPr fontId="1"/>
  </si>
  <si>
    <t>(ｾ)</t>
    <phoneticPr fontId="1"/>
  </si>
  <si>
    <t>(ｿ)</t>
    <phoneticPr fontId="1"/>
  </si>
  <si>
    <t>(ﾀ)</t>
    <phoneticPr fontId="1"/>
  </si>
  <si>
    <t>(H)</t>
    <phoneticPr fontId="1"/>
  </si>
  <si>
    <t>４</t>
    <phoneticPr fontId="1"/>
  </si>
  <si>
    <t>５</t>
    <phoneticPr fontId="1"/>
  </si>
  <si>
    <t>駐車施設間の振替</t>
    <phoneticPr fontId="1"/>
  </si>
  <si>
    <t>自動車の基準の緩和</t>
    <phoneticPr fontId="1"/>
  </si>
  <si>
    <t>総数のうち、左記以外</t>
    <rPh sb="0" eb="2">
      <t>ソウスウ</t>
    </rPh>
    <rPh sb="6" eb="8">
      <t>サキ</t>
    </rPh>
    <rPh sb="8" eb="10">
      <t>イガイ</t>
    </rPh>
    <phoneticPr fontId="1"/>
  </si>
  <si>
    <t>）</t>
    <phoneticPr fontId="1"/>
  </si>
  <si>
    <t>＝</t>
    <phoneticPr fontId="1"/>
  </si>
  <si>
    <t>台分を</t>
    <rPh sb="1" eb="2">
      <t>ブン</t>
    </rPh>
    <phoneticPr fontId="1"/>
  </si>
  <si>
    <t>(大型二輪車：自動車＝5：1)</t>
    <phoneticPr fontId="1"/>
  </si>
  <si>
    <t>(大型二輪車：小型二輪車＝1：2)</t>
    <phoneticPr fontId="1"/>
  </si>
  <si>
    <t>(小型二輪車：自動車＝10：1)</t>
    <phoneticPr fontId="1"/>
  </si>
  <si>
    <t>(小型二輪車：大型二輪車＝2：1)</t>
    <phoneticPr fontId="1"/>
  </si>
  <si>
    <t>(自動車：大型二輪車＝1：5)</t>
  </si>
  <si>
    <t>(自動車：小型二輪車＝1：10)</t>
  </si>
  <si>
    <t>台分を</t>
    <phoneticPr fontId="1"/>
  </si>
  <si>
    <t>⑨＋⑩≧（①×1/2＋②×3/10）となっているか？</t>
    <phoneticPr fontId="1"/>
  </si>
  <si>
    <t>▽
▽
▽</t>
    <phoneticPr fontId="1"/>
  </si>
  <si>
    <t>→</t>
    <phoneticPr fontId="1"/>
  </si>
  <si>
    <t>適合チェック</t>
    <rPh sb="0" eb="2">
      <t>テキゴウ</t>
    </rPh>
    <phoneticPr fontId="1"/>
  </si>
  <si>
    <t>【注】</t>
    <phoneticPr fontId="1"/>
  </si>
  <si>
    <t>（⑦と(ｶ)－(ｾ)－(ｿ)＋(D)の小さい方）</t>
    <rPh sb="19" eb="20">
      <t>チイ</t>
    </rPh>
    <rPh sb="22" eb="23">
      <t>ホウ</t>
    </rPh>
    <phoneticPr fontId="1"/>
  </si>
  <si>
    <t>(あ)</t>
    <phoneticPr fontId="1"/>
  </si>
  <si>
    <t>(い)</t>
    <phoneticPr fontId="1"/>
  </si>
  <si>
    <t>(う)</t>
    <phoneticPr fontId="1"/>
  </si>
  <si>
    <t>×6/10</t>
    <phoneticPr fontId="1"/>
  </si>
  <si>
    <t>住戸専用面積が40㎡未満の住戸の整備率は上記の1/3</t>
    <phoneticPr fontId="1"/>
  </si>
  <si>
    <t>⑩≧⑦となっているか？</t>
    <phoneticPr fontId="1"/>
  </si>
  <si>
    <t>⑨≧⑥となっているか？</t>
    <phoneticPr fontId="1"/>
  </si>
  <si>
    <t>⑧≧④となっているか？</t>
    <phoneticPr fontId="1"/>
  </si>
  <si>
    <t>大型（1.0ｍ×2.3ｍ以上）</t>
    <rPh sb="0" eb="2">
      <t>オオガタ</t>
    </rPh>
    <rPh sb="12" eb="14">
      <t>イジョウ</t>
    </rPh>
    <phoneticPr fontId="1"/>
  </si>
  <si>
    <t>小型（0.5ｍ×2.0ｍ以上）</t>
    <rPh sb="0" eb="2">
      <t>コガタ</t>
    </rPh>
    <rPh sb="12" eb="14">
      <t>イジョウ</t>
    </rPh>
    <phoneticPr fontId="1"/>
  </si>
  <si>
    <t>（平面式のみ、2.3ｍ×5.0ｍ以上）</t>
    <rPh sb="16" eb="18">
      <t>イジョウ</t>
    </rPh>
    <phoneticPr fontId="1"/>
  </si>
  <si>
    <t>「３ 駐車施設間の振替」又は「４ 自動車の基準の緩和」を適用して適合チェックしてください</t>
    <phoneticPr fontId="1"/>
  </si>
  <si>
    <t>（⑩－⑦と(ｶ)の小さい方）</t>
    <rPh sb="9" eb="10">
      <t>チイ</t>
    </rPh>
    <rPh sb="12" eb="13">
      <t>ホウ</t>
    </rPh>
    <phoneticPr fontId="1"/>
  </si>
  <si>
    <t>小型二輪車駐車施設2台分として緩和を適用します</t>
  </si>
  <si>
    <r>
      <rPr>
        <b/>
        <sz val="10"/>
        <color rgb="FFC00000"/>
        <rFont val="BIZ UDゴシック"/>
        <family val="3"/>
        <charset val="128"/>
      </rPr>
      <t>赤字</t>
    </r>
    <r>
      <rPr>
        <b/>
        <sz val="10"/>
        <rFont val="BIZ UDゴシック"/>
        <family val="3"/>
        <charset val="128"/>
      </rPr>
      <t>で表示される内容をご確認ください。</t>
    </r>
    <rPh sb="0" eb="2">
      <t>アカジ</t>
    </rPh>
    <rPh sb="3" eb="5">
      <t>ヒョウジ</t>
    </rPh>
    <rPh sb="8" eb="10">
      <t>ナイヨウ</t>
    </rPh>
    <rPh sb="12" eb="14">
      <t>カクニン</t>
    </rPh>
    <phoneticPr fontId="1"/>
  </si>
  <si>
    <r>
      <rPr>
        <b/>
        <sz val="9"/>
        <color rgb="FFC00000"/>
        <rFont val="BIZ UDゴシック"/>
        <family val="3"/>
        <charset val="128"/>
      </rPr>
      <t>「×不適合」</t>
    </r>
    <r>
      <rPr>
        <sz val="9"/>
        <rFont val="BIZ UDゴシック"/>
        <family val="3"/>
        <charset val="128"/>
      </rPr>
      <t>となる場合は、振替できません</t>
    </r>
    <rPh sb="2" eb="5">
      <t>フテキゴウ</t>
    </rPh>
    <rPh sb="9" eb="11">
      <t>バアイ</t>
    </rPh>
    <rPh sb="13" eb="15">
      <t>フリカエ</t>
    </rPh>
    <phoneticPr fontId="1"/>
  </si>
  <si>
    <t>住戸の数（住戸専用面積が40㎡未満の住戸は住戸の数の60%）と同じ数</t>
    <rPh sb="21" eb="22">
      <t>ジュウ</t>
    </rPh>
    <rPh sb="24" eb="25">
      <t>カズ</t>
    </rPh>
    <rPh sb="31" eb="32">
      <t>オナ</t>
    </rPh>
    <rPh sb="33" eb="34">
      <t>カズ</t>
    </rPh>
    <phoneticPr fontId="1"/>
  </si>
  <si>
    <t>基準と基準の数</t>
    <rPh sb="0" eb="2">
      <t>キジュン</t>
    </rPh>
    <rPh sb="3" eb="5">
      <t>キジュン</t>
    </rPh>
    <rPh sb="6" eb="7">
      <t>カズ</t>
    </rPh>
    <phoneticPr fontId="1"/>
  </si>
  <si>
    <t>基準の数（小数点以下四捨五入）</t>
    <rPh sb="0" eb="2">
      <t>キジュン</t>
    </rPh>
    <rPh sb="5" eb="8">
      <t>ショウスウテン</t>
    </rPh>
    <rPh sb="8" eb="10">
      <t>イカ</t>
    </rPh>
    <rPh sb="10" eb="14">
      <t>シシャゴニュウ</t>
    </rPh>
    <phoneticPr fontId="1"/>
  </si>
  <si>
    <t>基準の数</t>
    <phoneticPr fontId="1"/>
  </si>
  <si>
    <t>自動車の基準の数を</t>
    <rPh sb="0" eb="3">
      <t>ジドウシャ</t>
    </rPh>
    <phoneticPr fontId="1"/>
  </si>
  <si>
    <t>基準の数（小数点以下四捨五入）</t>
    <rPh sb="5" eb="8">
      <t>ショウスウテン</t>
    </rPh>
    <rPh sb="8" eb="10">
      <t>イカ</t>
    </rPh>
    <rPh sb="10" eb="14">
      <t>シシャゴニュウ</t>
    </rPh>
    <phoneticPr fontId="1"/>
  </si>
  <si>
    <t>総数のうち、15%</t>
    <rPh sb="0" eb="2">
      <t>ソウスウ</t>
    </rPh>
    <phoneticPr fontId="1"/>
  </si>
  <si>
    <t>敷地内に確保する二輪車駐車施設の数は、住戸の数の1/2（住戸専用面積が40㎡未満の住戸は住戸の数の3/10）を下回らないものとする</t>
    <rPh sb="55" eb="57">
      <t>シタマワ</t>
    </rPh>
    <phoneticPr fontId="1"/>
  </si>
  <si>
    <t>敷地内に確保するサービス用駐車場</t>
    <rPh sb="0" eb="2">
      <t>シキチ</t>
    </rPh>
    <rPh sb="2" eb="3">
      <t>ナイ</t>
    </rPh>
    <rPh sb="12" eb="13">
      <t>ヨウ</t>
    </rPh>
    <rPh sb="13" eb="16">
      <t>チュウシャジョウ</t>
    </rPh>
    <phoneticPr fontId="1"/>
  </si>
  <si>
    <t>基準を超えて確保する大型二輪車駐車施設を小型二輪車駐車施設に振り替える場合は、</t>
    <rPh sb="10" eb="12">
      <t>オオガタ</t>
    </rPh>
    <rPh sb="12" eb="15">
      <t>ニリンシャ</t>
    </rPh>
    <rPh sb="15" eb="17">
      <t>チュウシャ</t>
    </rPh>
    <rPh sb="17" eb="19">
      <t>シセツ</t>
    </rPh>
    <rPh sb="20" eb="22">
      <t>コガタ</t>
    </rPh>
    <rPh sb="22" eb="25">
      <t>ニリンシャ</t>
    </rPh>
    <rPh sb="25" eb="27">
      <t>チュウシャ</t>
    </rPh>
    <rPh sb="27" eb="29">
      <t>シセツ</t>
    </rPh>
    <rPh sb="30" eb="31">
      <t>フ</t>
    </rPh>
    <rPh sb="32" eb="33">
      <t>カ</t>
    </rPh>
    <rPh sb="35" eb="37">
      <t>バアイ</t>
    </rPh>
    <phoneticPr fontId="1"/>
  </si>
  <si>
    <t>小型二輪車の駐車施設を２段ラックで確保する場合は、１段目、２段目のいずれも「２段」の数に算入してください</t>
    <rPh sb="12" eb="13">
      <t>ダン</t>
    </rPh>
    <rPh sb="26" eb="28">
      <t>ダンメ</t>
    </rPh>
    <rPh sb="30" eb="32">
      <t>ダンメ</t>
    </rPh>
    <rPh sb="39" eb="40">
      <t>ダン</t>
    </rPh>
    <rPh sb="42" eb="43">
      <t>カズ</t>
    </rPh>
    <rPh sb="44" eb="46">
      <t>サンニュウ</t>
    </rPh>
    <phoneticPr fontId="1"/>
  </si>
  <si>
    <t>計画の数</t>
    <rPh sb="0" eb="2">
      <t>ケイカク</t>
    </rPh>
    <phoneticPr fontId="1"/>
  </si>
  <si>
    <t>計画の数合計</t>
    <rPh sb="0" eb="2">
      <t>ケイカク</t>
    </rPh>
    <rPh sb="4" eb="6">
      <t>ゴウケイ</t>
    </rPh>
    <phoneticPr fontId="1"/>
  </si>
  <si>
    <t>大型二輪車の数に振替する数</t>
    <rPh sb="0" eb="2">
      <t>オオガタ</t>
    </rPh>
    <rPh sb="2" eb="5">
      <t>ニリンシャ</t>
    </rPh>
    <rPh sb="6" eb="7">
      <t>カズ</t>
    </rPh>
    <rPh sb="8" eb="10">
      <t>フリカエ</t>
    </rPh>
    <phoneticPr fontId="1"/>
  </si>
  <si>
    <t>自動車の数に振替する数</t>
    <rPh sb="0" eb="3">
      <t>ジドウシャ</t>
    </rPh>
    <rPh sb="4" eb="5">
      <t>カズ</t>
    </rPh>
    <phoneticPr fontId="1"/>
  </si>
  <si>
    <t>小型二輪車の数に振替する数</t>
    <rPh sb="0" eb="2">
      <t>コガタ</t>
    </rPh>
    <rPh sb="2" eb="5">
      <t>ニリンシャ</t>
    </rPh>
    <rPh sb="6" eb="7">
      <t>カズ</t>
    </rPh>
    <phoneticPr fontId="1"/>
  </si>
  <si>
    <t>大型二輪車の数に振替する数</t>
    <rPh sb="0" eb="2">
      <t>オオガタ</t>
    </rPh>
    <rPh sb="2" eb="5">
      <t>ニリンシャ</t>
    </rPh>
    <rPh sb="6" eb="7">
      <t>カズ</t>
    </rPh>
    <phoneticPr fontId="1"/>
  </si>
  <si>
    <t>振替する数≦⑫となっているか？</t>
    <rPh sb="0" eb="2">
      <t>フリカエ</t>
    </rPh>
    <phoneticPr fontId="1"/>
  </si>
  <si>
    <t>振替する数≦⑬となっているか？</t>
    <rPh sb="0" eb="2">
      <t>フリカエ</t>
    </rPh>
    <phoneticPr fontId="1"/>
  </si>
  <si>
    <t>小型二輪車の基準の数を上限とし、基準の数が20未満の場合は、基準の数すべてを平面式で確保する場合に自動車の基準の数を１台減ずることができる。</t>
    <phoneticPr fontId="1"/>
  </si>
  <si>
    <t>＋</t>
    <phoneticPr fontId="1"/>
  </si>
  <si>
    <t>算入する数 (C)＋(E)</t>
    <rPh sb="0" eb="2">
      <t>サンニュウ</t>
    </rPh>
    <rPh sb="4" eb="5">
      <t>カズ</t>
    </rPh>
    <phoneticPr fontId="1"/>
  </si>
  <si>
    <t>振替する数 (ｺ)＋(ｻ)</t>
    <rPh sb="0" eb="2">
      <t>フリカエ</t>
    </rPh>
    <rPh sb="4" eb="5">
      <t>カズ</t>
    </rPh>
    <phoneticPr fontId="1"/>
  </si>
  <si>
    <t>算入する数 (A)＋(F)</t>
    <rPh sb="0" eb="2">
      <t>サンニュウ</t>
    </rPh>
    <rPh sb="4" eb="5">
      <t>カズ</t>
    </rPh>
    <phoneticPr fontId="1"/>
  </si>
  <si>
    <t>振替する数 (ｼ)＋(ｽ)</t>
    <rPh sb="0" eb="2">
      <t>フリカエ</t>
    </rPh>
    <rPh sb="4" eb="5">
      <t>カズ</t>
    </rPh>
    <phoneticPr fontId="1"/>
  </si>
  <si>
    <t>算入する数 (B)＋(D)</t>
    <rPh sb="0" eb="2">
      <t>サンニュウ</t>
    </rPh>
    <rPh sb="4" eb="5">
      <t>カズ</t>
    </rPh>
    <phoneticPr fontId="1"/>
  </si>
  <si>
    <t>振替する数 (ｾ)＋(ｿ)</t>
    <rPh sb="0" eb="2">
      <t>フリカエ</t>
    </rPh>
    <rPh sb="4" eb="5">
      <t>カズ</t>
    </rPh>
    <phoneticPr fontId="1"/>
  </si>
  <si>
    <t>「×不適合」となる場合は、「〇適合」となるよう計画の数を見直すか、</t>
    <rPh sb="2" eb="5">
      <t>フテキゴウ</t>
    </rPh>
    <rPh sb="9" eb="11">
      <t>バアイ</t>
    </rPh>
    <rPh sb="15" eb="17">
      <t>テキゴウ</t>
    </rPh>
    <rPh sb="23" eb="25">
      <t>ケイカク</t>
    </rPh>
    <rPh sb="28" eb="30">
      <t>ミナオ</t>
    </rPh>
    <phoneticPr fontId="1"/>
  </si>
  <si>
    <t>計画の数 ⑧</t>
    <rPh sb="0" eb="2">
      <t>ケイカク</t>
    </rPh>
    <phoneticPr fontId="1"/>
  </si>
  <si>
    <t>計画の数 ⑨</t>
    <rPh sb="0" eb="2">
      <t>ケイカク</t>
    </rPh>
    <phoneticPr fontId="1"/>
  </si>
  <si>
    <t>計画の数 ⑩</t>
    <rPh sb="0" eb="2">
      <t>ケイカク</t>
    </rPh>
    <phoneticPr fontId="1"/>
  </si>
  <si>
    <t>「×不適合」となる場合は、「〇適合」となるよう計画の数を見直してください</t>
    <rPh sb="2" eb="5">
      <t>フテキゴウ</t>
    </rPh>
    <rPh sb="9" eb="11">
      <t>バアイ</t>
    </rPh>
    <rPh sb="15" eb="17">
      <t>テキゴウ</t>
    </rPh>
    <rPh sb="23" eb="25">
      <t>ケイカク</t>
    </rPh>
    <rPh sb="28" eb="30">
      <t>ミナオ</t>
    </rPh>
    <phoneticPr fontId="1"/>
  </si>
  <si>
    <t>「指定建築物建築届の手引き」p5～7、p17もご確認ください。</t>
    <rPh sb="24" eb="26">
      <t>カクニン</t>
    </rPh>
    <phoneticPr fontId="1"/>
  </si>
  <si>
    <t>駐車施設の確保に関する基準・チェックシート（試算用）</t>
    <rPh sb="22" eb="24">
      <t>シサン</t>
    </rPh>
    <rPh sb="24" eb="25">
      <t>ヨウ</t>
    </rPh>
    <phoneticPr fontId="1"/>
  </si>
  <si>
    <t>敷地の最大部分が属する用途地域</t>
    <rPh sb="0" eb="2">
      <t>シキチ</t>
    </rPh>
    <rPh sb="3" eb="5">
      <t>サイダイ</t>
    </rPh>
    <rPh sb="5" eb="7">
      <t>ブブン</t>
    </rPh>
    <rPh sb="8" eb="9">
      <t>ゾク</t>
    </rPh>
    <rPh sb="11" eb="13">
      <t>ヨウト</t>
    </rPh>
    <rPh sb="13" eb="15">
      <t>チイキ</t>
    </rPh>
    <phoneticPr fontId="1"/>
  </si>
  <si>
    <r>
      <t>※上記の適合チェックがすべて「</t>
    </r>
    <r>
      <rPr>
        <b/>
        <sz val="9"/>
        <color rgb="FF0070C0"/>
        <rFont val="BIZ UDゴシック"/>
        <family val="3"/>
        <charset val="128"/>
      </rPr>
      <t>〇適合</t>
    </r>
    <r>
      <rPr>
        <b/>
        <sz val="9"/>
        <rFont val="BIZ UDゴシック"/>
        <family val="3"/>
        <charset val="128"/>
      </rPr>
      <t>」となっている場合は不要</t>
    </r>
    <rPh sb="1" eb="3">
      <t>ジョウキ</t>
    </rPh>
    <rPh sb="4" eb="6">
      <t>テキゴウ</t>
    </rPh>
    <rPh sb="16" eb="18">
      <t>テキゴウ</t>
    </rPh>
    <rPh sb="25" eb="27">
      <t>バアイ</t>
    </rPh>
    <rPh sb="28" eb="30">
      <t>フヨウ</t>
    </rPh>
    <phoneticPr fontId="1"/>
  </si>
  <si>
    <t>★「駐車施設間の振替」又は「自動車の基準の緩和」を適用する場合は、下記に必要事項を入力</t>
    <phoneticPr fontId="1"/>
  </si>
  <si>
    <t>駐車施設を計画する際の試算用のシートです。</t>
    <rPh sb="0" eb="2">
      <t>チュウシャ</t>
    </rPh>
    <rPh sb="2" eb="4">
      <t>シセツ</t>
    </rPh>
    <rPh sb="5" eb="7">
      <t>ケイカク</t>
    </rPh>
    <rPh sb="9" eb="10">
      <t>サイ</t>
    </rPh>
    <rPh sb="11" eb="13">
      <t>シサン</t>
    </rPh>
    <rPh sb="13" eb="14">
      <t>ヨウ</t>
    </rPh>
    <phoneticPr fontId="1"/>
  </si>
  <si>
    <t>指定建築物建築届をされる際は、「指定建築物建築届一括作成エクセル」内の「駐車施設の確保に関する基準・チェックシート」の作成が必要です。</t>
  </si>
  <si>
    <t>自動車（2.3ｍ×5.0ｍ以上）</t>
    <rPh sb="0" eb="3">
      <t>ジドウシャ</t>
    </rPh>
    <phoneticPr fontId="1"/>
  </si>
  <si>
    <t>平面式(2.3ｍ以上×5.0ｍ以上)</t>
    <rPh sb="8" eb="10">
      <t>イジョウ</t>
    </rPh>
    <rPh sb="15" eb="17">
      <t>イジョウ</t>
    </rPh>
    <phoneticPr fontId="1"/>
  </si>
  <si>
    <t>平面式(1.0ｍ以上×2.3ｍ以上)</t>
    <rPh sb="8" eb="10">
      <t>イジョウ</t>
    </rPh>
    <rPh sb="15" eb="17">
      <t>イジョウ</t>
    </rPh>
    <phoneticPr fontId="1"/>
  </si>
  <si>
    <t>平面式(0.5ｍ以上×2.0ｍ以上)</t>
    <rPh sb="8" eb="10">
      <t>イジョウ</t>
    </rPh>
    <rPh sb="15" eb="17">
      <t>イジョウ</t>
    </rPh>
    <phoneticPr fontId="1"/>
  </si>
  <si>
    <t>Ａ</t>
    <phoneticPr fontId="1"/>
  </si>
  <si>
    <r>
      <rPr>
        <b/>
        <u/>
        <sz val="9"/>
        <color theme="1"/>
        <rFont val="BIZ UDゴシック"/>
        <family val="3"/>
        <charset val="128"/>
      </rPr>
      <t>基準を超える平面式の駐車施設</t>
    </r>
    <r>
      <rPr>
        <sz val="9"/>
        <color theme="1"/>
        <rFont val="BIZ UDゴシック"/>
        <family val="3"/>
        <charset val="128"/>
      </rPr>
      <t>は、（自動車：大型二輪車：小型二輪車＝1：5：10 ）で他の種類の駐車施設の数に算入することができる。</t>
    </r>
    <rPh sb="3" eb="4">
      <t>コ</t>
    </rPh>
    <rPh sb="6" eb="8">
      <t>ヘイメン</t>
    </rPh>
    <rPh sb="8" eb="9">
      <t>シキ</t>
    </rPh>
    <rPh sb="10" eb="12">
      <t>チュウシャ</t>
    </rPh>
    <rPh sb="12" eb="14">
      <t>シセツ</t>
    </rPh>
    <phoneticPr fontId="1"/>
  </si>
  <si>
    <t>Ｃ</t>
    <phoneticPr fontId="1"/>
  </si>
  <si>
    <r>
      <rPr>
        <b/>
        <u/>
        <sz val="9"/>
        <color theme="1"/>
        <rFont val="BIZ UDゴシック"/>
        <family val="3"/>
        <charset val="128"/>
      </rPr>
      <t>敷地内にサービス用駐車場を確保する場合</t>
    </r>
    <r>
      <rPr>
        <sz val="9"/>
        <color theme="1"/>
        <rFont val="BIZ UDゴシック"/>
        <family val="3"/>
        <charset val="128"/>
      </rPr>
      <t>、自動車の基準の数を２減ずることができる。</t>
    </r>
    <rPh sb="0" eb="2">
      <t>シキチ</t>
    </rPh>
    <rPh sb="2" eb="3">
      <t>ナイ</t>
    </rPh>
    <rPh sb="8" eb="9">
      <t>ヨウ</t>
    </rPh>
    <rPh sb="9" eb="12">
      <t>チュウシャジョウ</t>
    </rPh>
    <rPh sb="17" eb="19">
      <t>バアイ</t>
    </rPh>
    <phoneticPr fontId="1"/>
  </si>
  <si>
    <t>Ｂ</t>
    <phoneticPr fontId="1"/>
  </si>
  <si>
    <r>
      <rPr>
        <b/>
        <u/>
        <sz val="9"/>
        <color theme="1"/>
        <rFont val="BIZ UDゴシック"/>
        <family val="3"/>
        <charset val="128"/>
      </rPr>
      <t>小型二輪車の駐車施設を平面式で確保する場合</t>
    </r>
    <r>
      <rPr>
        <sz val="9"/>
        <color theme="1"/>
        <rFont val="BIZ UDゴシック"/>
        <family val="3"/>
        <charset val="128"/>
      </rPr>
      <t>、20台ごとに自動車の基準の数を１減ずることができる。</t>
    </r>
    <rPh sb="0" eb="2">
      <t>コガタ</t>
    </rPh>
    <rPh sb="2" eb="4">
      <t>ニリン</t>
    </rPh>
    <phoneticPr fontId="1"/>
  </si>
  <si>
    <t>振替できる二輪車駐車施設の数は、住戸の数（住戸専用面積が40㎡未満の住戸は住戸の数の4/10）を上限とする</t>
    <rPh sb="48" eb="50">
      <t>ジョウゲン</t>
    </rPh>
    <phoneticPr fontId="1"/>
  </si>
  <si>
    <t>(ｼ)＋(ｽ)＋(ｾ)＋(ｿ)≦（①＋②×4/10）となっているか？</t>
    <phoneticPr fontId="1"/>
  </si>
  <si>
    <t>自走式(2.3ｍ以上×5.0ｍ以上)</t>
    <rPh sb="0" eb="2">
      <t>ジソウ</t>
    </rPh>
    <rPh sb="8" eb="10">
      <t>イジョウ</t>
    </rPh>
    <rPh sb="15" eb="17">
      <t>イジョウ</t>
    </rPh>
    <phoneticPr fontId="1"/>
  </si>
  <si>
    <t>基準を超える平面式の自動車駐車施設の数</t>
    <rPh sb="3" eb="4">
      <t>コ</t>
    </rPh>
    <rPh sb="10" eb="13">
      <t>ジドウシャ</t>
    </rPh>
    <rPh sb="13" eb="15">
      <t>チュウシャ</t>
    </rPh>
    <rPh sb="15" eb="17">
      <t>シセツ</t>
    </rPh>
    <phoneticPr fontId="1"/>
  </si>
  <si>
    <t>基準を超える平面式の大型二輪車駐車施設の数</t>
    <rPh sb="3" eb="4">
      <t>コ</t>
    </rPh>
    <rPh sb="10" eb="12">
      <t>オオガタ</t>
    </rPh>
    <rPh sb="12" eb="15">
      <t>ニリンシャ</t>
    </rPh>
    <rPh sb="15" eb="17">
      <t>チュウシャ</t>
    </rPh>
    <rPh sb="17" eb="19">
      <t>シセツ</t>
    </rPh>
    <phoneticPr fontId="1"/>
  </si>
  <si>
    <t>基準を超える平面式の小型二輪車駐車施設の数</t>
    <rPh sb="3" eb="4">
      <t>コ</t>
    </rPh>
    <rPh sb="10" eb="12">
      <t>コガタ</t>
    </rPh>
    <rPh sb="12" eb="15">
      <t>ニリンシャ</t>
    </rPh>
    <rPh sb="15" eb="17">
      <t>チュウシャ</t>
    </rPh>
    <rPh sb="17" eb="19">
      <t>シセツ</t>
    </rPh>
    <phoneticPr fontId="1"/>
  </si>
  <si>
    <t>緩和の対象になる平面式の小型二輪車駐車施設の数</t>
    <rPh sb="0" eb="2">
      <t>カンワ</t>
    </rPh>
    <rPh sb="3" eb="5">
      <t>タイショウ</t>
    </rPh>
    <rPh sb="8" eb="10">
      <t>ヘイメン</t>
    </rPh>
    <rPh sb="10" eb="11">
      <t>シキ</t>
    </rPh>
    <rPh sb="12" eb="14">
      <t>コガタ</t>
    </rPh>
    <rPh sb="14" eb="17">
      <t>ニリンシャ</t>
    </rPh>
    <rPh sb="17" eb="19">
      <t>チュウシャ</t>
    </rPh>
    <rPh sb="19" eb="21">
      <t>シセツ</t>
    </rPh>
    <rPh sb="22" eb="23">
      <t>カズ</t>
    </rPh>
    <phoneticPr fontId="1"/>
  </si>
  <si>
    <t>「４　自動車の基準の緩和」後の基準の数</t>
    <rPh sb="3" eb="6">
      <t>ジドウシャ</t>
    </rPh>
    <rPh sb="7" eb="9">
      <t>キジュン</t>
    </rPh>
    <rPh sb="10" eb="12">
      <t>カンワ</t>
    </rPh>
    <rPh sb="13" eb="14">
      <t>ゴ</t>
    </rPh>
    <rPh sb="15" eb="17">
      <t>キジュン</t>
    </rPh>
    <rPh sb="18" eb="19">
      <t>カズ</t>
    </rPh>
    <phoneticPr fontId="1"/>
  </si>
  <si>
    <t>（④－(G)-(H)）</t>
    <phoneticPr fontId="1"/>
  </si>
  <si>
    <t>先に(ｺ)～(ﾀ)の</t>
    <phoneticPr fontId="1"/>
  </si>
  <si>
    <t>の欄の必要事項を入力してください</t>
    <rPh sb="1" eb="2">
      <t>ラン</t>
    </rPh>
    <rPh sb="3" eb="5">
      <t>ヒツヨウ</t>
    </rPh>
    <rPh sb="5" eb="7">
      <t>ジコウ</t>
    </rPh>
    <rPh sb="8" eb="10">
      <t>ニュウリョク</t>
    </rPh>
    <phoneticPr fontId="1"/>
  </si>
  <si>
    <t>（⑧－⑪と(ｱ)の小さい方）</t>
    <rPh sb="9" eb="10">
      <t>チイ</t>
    </rPh>
    <rPh sb="12" eb="13">
      <t>ホウ</t>
    </rPh>
    <phoneticPr fontId="1"/>
  </si>
  <si>
    <t>⑫のうち、他の駐車施設の数に振替する数</t>
    <rPh sb="14" eb="16">
      <t>フリカエ</t>
    </rPh>
    <phoneticPr fontId="1"/>
  </si>
  <si>
    <t>⑬のうち、他の駐車施設の数に振替する数</t>
    <rPh sb="5" eb="6">
      <t>タ</t>
    </rPh>
    <rPh sb="7" eb="9">
      <t>チュウシャ</t>
    </rPh>
    <rPh sb="9" eb="11">
      <t>シセツ</t>
    </rPh>
    <rPh sb="12" eb="13">
      <t>カズ</t>
    </rPh>
    <rPh sb="14" eb="16">
      <t>フリカエ</t>
    </rPh>
    <phoneticPr fontId="1"/>
  </si>
  <si>
    <t>⑭</t>
    <phoneticPr fontId="1"/>
  </si>
  <si>
    <t>⑭のうち、他の駐車施設の数に振替する数</t>
    <rPh sb="14" eb="16">
      <t>フリカエ</t>
    </rPh>
    <phoneticPr fontId="1"/>
  </si>
  <si>
    <t>振替する数≦⑭となっているか？</t>
    <rPh sb="0" eb="2">
      <t>フリカエ</t>
    </rPh>
    <phoneticPr fontId="1"/>
  </si>
  <si>
    <t>(あ)≧⑪となっているか？</t>
    <phoneticPr fontId="1"/>
  </si>
  <si>
    <t>(い)≧⑥となっているか？</t>
    <phoneticPr fontId="1"/>
  </si>
  <si>
    <t>(う)≧⑦となっているか？</t>
    <phoneticPr fontId="1"/>
  </si>
  <si>
    <t>最終チェック</t>
    <rPh sb="0" eb="2">
      <t>サイシュウ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</si>
</sst>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Red]0"/>
    <numFmt numFmtId="177" formatCode="0.0;[Red]0.0"/>
    <numFmt numFmtId="178" formatCode="0_ "/>
    <numFmt numFmtId="179" formatCode="#,##0_ ;[Red]\-#,##0\ "/>
    <numFmt numFmtId="180" formatCode="0_ ;[Red]\-0\ "/>
    <numFmt numFmtId="181" formatCode="0.00_);[Red]\(0.00\)"/>
    <numFmt numFmtId="182" formatCode="0_);[Red]\(0\)"/>
    <numFmt numFmtId="183" formatCode="\(\ #,##0_ ;[Red]\-#,##0\ "/>
  </numFmts>
  <fonts count="38">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3"/>
      <charset val="128"/>
      <scheme val="minor"/>
    </font>
    <font>
      <u/>
      <sz val="11"/>
      <color theme="10"/>
      <name val="游ゴシック"/>
      <family val="3"/>
      <charset val="128"/>
      <scheme val="minor"/>
    </font>
    <font>
      <sz val="9"/>
      <color rgb="FFC00000"/>
      <name val="BIZ UDゴシック"/>
      <family val="3"/>
      <charset val="128"/>
    </font>
    <font>
      <b/>
      <sz val="9"/>
      <color rgb="FFC00000"/>
      <name val="BIZ UDゴシック"/>
      <family val="3"/>
      <charset val="128"/>
    </font>
    <font>
      <b/>
      <sz val="14"/>
      <color theme="1"/>
      <name val="BIZ UDゴシック"/>
      <family val="3"/>
      <charset val="128"/>
    </font>
    <font>
      <sz val="9"/>
      <color theme="1"/>
      <name val="BIZ UDゴシック"/>
      <family val="3"/>
      <charset val="128"/>
    </font>
    <font>
      <b/>
      <sz val="9"/>
      <color theme="1"/>
      <name val="BIZ UDゴシック"/>
      <family val="3"/>
      <charset val="128"/>
    </font>
    <font>
      <sz val="9"/>
      <name val="BIZ UDゴシック"/>
      <family val="3"/>
      <charset val="128"/>
    </font>
    <font>
      <sz val="9"/>
      <color rgb="FF000000"/>
      <name val="BIZ UDゴシック"/>
      <family val="3"/>
      <charset val="128"/>
    </font>
    <font>
      <sz val="14"/>
      <color theme="1"/>
      <name val="BIZ UDゴシック"/>
      <family val="3"/>
      <charset val="128"/>
    </font>
    <font>
      <sz val="4"/>
      <color theme="1"/>
      <name val="BIZ UDゴシック"/>
      <family val="3"/>
      <charset val="128"/>
    </font>
    <font>
      <b/>
      <sz val="4"/>
      <color theme="1"/>
      <name val="BIZ UDゴシック"/>
      <family val="3"/>
      <charset val="128"/>
    </font>
    <font>
      <sz val="4"/>
      <name val="BIZ UDゴシック"/>
      <family val="3"/>
      <charset val="128"/>
    </font>
    <font>
      <b/>
      <sz val="4"/>
      <color rgb="FFC00000"/>
      <name val="BIZ UDゴシック"/>
      <family val="3"/>
      <charset val="128"/>
    </font>
    <font>
      <sz val="4"/>
      <color rgb="FFC00000"/>
      <name val="BIZ UDゴシック"/>
      <family val="3"/>
      <charset val="128"/>
    </font>
    <font>
      <b/>
      <sz val="4"/>
      <name val="BIZ UDゴシック"/>
      <family val="3"/>
      <charset val="128"/>
    </font>
    <font>
      <sz val="11"/>
      <color theme="1"/>
      <name val="BIZ UDゴシック"/>
      <family val="3"/>
      <charset val="128"/>
    </font>
    <font>
      <sz val="14"/>
      <color rgb="FFC00000"/>
      <name val="BIZ UDゴシック"/>
      <family val="3"/>
      <charset val="128"/>
    </font>
    <font>
      <sz val="11"/>
      <name val="BIZ UDゴシック"/>
      <family val="3"/>
      <charset val="128"/>
    </font>
    <font>
      <b/>
      <sz val="10"/>
      <color rgb="FFC00000"/>
      <name val="BIZ UDゴシック"/>
      <family val="3"/>
      <charset val="128"/>
    </font>
    <font>
      <sz val="10"/>
      <name val="BIZ UDゴシック"/>
      <family val="3"/>
      <charset val="128"/>
    </font>
    <font>
      <sz val="10"/>
      <color theme="1"/>
      <name val="BIZ UDゴシック"/>
      <family val="3"/>
      <charset val="128"/>
    </font>
    <font>
      <sz val="2"/>
      <color theme="1"/>
      <name val="BIZ UDゴシック"/>
      <family val="3"/>
      <charset val="128"/>
    </font>
    <font>
      <b/>
      <sz val="10"/>
      <name val="BIZ UDゴシック"/>
      <family val="3"/>
      <charset val="128"/>
    </font>
    <font>
      <sz val="4"/>
      <color rgb="FFFF0000"/>
      <name val="BIZ UDゴシック"/>
      <family val="3"/>
      <charset val="128"/>
    </font>
    <font>
      <b/>
      <sz val="9"/>
      <name val="BIZ UDゴシック"/>
      <family val="3"/>
      <charset val="128"/>
    </font>
    <font>
      <b/>
      <sz val="9"/>
      <color rgb="FF0070C0"/>
      <name val="BIZ UDゴシック"/>
      <family val="3"/>
      <charset val="128"/>
    </font>
    <font>
      <b/>
      <sz val="4"/>
      <color rgb="FF0070C0"/>
      <name val="BIZ UDゴシック"/>
      <family val="3"/>
      <charset val="128"/>
    </font>
    <font>
      <sz val="4"/>
      <color rgb="FF000000"/>
      <name val="BIZ UDゴシック"/>
      <family val="3"/>
      <charset val="128"/>
    </font>
    <font>
      <b/>
      <sz val="4"/>
      <color rgb="FFFF0000"/>
      <name val="BIZ UDゴシック"/>
      <family val="3"/>
      <charset val="128"/>
    </font>
    <font>
      <b/>
      <sz val="2"/>
      <color theme="1"/>
      <name val="BIZ UDゴシック"/>
      <family val="3"/>
      <charset val="128"/>
    </font>
    <font>
      <b/>
      <sz val="2"/>
      <color rgb="FFC00000"/>
      <name val="BIZ UDゴシック"/>
      <family val="3"/>
      <charset val="128"/>
    </font>
    <font>
      <sz val="2"/>
      <name val="BIZ UDゴシック"/>
      <family val="3"/>
      <charset val="128"/>
    </font>
    <font>
      <b/>
      <sz val="9"/>
      <color theme="0"/>
      <name val="BIZ UDゴシック"/>
      <family val="3"/>
      <charset val="128"/>
    </font>
    <font>
      <b/>
      <u/>
      <sz val="9"/>
      <color theme="1"/>
      <name val="BIZ UDゴシック"/>
      <family val="3"/>
      <charset val="128"/>
    </font>
  </fonts>
  <fills count="9">
    <fill>
      <patternFill patternType="none"/>
    </fill>
    <fill>
      <patternFill patternType="gray125"/>
    </fill>
    <fill>
      <patternFill patternType="solid">
        <fgColor rgb="FFFFFFCC"/>
        <bgColor indexed="64"/>
      </patternFill>
    </fill>
    <fill>
      <patternFill patternType="solid">
        <fgColor theme="0" tint="-0.249977111117893"/>
        <bgColor indexed="64"/>
      </patternFill>
    </fill>
    <fill>
      <patternFill patternType="solid">
        <fgColor rgb="FFFFCCCC"/>
        <bgColor indexed="64"/>
      </patternFill>
    </fill>
    <fill>
      <patternFill patternType="solid">
        <fgColor theme="0" tint="-4.9989318521683403E-2"/>
        <bgColor indexed="64"/>
      </patternFill>
    </fill>
    <fill>
      <patternFill patternType="solid">
        <fgColor rgb="FFCCECFF"/>
        <bgColor indexed="64"/>
      </patternFill>
    </fill>
    <fill>
      <patternFill patternType="solid">
        <fgColor rgb="FFEAEAEA"/>
        <bgColor indexed="64"/>
      </patternFill>
    </fill>
    <fill>
      <patternFill patternType="solid">
        <fgColor theme="1"/>
        <bgColor indexed="64"/>
      </patternFill>
    </fill>
  </fills>
  <borders count="79">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diagonal/>
    </border>
    <border>
      <left/>
      <right/>
      <top/>
      <bottom style="dotted">
        <color indexed="64"/>
      </bottom>
      <diagonal/>
    </border>
    <border>
      <left style="medium">
        <color indexed="64"/>
      </left>
      <right/>
      <top/>
      <bottom style="thin">
        <color indexed="64"/>
      </bottom>
      <diagonal/>
    </border>
    <border>
      <left/>
      <right style="thin">
        <color indexed="64"/>
      </right>
      <top style="medium">
        <color indexed="64"/>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style="mediumDashed">
        <color auto="1"/>
      </top>
      <bottom style="medium">
        <color indexed="64"/>
      </bottom>
      <diagonal/>
    </border>
    <border>
      <left style="thin">
        <color rgb="FFC00000"/>
      </left>
      <right style="thin">
        <color auto="1"/>
      </right>
      <top style="thin">
        <color rgb="FFC00000"/>
      </top>
      <bottom style="thin">
        <color rgb="FFC00000"/>
      </bottom>
      <diagonal/>
    </border>
    <border>
      <left style="thin">
        <color auto="1"/>
      </left>
      <right style="thin">
        <color rgb="FFC00000"/>
      </right>
      <top style="thin">
        <color rgb="FFC00000"/>
      </top>
      <bottom style="thin">
        <color rgb="FFC00000"/>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rgb="FFC00000"/>
      </left>
      <right/>
      <top style="thin">
        <color rgb="FFC00000"/>
      </top>
      <bottom style="thin">
        <color rgb="FFC00000"/>
      </bottom>
      <diagonal/>
    </border>
    <border>
      <left/>
      <right style="thin">
        <color rgb="FFC00000"/>
      </right>
      <top style="thin">
        <color rgb="FFC00000"/>
      </top>
      <bottom style="thin">
        <color rgb="FFC00000"/>
      </bottom>
      <diagonal/>
    </border>
    <border>
      <left style="medium">
        <color indexed="64"/>
      </left>
      <right/>
      <top style="mediumDashed">
        <color indexed="64"/>
      </top>
      <bottom/>
      <diagonal/>
    </border>
    <border>
      <left/>
      <right style="medium">
        <color indexed="64"/>
      </right>
      <top style="mediumDashed">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rgb="FFC00000"/>
      </left>
      <right/>
      <top style="thin">
        <color rgb="FFC00000"/>
      </top>
      <bottom/>
      <diagonal/>
    </border>
    <border>
      <left/>
      <right style="thin">
        <color rgb="FFC00000"/>
      </right>
      <top style="thin">
        <color rgb="FFC00000"/>
      </top>
      <bottom/>
      <diagonal/>
    </border>
    <border>
      <left style="thin">
        <color rgb="FFC00000"/>
      </left>
      <right/>
      <top/>
      <bottom style="thin">
        <color rgb="FFC00000"/>
      </bottom>
      <diagonal/>
    </border>
    <border>
      <left/>
      <right style="thin">
        <color rgb="FFC00000"/>
      </right>
      <top/>
      <bottom style="thin">
        <color rgb="FFC00000"/>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ck">
        <color theme="7"/>
      </left>
      <right/>
      <top style="thick">
        <color theme="7"/>
      </top>
      <bottom/>
      <diagonal/>
    </border>
    <border>
      <left/>
      <right/>
      <top style="thick">
        <color theme="7"/>
      </top>
      <bottom/>
      <diagonal/>
    </border>
    <border>
      <left/>
      <right style="thick">
        <color theme="7"/>
      </right>
      <top style="thick">
        <color theme="7"/>
      </top>
      <bottom/>
      <diagonal/>
    </border>
    <border>
      <left style="thick">
        <color theme="7"/>
      </left>
      <right/>
      <top/>
      <bottom/>
      <diagonal/>
    </border>
    <border>
      <left/>
      <right style="thick">
        <color theme="7"/>
      </right>
      <top/>
      <bottom/>
      <diagonal/>
    </border>
    <border>
      <left style="thick">
        <color theme="7"/>
      </left>
      <right/>
      <top/>
      <bottom style="thick">
        <color theme="7"/>
      </bottom>
      <diagonal/>
    </border>
    <border>
      <left/>
      <right/>
      <top/>
      <bottom style="thick">
        <color theme="7"/>
      </bottom>
      <diagonal/>
    </border>
    <border>
      <left/>
      <right style="thick">
        <color theme="7"/>
      </right>
      <top/>
      <bottom style="thick">
        <color theme="7"/>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
      <left style="medium">
        <color rgb="FFFFC000"/>
      </left>
      <right/>
      <top/>
      <bottom/>
      <diagonal/>
    </border>
  </borders>
  <cellStyleXfs count="4">
    <xf numFmtId="0" fontId="0" fillId="0" borderId="0">
      <alignment vertical="center"/>
    </xf>
    <xf numFmtId="0" fontId="2" fillId="0" borderId="0">
      <alignment vertical="center"/>
    </xf>
    <xf numFmtId="0" fontId="3" fillId="0" borderId="0">
      <alignment vertical="center"/>
    </xf>
    <xf numFmtId="0" fontId="4" fillId="0" borderId="0" applyNumberFormat="0" applyFill="0" applyBorder="0" applyAlignment="0" applyProtection="0">
      <alignment vertical="center"/>
    </xf>
  </cellStyleXfs>
  <cellXfs count="501">
    <xf numFmtId="0" fontId="0" fillId="0" borderId="0" xfId="0">
      <alignment vertical="center"/>
    </xf>
    <xf numFmtId="0" fontId="22" fillId="0" borderId="0" xfId="0" applyFont="1" applyAlignment="1" applyProtection="1">
      <alignment vertical="center"/>
    </xf>
    <xf numFmtId="0" fontId="23" fillId="0" borderId="0" xfId="0" applyFont="1" applyAlignment="1" applyProtection="1">
      <alignment vertical="center"/>
    </xf>
    <xf numFmtId="0" fontId="13" fillId="0" borderId="0" xfId="0" applyFont="1" applyAlignment="1" applyProtection="1">
      <alignment vertical="center"/>
    </xf>
    <xf numFmtId="0" fontId="13" fillId="0" borderId="0" xfId="0" applyFont="1" applyFill="1" applyAlignment="1" applyProtection="1">
      <alignment vertical="center"/>
    </xf>
    <xf numFmtId="0" fontId="16" fillId="0" borderId="0" xfId="0" applyFont="1" applyAlignment="1" applyProtection="1">
      <alignment vertical="center"/>
    </xf>
    <xf numFmtId="0" fontId="18" fillId="6" borderId="0" xfId="0" applyFont="1" applyFill="1" applyAlignment="1" applyProtection="1">
      <alignment horizontal="center" vertical="center"/>
    </xf>
    <xf numFmtId="0" fontId="18" fillId="6" borderId="0" xfId="0" applyFont="1" applyFill="1" applyAlignment="1" applyProtection="1">
      <alignment vertical="center"/>
    </xf>
    <xf numFmtId="0" fontId="10" fillId="0" borderId="16"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10" fillId="0" borderId="27"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10" fillId="0" borderId="10"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8" fillId="0" borderId="0" xfId="0" applyFont="1" applyAlignment="1" applyProtection="1">
      <alignment vertical="center"/>
    </xf>
    <xf numFmtId="0" fontId="10" fillId="0" borderId="0" xfId="0" applyFont="1" applyAlignment="1" applyProtection="1">
      <alignment vertical="center"/>
    </xf>
    <xf numFmtId="0" fontId="10" fillId="0" borderId="0" xfId="0" applyFont="1" applyBorder="1" applyAlignment="1" applyProtection="1">
      <alignment vertical="center"/>
    </xf>
    <xf numFmtId="0" fontId="14" fillId="0" borderId="0" xfId="0" applyFont="1" applyAlignment="1" applyProtection="1">
      <alignment vertical="center"/>
    </xf>
    <xf numFmtId="0" fontId="13" fillId="0" borderId="0" xfId="0" applyFont="1" applyBorder="1" applyAlignment="1" applyProtection="1">
      <alignment vertical="center"/>
    </xf>
    <xf numFmtId="0" fontId="7" fillId="0" borderId="0" xfId="0" applyFont="1" applyBorder="1" applyAlignment="1" applyProtection="1">
      <alignment vertical="center"/>
    </xf>
    <xf numFmtId="0" fontId="6" fillId="0" borderId="0" xfId="0" applyFont="1" applyAlignment="1" applyProtection="1">
      <alignment vertical="center"/>
    </xf>
    <xf numFmtId="0" fontId="20" fillId="0" borderId="0" xfId="0" applyFont="1" applyBorder="1" applyAlignment="1" applyProtection="1">
      <alignment vertical="center"/>
    </xf>
    <xf numFmtId="0" fontId="12" fillId="0" borderId="0" xfId="0" applyFont="1" applyBorder="1" applyAlignment="1" applyProtection="1">
      <alignment vertical="center"/>
    </xf>
    <xf numFmtId="0" fontId="14" fillId="0" borderId="0" xfId="0" applyFont="1" applyBorder="1" applyAlignment="1" applyProtection="1">
      <alignment vertical="center"/>
    </xf>
    <xf numFmtId="0" fontId="16" fillId="0" borderId="0" xfId="0" applyFont="1" applyAlignment="1" applyProtection="1">
      <alignment horizontal="right" vertical="center"/>
    </xf>
    <xf numFmtId="0" fontId="17" fillId="0" borderId="0" xfId="0" applyFont="1" applyBorder="1" applyAlignment="1" applyProtection="1">
      <alignment vertical="center"/>
    </xf>
    <xf numFmtId="0" fontId="13" fillId="0" borderId="14" xfId="0" applyFont="1" applyBorder="1" applyAlignment="1" applyProtection="1">
      <alignment vertical="center"/>
    </xf>
    <xf numFmtId="0" fontId="13" fillId="0" borderId="15" xfId="0" applyFont="1" applyBorder="1" applyAlignment="1" applyProtection="1">
      <alignment vertical="center"/>
    </xf>
    <xf numFmtId="0" fontId="13" fillId="0" borderId="0" xfId="0" applyFont="1" applyBorder="1" applyAlignment="1" applyProtection="1">
      <alignment horizontal="righ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justify" vertical="center"/>
    </xf>
    <xf numFmtId="176" fontId="8" fillId="0" borderId="0" xfId="0" applyNumberFormat="1" applyFont="1" applyFill="1" applyBorder="1" applyAlignment="1" applyProtection="1">
      <alignment horizontal="center" vertical="center"/>
    </xf>
    <xf numFmtId="0" fontId="8" fillId="0" borderId="17" xfId="0" applyFont="1" applyBorder="1" applyAlignment="1" applyProtection="1">
      <alignment vertical="center"/>
    </xf>
    <xf numFmtId="0" fontId="13" fillId="0" borderId="21" xfId="0" applyFont="1" applyBorder="1" applyAlignment="1" applyProtection="1">
      <alignment vertical="center"/>
    </xf>
    <xf numFmtId="0" fontId="13" fillId="0" borderId="21" xfId="0" applyFont="1" applyBorder="1" applyAlignment="1" applyProtection="1">
      <alignment horizontal="left" vertical="center"/>
    </xf>
    <xf numFmtId="0" fontId="13" fillId="0" borderId="22" xfId="0" applyFont="1" applyBorder="1" applyAlignment="1" applyProtection="1">
      <alignment vertical="center"/>
    </xf>
    <xf numFmtId="0" fontId="14" fillId="0" borderId="14" xfId="0" applyFont="1" applyBorder="1" applyAlignment="1" applyProtection="1">
      <alignment vertical="center"/>
    </xf>
    <xf numFmtId="0" fontId="13" fillId="0" borderId="41"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alignment horizontal="center" vertical="center"/>
    </xf>
    <xf numFmtId="0" fontId="14" fillId="0" borderId="0" xfId="0" applyFont="1" applyBorder="1" applyAlignment="1" applyProtection="1">
      <alignment horizontal="center" vertical="center"/>
    </xf>
    <xf numFmtId="0" fontId="13" fillId="0" borderId="13" xfId="0" applyFont="1" applyBorder="1" applyAlignment="1" applyProtection="1">
      <alignment vertical="center"/>
    </xf>
    <xf numFmtId="0" fontId="13" fillId="0" borderId="14" xfId="0" applyFont="1" applyFill="1" applyBorder="1" applyAlignment="1" applyProtection="1">
      <alignment vertical="center"/>
    </xf>
    <xf numFmtId="0" fontId="13" fillId="0" borderId="15" xfId="0" applyFont="1" applyFill="1" applyBorder="1" applyAlignment="1" applyProtection="1">
      <alignment vertical="center"/>
    </xf>
    <xf numFmtId="0" fontId="13" fillId="0" borderId="0" xfId="0" applyFont="1" applyFill="1" applyBorder="1" applyAlignment="1" applyProtection="1">
      <alignment vertical="center"/>
    </xf>
    <xf numFmtId="0" fontId="9" fillId="0" borderId="0" xfId="0" applyFont="1" applyBorder="1" applyAlignment="1" applyProtection="1">
      <alignment horizontal="center" vertical="center" textRotation="255"/>
    </xf>
    <xf numFmtId="0" fontId="8" fillId="0" borderId="0" xfId="0" applyFont="1" applyBorder="1" applyAlignment="1" applyProtection="1">
      <alignment horizontal="center" vertical="center"/>
    </xf>
    <xf numFmtId="0" fontId="8" fillId="0" borderId="16" xfId="0" applyFont="1" applyBorder="1" applyAlignment="1" applyProtection="1">
      <alignment vertical="center"/>
    </xf>
    <xf numFmtId="0" fontId="5" fillId="0" borderId="0" xfId="0" applyFont="1" applyFill="1" applyBorder="1" applyAlignment="1" applyProtection="1">
      <alignment vertical="center"/>
    </xf>
    <xf numFmtId="0" fontId="13" fillId="0" borderId="43" xfId="0" applyFont="1" applyFill="1" applyBorder="1" applyAlignment="1" applyProtection="1">
      <alignment vertical="center"/>
    </xf>
    <xf numFmtId="0" fontId="8" fillId="0" borderId="44" xfId="0" applyFont="1" applyFill="1" applyBorder="1" applyAlignment="1" applyProtection="1">
      <alignment vertical="center"/>
    </xf>
    <xf numFmtId="0" fontId="8" fillId="0" borderId="45" xfId="0" applyFont="1" applyFill="1" applyBorder="1" applyAlignment="1" applyProtection="1">
      <alignment vertical="center"/>
    </xf>
    <xf numFmtId="0" fontId="28" fillId="0" borderId="0" xfId="0" applyFont="1" applyBorder="1" applyAlignment="1" applyProtection="1">
      <alignment horizontal="center" vertical="center"/>
    </xf>
    <xf numFmtId="0" fontId="8" fillId="0" borderId="16" xfId="0" applyFont="1" applyFill="1" applyBorder="1" applyAlignment="1" applyProtection="1">
      <alignment vertical="center"/>
    </xf>
    <xf numFmtId="0" fontId="8" fillId="0" borderId="0" xfId="0" applyFont="1" applyFill="1" applyBorder="1" applyAlignment="1" applyProtection="1">
      <alignment vertical="center"/>
    </xf>
    <xf numFmtId="0" fontId="13" fillId="0" borderId="46" xfId="0" applyFont="1" applyBorder="1" applyAlignment="1" applyProtection="1">
      <alignment vertical="center"/>
    </xf>
    <xf numFmtId="0" fontId="8" fillId="0" borderId="47" xfId="0" applyFont="1" applyBorder="1" applyAlignment="1" applyProtection="1">
      <alignment vertical="center"/>
    </xf>
    <xf numFmtId="0" fontId="8" fillId="0" borderId="0" xfId="0" applyFont="1" applyBorder="1" applyAlignment="1" applyProtection="1">
      <alignment horizontal="right" vertical="center"/>
    </xf>
    <xf numFmtId="0" fontId="8" fillId="0" borderId="0" xfId="0" quotePrefix="1" applyFont="1" applyBorder="1" applyAlignment="1" applyProtection="1">
      <alignment vertical="center"/>
    </xf>
    <xf numFmtId="0" fontId="8" fillId="0" borderId="0" xfId="0" quotePrefix="1" applyFont="1" applyBorder="1" applyAlignment="1" applyProtection="1">
      <alignment horizontal="right" vertical="center"/>
    </xf>
    <xf numFmtId="176" fontId="8" fillId="0" borderId="0" xfId="0" applyNumberFormat="1" applyFont="1" applyBorder="1" applyAlignment="1" applyProtection="1">
      <alignment vertical="center"/>
    </xf>
    <xf numFmtId="0" fontId="14" fillId="0" borderId="0" xfId="0" applyFont="1" applyBorder="1" applyAlignment="1" applyProtection="1">
      <alignment horizontal="center" vertical="center" textRotation="255"/>
    </xf>
    <xf numFmtId="9" fontId="15" fillId="0" borderId="0" xfId="0" applyNumberFormat="1" applyFont="1" applyBorder="1" applyAlignment="1" applyProtection="1">
      <alignment horizontal="center" vertical="center"/>
    </xf>
    <xf numFmtId="0" fontId="13" fillId="0" borderId="20" xfId="0" applyFont="1" applyBorder="1" applyAlignment="1" applyProtection="1">
      <alignment vertical="center"/>
    </xf>
    <xf numFmtId="0" fontId="13" fillId="0" borderId="12" xfId="0" applyFont="1" applyBorder="1" applyAlignment="1" applyProtection="1">
      <alignment vertical="center"/>
    </xf>
    <xf numFmtId="0" fontId="13" fillId="0" borderId="47" xfId="0" applyFont="1" applyFill="1" applyBorder="1" applyAlignment="1" applyProtection="1">
      <alignment vertical="center"/>
    </xf>
    <xf numFmtId="0" fontId="17" fillId="0" borderId="0" xfId="0" applyFont="1" applyFill="1" applyBorder="1" applyAlignment="1" applyProtection="1">
      <alignment vertical="center"/>
    </xf>
    <xf numFmtId="9" fontId="31" fillId="0" borderId="0" xfId="0" applyNumberFormat="1" applyFont="1" applyBorder="1" applyAlignment="1" applyProtection="1">
      <alignment horizontal="center" vertical="center"/>
    </xf>
    <xf numFmtId="0" fontId="13" fillId="0" borderId="47" xfId="0" applyFont="1" applyBorder="1" applyAlignment="1" applyProtection="1">
      <alignment vertical="center"/>
    </xf>
    <xf numFmtId="0" fontId="13" fillId="0" borderId="8" xfId="0" applyFont="1" applyBorder="1" applyAlignment="1" applyProtection="1">
      <alignment vertical="center"/>
    </xf>
    <xf numFmtId="0" fontId="13" fillId="0" borderId="16" xfId="0" applyFont="1" applyBorder="1" applyAlignment="1" applyProtection="1">
      <alignment vertical="center"/>
    </xf>
    <xf numFmtId="0" fontId="13" fillId="0" borderId="17" xfId="0" applyFont="1" applyBorder="1" applyAlignment="1" applyProtection="1">
      <alignment vertical="center"/>
    </xf>
    <xf numFmtId="0" fontId="8" fillId="0" borderId="16"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0" xfId="0" applyFont="1" applyFill="1" applyAlignment="1" applyProtection="1">
      <alignment vertical="center"/>
    </xf>
    <xf numFmtId="0" fontId="32" fillId="0" borderId="46" xfId="0" applyFont="1" applyBorder="1" applyAlignment="1" applyProtection="1">
      <alignment vertical="center"/>
    </xf>
    <xf numFmtId="0" fontId="13" fillId="0" borderId="48" xfId="0" applyFont="1" applyBorder="1" applyAlignment="1" applyProtection="1">
      <alignment vertical="center"/>
    </xf>
    <xf numFmtId="0" fontId="8" fillId="0" borderId="49" xfId="0" applyFont="1" applyBorder="1" applyAlignment="1" applyProtection="1">
      <alignment vertical="center"/>
    </xf>
    <xf numFmtId="0" fontId="8" fillId="0" borderId="50" xfId="0" applyFont="1" applyBorder="1" applyAlignment="1" applyProtection="1">
      <alignment vertical="center"/>
    </xf>
    <xf numFmtId="0" fontId="8" fillId="0" borderId="16" xfId="0" applyFont="1" applyBorder="1" applyAlignment="1" applyProtection="1">
      <alignment horizontal="right" vertical="center"/>
    </xf>
    <xf numFmtId="9" fontId="8" fillId="0" borderId="17" xfId="0" applyNumberFormat="1" applyFont="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15" fillId="0" borderId="0" xfId="0" applyFont="1" applyAlignment="1" applyProtection="1">
      <alignment vertical="center"/>
    </xf>
    <xf numFmtId="9" fontId="8" fillId="0" borderId="0" xfId="0" applyNumberFormat="1" applyFont="1" applyBorder="1" applyAlignment="1" applyProtection="1">
      <alignment vertical="center"/>
    </xf>
    <xf numFmtId="9" fontId="13" fillId="0" borderId="0" xfId="0" applyNumberFormat="1" applyFont="1" applyBorder="1" applyAlignment="1" applyProtection="1">
      <alignment horizontal="center" vertical="center"/>
    </xf>
    <xf numFmtId="176" fontId="13" fillId="0" borderId="0" xfId="0" applyNumberFormat="1" applyFont="1" applyBorder="1" applyAlignment="1" applyProtection="1">
      <alignment horizontal="center" vertical="center"/>
    </xf>
    <xf numFmtId="0" fontId="8" fillId="0" borderId="16" xfId="0" applyFont="1" applyBorder="1" applyAlignment="1" applyProtection="1">
      <alignment horizontal="left" vertical="center"/>
    </xf>
    <xf numFmtId="177" fontId="8" fillId="0" borderId="0" xfId="0" applyNumberFormat="1" applyFont="1" applyBorder="1" applyAlignment="1" applyProtection="1">
      <alignment horizontal="right" vertical="center"/>
    </xf>
    <xf numFmtId="0" fontId="13" fillId="0" borderId="21" xfId="0" applyFont="1" applyBorder="1" applyAlignment="1" applyProtection="1">
      <alignment horizontal="center" vertical="center"/>
    </xf>
    <xf numFmtId="0" fontId="13" fillId="0" borderId="22"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20" xfId="0" applyFont="1" applyBorder="1" applyAlignment="1" applyProtection="1">
      <alignment horizontal="left" vertical="center"/>
    </xf>
    <xf numFmtId="176" fontId="13" fillId="0" borderId="21" xfId="0" applyNumberFormat="1" applyFont="1" applyBorder="1" applyAlignment="1" applyProtection="1">
      <alignment horizontal="center" vertical="center"/>
    </xf>
    <xf numFmtId="177" fontId="13" fillId="0" borderId="21" xfId="0" applyNumberFormat="1" applyFont="1" applyBorder="1" applyAlignment="1" applyProtection="1">
      <alignment horizontal="center" vertical="center"/>
    </xf>
    <xf numFmtId="0" fontId="15" fillId="0" borderId="13" xfId="0" applyFont="1" applyBorder="1" applyAlignment="1" applyProtection="1">
      <alignment vertical="center"/>
    </xf>
    <xf numFmtId="0" fontId="15" fillId="0" borderId="14" xfId="0" applyFont="1" applyBorder="1" applyAlignment="1" applyProtection="1">
      <alignment vertical="center"/>
    </xf>
    <xf numFmtId="0" fontId="15" fillId="0" borderId="14" xfId="0" applyFont="1" applyBorder="1" applyAlignment="1" applyProtection="1">
      <alignment horizontal="center" vertical="center"/>
    </xf>
    <xf numFmtId="0" fontId="15" fillId="0" borderId="14" xfId="0" applyFont="1" applyFill="1" applyBorder="1" applyAlignment="1" applyProtection="1">
      <alignment vertical="center"/>
    </xf>
    <xf numFmtId="176" fontId="15" fillId="0" borderId="13" xfId="0" applyNumberFormat="1" applyFont="1" applyBorder="1" applyAlignment="1" applyProtection="1">
      <alignment vertical="center"/>
    </xf>
    <xf numFmtId="176" fontId="15" fillId="0" borderId="14" xfId="0" applyNumberFormat="1" applyFont="1" applyBorder="1" applyAlignment="1" applyProtection="1">
      <alignment vertical="center"/>
    </xf>
    <xf numFmtId="176" fontId="15" fillId="0" borderId="14" xfId="0" applyNumberFormat="1" applyFont="1" applyFill="1" applyBorder="1" applyAlignment="1" applyProtection="1">
      <alignment horizontal="center" vertical="center"/>
    </xf>
    <xf numFmtId="0" fontId="15" fillId="0" borderId="14" xfId="0" applyNumberFormat="1" applyFont="1" applyFill="1" applyBorder="1" applyAlignment="1" applyProtection="1">
      <alignment horizontal="center" vertical="center"/>
    </xf>
    <xf numFmtId="0" fontId="10" fillId="0" borderId="16" xfId="0" applyFont="1" applyBorder="1" applyAlignment="1" applyProtection="1">
      <alignment vertical="center"/>
    </xf>
    <xf numFmtId="177" fontId="10" fillId="0" borderId="0" xfId="0" applyNumberFormat="1" applyFont="1" applyBorder="1" applyAlignment="1" applyProtection="1">
      <alignment vertical="center"/>
    </xf>
    <xf numFmtId="0" fontId="5" fillId="0" borderId="0" xfId="0" applyFont="1" applyAlignment="1" applyProtection="1">
      <alignment vertical="center"/>
    </xf>
    <xf numFmtId="0" fontId="15" fillId="0" borderId="16" xfId="0" applyFont="1" applyBorder="1" applyAlignment="1" applyProtection="1">
      <alignment vertical="center"/>
    </xf>
    <xf numFmtId="0" fontId="15" fillId="0" borderId="0" xfId="0" applyFont="1" applyBorder="1" applyAlignment="1" applyProtection="1">
      <alignment vertical="center"/>
    </xf>
    <xf numFmtId="0" fontId="15" fillId="0" borderId="0" xfId="0" applyFont="1" applyBorder="1" applyAlignment="1" applyProtection="1">
      <alignment horizontal="center" vertical="center"/>
    </xf>
    <xf numFmtId="0" fontId="15" fillId="0" borderId="0" xfId="0" applyFont="1" applyFill="1" applyBorder="1" applyAlignment="1" applyProtection="1">
      <alignment vertical="center"/>
    </xf>
    <xf numFmtId="177" fontId="15" fillId="0" borderId="16" xfId="0" applyNumberFormat="1" applyFont="1" applyBorder="1" applyAlignment="1" applyProtection="1">
      <alignment vertical="center"/>
    </xf>
    <xf numFmtId="176" fontId="15" fillId="0" borderId="0" xfId="0" applyNumberFormat="1" applyFont="1" applyFill="1" applyBorder="1" applyAlignment="1" applyProtection="1">
      <alignment horizontal="center" vertical="center"/>
    </xf>
    <xf numFmtId="177" fontId="15" fillId="0" borderId="0" xfId="0" applyNumberFormat="1" applyFont="1" applyFill="1" applyBorder="1" applyAlignment="1" applyProtection="1">
      <alignment horizontal="center" vertical="center"/>
    </xf>
    <xf numFmtId="0" fontId="15" fillId="0" borderId="0" xfId="0" applyFont="1" applyFill="1" applyBorder="1" applyAlignment="1" applyProtection="1">
      <alignment horizontal="left" vertical="center"/>
    </xf>
    <xf numFmtId="177" fontId="15" fillId="0" borderId="0" xfId="0" applyNumberFormat="1" applyFont="1" applyBorder="1" applyAlignment="1" applyProtection="1">
      <alignment vertical="center"/>
    </xf>
    <xf numFmtId="0" fontId="15" fillId="0" borderId="0" xfId="0" applyFont="1" applyBorder="1" applyAlignment="1" applyProtection="1">
      <alignment horizontal="right" vertical="center"/>
    </xf>
    <xf numFmtId="0" fontId="17" fillId="0" borderId="0" xfId="0" applyFont="1" applyAlignment="1" applyProtection="1">
      <alignment vertical="center"/>
    </xf>
    <xf numFmtId="177" fontId="10" fillId="0" borderId="16" xfId="0" applyNumberFormat="1" applyFont="1" applyBorder="1" applyAlignment="1" applyProtection="1">
      <alignment vertical="center"/>
    </xf>
    <xf numFmtId="0" fontId="10" fillId="0" borderId="0" xfId="0" applyFont="1" applyBorder="1" applyAlignment="1" applyProtection="1">
      <alignment horizontal="left" vertical="center"/>
    </xf>
    <xf numFmtId="179" fontId="13" fillId="0" borderId="0" xfId="0" applyNumberFormat="1" applyFont="1" applyBorder="1" applyAlignment="1" applyProtection="1">
      <alignment horizontal="right" vertical="center"/>
    </xf>
    <xf numFmtId="176" fontId="15" fillId="0" borderId="0" xfId="0" applyNumberFormat="1" applyFont="1" applyFill="1" applyBorder="1" applyAlignment="1" applyProtection="1">
      <alignment vertical="center"/>
    </xf>
    <xf numFmtId="0" fontId="10" fillId="0" borderId="0" xfId="0" applyFont="1" applyBorder="1" applyAlignment="1" applyProtection="1">
      <alignment horizontal="center" vertical="center"/>
    </xf>
    <xf numFmtId="0" fontId="15" fillId="0" borderId="16" xfId="0" applyFont="1" applyFill="1" applyBorder="1" applyAlignment="1" applyProtection="1">
      <alignment vertical="center"/>
    </xf>
    <xf numFmtId="0" fontId="13" fillId="0" borderId="0" xfId="0" applyFont="1" applyFill="1" applyBorder="1" applyAlignment="1" applyProtection="1">
      <alignment horizontal="right" vertical="center"/>
    </xf>
    <xf numFmtId="0" fontId="13" fillId="0" borderId="0" xfId="0" quotePrefix="1" applyFont="1" applyFill="1" applyBorder="1" applyAlignment="1" applyProtection="1">
      <alignment horizontal="right" vertical="center"/>
    </xf>
    <xf numFmtId="179" fontId="15" fillId="0" borderId="0" xfId="0" applyNumberFormat="1" applyFont="1" applyFill="1" applyBorder="1" applyAlignment="1" applyProtection="1">
      <alignment vertical="center"/>
    </xf>
    <xf numFmtId="0" fontId="15" fillId="0" borderId="0" xfId="0" applyFont="1" applyFill="1" applyBorder="1" applyAlignment="1" applyProtection="1">
      <alignment horizontal="right" vertical="center"/>
    </xf>
    <xf numFmtId="179" fontId="13" fillId="0" borderId="0" xfId="0" applyNumberFormat="1" applyFont="1" applyFill="1" applyBorder="1" applyAlignment="1" applyProtection="1">
      <alignment vertical="center"/>
    </xf>
    <xf numFmtId="0" fontId="13" fillId="0" borderId="17" xfId="0" applyFont="1" applyFill="1" applyBorder="1" applyAlignment="1" applyProtection="1">
      <alignment vertical="center"/>
    </xf>
    <xf numFmtId="0" fontId="13" fillId="0" borderId="16" xfId="0" applyFont="1" applyFill="1" applyBorder="1" applyAlignment="1" applyProtection="1">
      <alignment vertical="center"/>
    </xf>
    <xf numFmtId="0" fontId="15" fillId="0" borderId="0" xfId="0" applyFont="1" applyFill="1" applyBorder="1" applyAlignment="1" applyProtection="1">
      <alignment horizontal="left" vertical="center" indent="1"/>
    </xf>
    <xf numFmtId="0" fontId="15" fillId="0" borderId="0" xfId="0" applyFont="1" applyFill="1" applyBorder="1" applyAlignment="1" applyProtection="1">
      <alignment horizontal="center" vertical="center"/>
    </xf>
    <xf numFmtId="0" fontId="10" fillId="0" borderId="16" xfId="0" applyFont="1" applyFill="1" applyBorder="1" applyAlignment="1" applyProtection="1">
      <alignment vertical="center"/>
    </xf>
    <xf numFmtId="0" fontId="8" fillId="0" borderId="0" xfId="0" applyFont="1" applyFill="1" applyBorder="1" applyAlignment="1" applyProtection="1">
      <alignment horizontal="right" vertical="center"/>
    </xf>
    <xf numFmtId="179" fontId="10" fillId="0" borderId="0" xfId="0" applyNumberFormat="1" applyFont="1" applyFill="1" applyBorder="1" applyAlignment="1" applyProtection="1">
      <alignment vertical="center"/>
    </xf>
    <xf numFmtId="0" fontId="10" fillId="0" borderId="0" xfId="0" applyFont="1" applyBorder="1" applyAlignment="1" applyProtection="1">
      <alignment horizontal="right" vertical="center"/>
    </xf>
    <xf numFmtId="176" fontId="10" fillId="0" borderId="0" xfId="0" applyNumberFormat="1" applyFont="1" applyFill="1" applyBorder="1" applyAlignment="1" applyProtection="1">
      <alignment vertical="center"/>
    </xf>
    <xf numFmtId="0" fontId="8" fillId="0" borderId="17" xfId="0" applyFont="1" applyFill="1" applyBorder="1" applyAlignment="1" applyProtection="1">
      <alignment vertical="center"/>
    </xf>
    <xf numFmtId="0" fontId="10" fillId="0" borderId="0" xfId="0" applyFont="1" applyFill="1" applyBorder="1" applyAlignment="1" applyProtection="1">
      <alignment horizontal="left" vertical="center" indent="1"/>
    </xf>
    <xf numFmtId="179" fontId="13" fillId="0" borderId="0" xfId="0" applyNumberFormat="1" applyFont="1" applyFill="1" applyBorder="1" applyAlignment="1" applyProtection="1">
      <alignment horizontal="right" vertical="center"/>
    </xf>
    <xf numFmtId="0" fontId="27" fillId="0" borderId="0" xfId="0" applyFont="1" applyFill="1" applyAlignment="1" applyProtection="1">
      <alignment vertical="center"/>
    </xf>
    <xf numFmtId="0" fontId="15" fillId="0" borderId="40" xfId="0" applyFont="1" applyFill="1" applyBorder="1" applyAlignment="1" applyProtection="1">
      <alignment horizontal="center" vertical="center"/>
    </xf>
    <xf numFmtId="0" fontId="15" fillId="0" borderId="41" xfId="0" applyFont="1" applyFill="1" applyBorder="1" applyAlignment="1" applyProtection="1">
      <alignment horizontal="center" vertical="center"/>
    </xf>
    <xf numFmtId="0" fontId="13" fillId="0" borderId="41" xfId="0" applyFont="1" applyBorder="1" applyAlignment="1" applyProtection="1">
      <alignment horizontal="center" vertical="center"/>
    </xf>
    <xf numFmtId="0" fontId="13" fillId="0" borderId="41" xfId="0" applyFont="1" applyFill="1" applyBorder="1" applyAlignment="1" applyProtection="1">
      <alignment vertical="center"/>
    </xf>
    <xf numFmtId="0" fontId="13" fillId="0" borderId="42" xfId="0" applyFont="1" applyFill="1" applyBorder="1" applyAlignment="1" applyProtection="1">
      <alignment vertical="center"/>
    </xf>
    <xf numFmtId="0" fontId="15" fillId="0" borderId="40" xfId="0" applyFont="1" applyFill="1" applyBorder="1" applyAlignment="1" applyProtection="1">
      <alignment vertical="center"/>
    </xf>
    <xf numFmtId="0" fontId="15" fillId="0" borderId="41" xfId="0" applyFont="1" applyFill="1" applyBorder="1" applyAlignment="1" applyProtection="1">
      <alignment vertical="center"/>
    </xf>
    <xf numFmtId="176" fontId="13" fillId="0" borderId="41" xfId="0" applyNumberFormat="1" applyFont="1" applyBorder="1" applyAlignment="1" applyProtection="1">
      <alignment vertical="center"/>
    </xf>
    <xf numFmtId="0" fontId="13" fillId="0" borderId="42" xfId="0" applyFont="1" applyBorder="1" applyAlignment="1" applyProtection="1">
      <alignment vertical="center"/>
    </xf>
    <xf numFmtId="0" fontId="15" fillId="0" borderId="40" xfId="0" applyNumberFormat="1" applyFont="1" applyFill="1" applyBorder="1" applyAlignment="1" applyProtection="1">
      <alignment horizontal="center" vertical="center"/>
    </xf>
    <xf numFmtId="0" fontId="15" fillId="0" borderId="41" xfId="0" applyNumberFormat="1" applyFont="1" applyFill="1" applyBorder="1" applyAlignment="1" applyProtection="1">
      <alignment horizontal="center" vertical="center"/>
    </xf>
    <xf numFmtId="176" fontId="13" fillId="0" borderId="41" xfId="0" applyNumberFormat="1" applyFont="1" applyBorder="1" applyAlignment="1" applyProtection="1">
      <alignment horizontal="center" vertical="center"/>
    </xf>
    <xf numFmtId="0" fontId="10" fillId="0" borderId="16" xfId="0" applyNumberFormat="1" applyFont="1" applyFill="1" applyBorder="1" applyAlignment="1" applyProtection="1">
      <alignment horizontal="center" vertical="center"/>
    </xf>
    <xf numFmtId="0" fontId="8" fillId="0" borderId="0" xfId="0" applyFont="1" applyAlignment="1" applyProtection="1">
      <alignment horizontal="right" vertical="center"/>
    </xf>
    <xf numFmtId="179" fontId="8" fillId="0" borderId="0" xfId="0" applyNumberFormat="1" applyFont="1" applyBorder="1" applyAlignment="1" applyProtection="1">
      <alignment horizontal="right" vertical="center"/>
    </xf>
    <xf numFmtId="0" fontId="6" fillId="0" borderId="0" xfId="0" applyFont="1" applyFill="1" applyBorder="1" applyAlignment="1" applyProtection="1">
      <alignment horizontal="center" vertical="center"/>
    </xf>
    <xf numFmtId="0" fontId="14" fillId="0" borderId="25" xfId="0" applyFont="1" applyBorder="1" applyAlignment="1" applyProtection="1">
      <alignment horizontal="center" vertical="center" textRotation="255"/>
    </xf>
    <xf numFmtId="0" fontId="13" fillId="0" borderId="20" xfId="0" applyFont="1" applyFill="1" applyBorder="1" applyAlignment="1" applyProtection="1">
      <alignment vertical="center"/>
    </xf>
    <xf numFmtId="0" fontId="13" fillId="0" borderId="21" xfId="0" applyFont="1" applyFill="1" applyBorder="1" applyAlignment="1" applyProtection="1">
      <alignment vertical="center"/>
    </xf>
    <xf numFmtId="0" fontId="27" fillId="0" borderId="0" xfId="0" applyFont="1" applyFill="1" applyBorder="1" applyAlignment="1" applyProtection="1">
      <alignment vertical="center"/>
    </xf>
    <xf numFmtId="0" fontId="13" fillId="5" borderId="29" xfId="0" applyFont="1" applyFill="1" applyBorder="1" applyAlignment="1" applyProtection="1">
      <alignment vertical="center"/>
    </xf>
    <xf numFmtId="0" fontId="13" fillId="5" borderId="30" xfId="0" applyFont="1" applyFill="1" applyBorder="1" applyAlignment="1" applyProtection="1">
      <alignment vertical="center"/>
    </xf>
    <xf numFmtId="0" fontId="13" fillId="5" borderId="31" xfId="0" applyFont="1" applyFill="1" applyBorder="1" applyAlignment="1" applyProtection="1">
      <alignment vertical="center"/>
    </xf>
    <xf numFmtId="0" fontId="8" fillId="5" borderId="32" xfId="0" applyFont="1" applyFill="1" applyBorder="1" applyAlignment="1" applyProtection="1">
      <alignment vertical="center"/>
    </xf>
    <xf numFmtId="0" fontId="8" fillId="5" borderId="0" xfId="0" applyFont="1" applyFill="1" applyBorder="1" applyAlignment="1" applyProtection="1">
      <alignment vertical="center"/>
    </xf>
    <xf numFmtId="0" fontId="8" fillId="5" borderId="0" xfId="0" applyFont="1" applyFill="1" applyBorder="1" applyAlignment="1" applyProtection="1">
      <alignment horizontal="center" vertical="center"/>
    </xf>
    <xf numFmtId="0" fontId="8" fillId="5" borderId="33" xfId="0" applyFont="1" applyFill="1" applyBorder="1" applyAlignment="1" applyProtection="1">
      <alignment vertical="center"/>
    </xf>
    <xf numFmtId="0" fontId="13" fillId="5" borderId="34" xfId="0" applyFont="1" applyFill="1" applyBorder="1" applyAlignment="1" applyProtection="1">
      <alignment vertical="center"/>
    </xf>
    <xf numFmtId="0" fontId="13" fillId="5" borderId="35" xfId="0" applyFont="1" applyFill="1" applyBorder="1" applyAlignment="1" applyProtection="1">
      <alignment vertical="center"/>
    </xf>
    <xf numFmtId="0" fontId="13" fillId="5" borderId="36" xfId="0" applyFont="1" applyFill="1" applyBorder="1" applyAlignment="1" applyProtection="1">
      <alignment vertical="center"/>
    </xf>
    <xf numFmtId="0" fontId="19" fillId="0" borderId="0" xfId="0" applyFont="1" applyAlignment="1" applyProtection="1">
      <alignment vertical="center"/>
    </xf>
    <xf numFmtId="0" fontId="19" fillId="0" borderId="0" xfId="0" applyFont="1" applyBorder="1" applyAlignment="1" applyProtection="1">
      <alignment vertical="center"/>
    </xf>
    <xf numFmtId="0" fontId="21" fillId="0" borderId="0" xfId="0" applyFont="1" applyAlignment="1" applyProtection="1">
      <alignment vertical="center"/>
    </xf>
    <xf numFmtId="0" fontId="13" fillId="0" borderId="13" xfId="0" applyFont="1" applyFill="1" applyBorder="1" applyAlignment="1" applyProtection="1">
      <alignment horizontal="center" vertical="center" textRotation="255"/>
    </xf>
    <xf numFmtId="0" fontId="13" fillId="0" borderId="14" xfId="0" applyFont="1" applyFill="1" applyBorder="1" applyAlignment="1" applyProtection="1">
      <alignment horizontal="center" vertical="center" textRotation="255"/>
    </xf>
    <xf numFmtId="0" fontId="13" fillId="0" borderId="15" xfId="0" applyFont="1" applyFill="1" applyBorder="1" applyAlignment="1" applyProtection="1">
      <alignment horizontal="center" vertical="center" textRotation="255"/>
    </xf>
    <xf numFmtId="0" fontId="8" fillId="0" borderId="16" xfId="0" applyFont="1" applyFill="1" applyBorder="1" applyAlignment="1" applyProtection="1">
      <alignment horizontal="left" vertical="center" indent="1"/>
    </xf>
    <xf numFmtId="0" fontId="8" fillId="0" borderId="17" xfId="0" applyFont="1" applyFill="1" applyBorder="1" applyAlignment="1" applyProtection="1">
      <alignment horizontal="left" vertical="center" indent="1"/>
    </xf>
    <xf numFmtId="0" fontId="13"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quotePrefix="1" applyFont="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13" fillId="0" borderId="14" xfId="0" applyFont="1" applyBorder="1" applyAlignment="1" applyProtection="1">
      <alignment horizontal="center" vertical="center"/>
    </xf>
    <xf numFmtId="176" fontId="10" fillId="0" borderId="16" xfId="0" applyNumberFormat="1" applyFont="1" applyFill="1" applyBorder="1" applyAlignment="1" applyProtection="1">
      <alignment vertical="center"/>
    </xf>
    <xf numFmtId="176" fontId="6" fillId="0" borderId="0" xfId="0" applyNumberFormat="1" applyFont="1" applyFill="1" applyBorder="1" applyAlignment="1" applyProtection="1">
      <alignment vertical="center"/>
    </xf>
    <xf numFmtId="179" fontId="8" fillId="0" borderId="17" xfId="0" applyNumberFormat="1" applyFont="1" applyBorder="1" applyAlignment="1" applyProtection="1">
      <alignment horizontal="right" vertical="center"/>
    </xf>
    <xf numFmtId="176" fontId="15" fillId="0" borderId="16" xfId="0" applyNumberFormat="1" applyFont="1" applyFill="1" applyBorder="1" applyAlignment="1" applyProtection="1">
      <alignment vertical="center"/>
    </xf>
    <xf numFmtId="179" fontId="13" fillId="0" borderId="17" xfId="0" applyNumberFormat="1" applyFont="1" applyBorder="1" applyAlignment="1" applyProtection="1">
      <alignment horizontal="right" vertical="center"/>
    </xf>
    <xf numFmtId="176" fontId="16" fillId="0" borderId="0" xfId="0" applyNumberFormat="1" applyFont="1" applyFill="1" applyBorder="1" applyAlignment="1" applyProtection="1">
      <alignment vertical="center"/>
    </xf>
    <xf numFmtId="176" fontId="15" fillId="0" borderId="53" xfId="0" applyNumberFormat="1" applyFont="1" applyFill="1" applyBorder="1" applyAlignment="1" applyProtection="1">
      <alignment vertical="center"/>
    </xf>
    <xf numFmtId="176" fontId="15" fillId="0" borderId="30" xfId="0" applyNumberFormat="1" applyFont="1" applyFill="1" applyBorder="1" applyAlignment="1" applyProtection="1">
      <alignment vertical="center"/>
    </xf>
    <xf numFmtId="0" fontId="13" fillId="0" borderId="30" xfId="0" applyFont="1" applyBorder="1" applyAlignment="1" applyProtection="1">
      <alignment vertical="center"/>
    </xf>
    <xf numFmtId="179" fontId="13" fillId="0" borderId="54" xfId="0" applyNumberFormat="1" applyFont="1" applyBorder="1" applyAlignment="1" applyProtection="1">
      <alignment horizontal="right" vertical="center"/>
    </xf>
    <xf numFmtId="0" fontId="15" fillId="0" borderId="53" xfId="0" applyFont="1" applyFill="1" applyBorder="1" applyAlignment="1" applyProtection="1">
      <alignment vertical="center"/>
    </xf>
    <xf numFmtId="0" fontId="13" fillId="0" borderId="30" xfId="0" applyFont="1" applyBorder="1" applyAlignment="1" applyProtection="1">
      <alignment horizontal="center" vertical="center"/>
    </xf>
    <xf numFmtId="180" fontId="13" fillId="0" borderId="30" xfId="0" applyNumberFormat="1" applyFont="1" applyBorder="1" applyAlignment="1" applyProtection="1">
      <alignment horizontal="center" vertical="center"/>
    </xf>
    <xf numFmtId="178" fontId="13" fillId="0" borderId="30" xfId="0" applyNumberFormat="1" applyFont="1" applyBorder="1" applyAlignment="1" applyProtection="1">
      <alignment vertical="center"/>
    </xf>
    <xf numFmtId="0" fontId="15" fillId="0" borderId="30" xfId="0" applyFont="1" applyFill="1" applyBorder="1" applyAlignment="1" applyProtection="1">
      <alignment vertical="center"/>
    </xf>
    <xf numFmtId="0" fontId="13" fillId="0" borderId="54" xfId="0" applyFont="1" applyBorder="1" applyAlignment="1" applyProtection="1">
      <alignment vertical="center"/>
    </xf>
    <xf numFmtId="0" fontId="13" fillId="0" borderId="53" xfId="0" applyFont="1" applyBorder="1" applyAlignment="1" applyProtection="1">
      <alignment vertical="center"/>
    </xf>
    <xf numFmtId="0" fontId="10" fillId="0" borderId="0" xfId="0" applyFont="1" applyFill="1" applyBorder="1" applyAlignment="1" applyProtection="1">
      <alignment horizontal="right" vertical="center"/>
    </xf>
    <xf numFmtId="0" fontId="10" fillId="0" borderId="17" xfId="0" applyFont="1" applyFill="1" applyBorder="1" applyAlignment="1" applyProtection="1">
      <alignment vertical="center"/>
    </xf>
    <xf numFmtId="0" fontId="10" fillId="0" borderId="16" xfId="0" applyFont="1" applyFill="1" applyBorder="1" applyAlignment="1" applyProtection="1">
      <alignment horizontal="right" vertical="center"/>
    </xf>
    <xf numFmtId="0" fontId="15" fillId="0" borderId="17" xfId="0" applyFont="1" applyFill="1" applyBorder="1" applyAlignment="1" applyProtection="1">
      <alignment vertical="center"/>
    </xf>
    <xf numFmtId="180" fontId="8" fillId="0" borderId="0" xfId="0" applyNumberFormat="1" applyFont="1" applyFill="1" applyBorder="1" applyAlignment="1" applyProtection="1">
      <alignment vertical="center"/>
    </xf>
    <xf numFmtId="177" fontId="8" fillId="0" borderId="16" xfId="0" applyNumberFormat="1" applyFont="1" applyFill="1" applyBorder="1" applyAlignment="1" applyProtection="1">
      <alignment horizontal="center" vertical="center"/>
    </xf>
    <xf numFmtId="180" fontId="13" fillId="0" borderId="0" xfId="0" applyNumberFormat="1" applyFont="1" applyFill="1" applyBorder="1" applyAlignment="1" applyProtection="1">
      <alignment vertical="center"/>
    </xf>
    <xf numFmtId="177" fontId="13" fillId="0" borderId="16" xfId="0" applyNumberFormat="1" applyFont="1" applyFill="1" applyBorder="1" applyAlignment="1" applyProtection="1">
      <alignment horizontal="center" vertical="center"/>
    </xf>
    <xf numFmtId="177" fontId="13" fillId="0" borderId="0" xfId="0" applyNumberFormat="1" applyFont="1" applyFill="1" applyBorder="1" applyAlignment="1" applyProtection="1">
      <alignment horizontal="center" vertical="center"/>
    </xf>
    <xf numFmtId="176" fontId="29" fillId="0" borderId="0" xfId="0" applyNumberFormat="1" applyFont="1" applyFill="1" applyBorder="1" applyAlignment="1" applyProtection="1">
      <alignment horizontal="center" vertical="center"/>
    </xf>
    <xf numFmtId="0" fontId="15" fillId="0" borderId="20" xfId="0" applyFont="1" applyFill="1" applyBorder="1" applyAlignment="1" applyProtection="1">
      <alignment vertical="center"/>
    </xf>
    <xf numFmtId="0" fontId="15" fillId="0" borderId="21" xfId="0" applyFont="1" applyFill="1" applyBorder="1" applyAlignment="1" applyProtection="1">
      <alignment vertical="center"/>
    </xf>
    <xf numFmtId="0" fontId="15" fillId="0" borderId="22" xfId="0" applyFont="1" applyFill="1" applyBorder="1" applyAlignment="1" applyProtection="1">
      <alignment vertical="center"/>
    </xf>
    <xf numFmtId="180" fontId="13" fillId="0" borderId="21" xfId="0" applyNumberFormat="1" applyFont="1" applyBorder="1" applyAlignment="1" applyProtection="1">
      <alignment horizontal="center" vertical="center"/>
    </xf>
    <xf numFmtId="178" fontId="13" fillId="0" borderId="21" xfId="0" applyNumberFormat="1" applyFont="1" applyFill="1" applyBorder="1" applyAlignment="1" applyProtection="1">
      <alignment vertical="center"/>
    </xf>
    <xf numFmtId="176" fontId="15" fillId="0" borderId="21" xfId="0" applyNumberFormat="1" applyFont="1" applyFill="1" applyBorder="1" applyAlignment="1" applyProtection="1">
      <alignment vertical="center"/>
    </xf>
    <xf numFmtId="0" fontId="13" fillId="0" borderId="21" xfId="0" applyFont="1" applyFill="1" applyBorder="1" applyAlignment="1" applyProtection="1">
      <alignment horizontal="center" vertical="center"/>
    </xf>
    <xf numFmtId="180" fontId="13" fillId="0" borderId="21" xfId="0" applyNumberFormat="1" applyFont="1" applyFill="1" applyBorder="1" applyAlignment="1" applyProtection="1">
      <alignment horizontal="center" vertical="center"/>
    </xf>
    <xf numFmtId="0" fontId="13" fillId="0" borderId="22" xfId="0" applyFont="1" applyFill="1" applyBorder="1" applyAlignment="1" applyProtection="1">
      <alignment vertical="center"/>
    </xf>
    <xf numFmtId="0" fontId="15" fillId="0" borderId="13" xfId="0" applyFont="1" applyFill="1" applyBorder="1" applyAlignment="1" applyProtection="1">
      <alignment vertical="center"/>
    </xf>
    <xf numFmtId="0" fontId="15" fillId="0" borderId="15" xfId="0" applyFont="1" applyFill="1" applyBorder="1" applyAlignment="1" applyProtection="1">
      <alignment vertical="center"/>
    </xf>
    <xf numFmtId="0" fontId="13" fillId="0" borderId="13" xfId="0" applyFont="1" applyFill="1" applyBorder="1" applyAlignment="1" applyProtection="1">
      <alignment vertical="center"/>
    </xf>
    <xf numFmtId="0" fontId="13" fillId="0" borderId="14" xfId="0" applyFont="1" applyBorder="1" applyAlignment="1" applyProtection="1">
      <alignment horizontal="right" vertical="center"/>
    </xf>
    <xf numFmtId="0" fontId="15" fillId="0" borderId="21" xfId="0" applyFont="1" applyFill="1" applyBorder="1" applyAlignment="1" applyProtection="1">
      <alignment horizontal="right" vertical="center"/>
    </xf>
    <xf numFmtId="180" fontId="13" fillId="0" borderId="21" xfId="0" applyNumberFormat="1" applyFont="1" applyFill="1" applyBorder="1" applyAlignment="1" applyProtection="1">
      <alignment vertical="center"/>
    </xf>
    <xf numFmtId="0" fontId="8" fillId="5" borderId="0" xfId="0" applyFont="1" applyFill="1" applyBorder="1" applyAlignment="1" applyProtection="1">
      <alignment horizontal="right" vertical="center"/>
    </xf>
    <xf numFmtId="0" fontId="15" fillId="0" borderId="14" xfId="0" applyFont="1" applyBorder="1" applyAlignment="1" applyProtection="1">
      <alignment horizontal="right" vertical="center"/>
    </xf>
    <xf numFmtId="179" fontId="13" fillId="0" borderId="14" xfId="0" applyNumberFormat="1" applyFont="1" applyBorder="1" applyAlignment="1" applyProtection="1">
      <alignment horizontal="right" vertical="center"/>
    </xf>
    <xf numFmtId="176" fontId="15" fillId="0" borderId="14" xfId="0" applyNumberFormat="1" applyFont="1" applyFill="1" applyBorder="1" applyAlignment="1" applyProtection="1">
      <alignment vertical="center"/>
    </xf>
    <xf numFmtId="0" fontId="13" fillId="0" borderId="0" xfId="0" applyFont="1" applyBorder="1" applyAlignment="1" applyProtection="1">
      <alignment vertical="top"/>
    </xf>
    <xf numFmtId="0" fontId="10" fillId="0" borderId="0" xfId="0" quotePrefix="1" applyFont="1" applyAlignment="1" applyProtection="1">
      <alignment vertical="center"/>
    </xf>
    <xf numFmtId="0" fontId="13" fillId="0" borderId="16" xfId="0" applyFont="1" applyBorder="1" applyAlignment="1" applyProtection="1">
      <alignment vertical="center" textRotation="255"/>
    </xf>
    <xf numFmtId="0" fontId="13" fillId="0" borderId="0" xfId="0" applyFont="1" applyFill="1" applyBorder="1" applyAlignment="1" applyProtection="1">
      <alignment vertical="center" textRotation="255"/>
    </xf>
    <xf numFmtId="0" fontId="14" fillId="0" borderId="0" xfId="0" applyFont="1" applyBorder="1" applyAlignment="1" applyProtection="1">
      <alignment vertical="center" textRotation="255"/>
    </xf>
    <xf numFmtId="179" fontId="8" fillId="0" borderId="0" xfId="0" applyNumberFormat="1" applyFont="1" applyBorder="1" applyAlignment="1" applyProtection="1">
      <alignment vertical="center"/>
    </xf>
    <xf numFmtId="179" fontId="8" fillId="0" borderId="0" xfId="0" applyNumberFormat="1" applyFont="1" applyBorder="1" applyAlignment="1" applyProtection="1">
      <alignment horizontal="center" vertical="center"/>
    </xf>
    <xf numFmtId="0" fontId="9" fillId="0" borderId="0" xfId="0" applyFont="1" applyAlignment="1" applyProtection="1">
      <alignment vertical="center"/>
    </xf>
    <xf numFmtId="0" fontId="24" fillId="0" borderId="0" xfId="0" applyFont="1" applyBorder="1" applyAlignment="1" applyProtection="1">
      <alignment vertical="center"/>
    </xf>
    <xf numFmtId="0" fontId="13" fillId="0" borderId="21" xfId="0" applyFont="1" applyBorder="1" applyAlignment="1" applyProtection="1">
      <alignment horizontal="right" vertical="center"/>
    </xf>
    <xf numFmtId="0" fontId="15" fillId="0" borderId="0" xfId="0" applyFont="1" applyBorder="1" applyAlignment="1" applyProtection="1">
      <alignment horizontal="left" vertical="center"/>
    </xf>
    <xf numFmtId="0" fontId="13" fillId="0" borderId="0" xfId="0" quotePrefix="1" applyFont="1" applyBorder="1" applyAlignment="1" applyProtection="1">
      <alignment horizontal="right" vertical="center"/>
    </xf>
    <xf numFmtId="0" fontId="10"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0" xfId="0" applyFont="1" applyBorder="1" applyAlignment="1" applyProtection="1">
      <alignment horizontal="right" vertical="top"/>
    </xf>
    <xf numFmtId="179" fontId="6" fillId="0" borderId="0"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0" fontId="26" fillId="6" borderId="0" xfId="0" applyFont="1" applyFill="1" applyAlignment="1" applyProtection="1">
      <alignment vertical="center"/>
    </xf>
    <xf numFmtId="0" fontId="26" fillId="0" borderId="0" xfId="0" applyFont="1" applyAlignment="1" applyProtection="1">
      <alignment vertical="center"/>
    </xf>
    <xf numFmtId="0" fontId="26" fillId="6" borderId="0" xfId="0" applyFont="1" applyFill="1" applyAlignment="1" applyProtection="1">
      <alignment horizontal="right" vertical="center"/>
    </xf>
    <xf numFmtId="0" fontId="26" fillId="6" borderId="0" xfId="1" applyFont="1" applyFill="1" applyAlignment="1" applyProtection="1">
      <alignment vertical="center"/>
    </xf>
    <xf numFmtId="0" fontId="26" fillId="6" borderId="0" xfId="0" applyFont="1" applyFill="1" applyAlignment="1" applyProtection="1">
      <alignment horizontal="center" vertical="center"/>
    </xf>
    <xf numFmtId="0" fontId="23" fillId="6" borderId="0" xfId="0" applyFont="1" applyFill="1" applyBorder="1" applyAlignment="1" applyProtection="1">
      <alignment vertical="center"/>
    </xf>
    <xf numFmtId="0" fontId="26" fillId="6" borderId="0" xfId="0" applyFont="1" applyFill="1" applyBorder="1" applyAlignment="1" applyProtection="1">
      <alignment vertical="center"/>
    </xf>
    <xf numFmtId="0" fontId="23" fillId="6" borderId="0" xfId="0" applyFont="1" applyFill="1" applyAlignment="1" applyProtection="1">
      <alignment vertical="center"/>
    </xf>
    <xf numFmtId="0" fontId="26" fillId="0" borderId="0" xfId="0" applyFont="1" applyAlignment="1" applyProtection="1">
      <alignment horizontal="right" vertical="center"/>
    </xf>
    <xf numFmtId="0" fontId="23" fillId="0" borderId="0" xfId="0" applyFont="1" applyBorder="1" applyAlignment="1" applyProtection="1">
      <alignment vertical="center"/>
    </xf>
    <xf numFmtId="0" fontId="28" fillId="0" borderId="0" xfId="0" applyFont="1" applyFill="1" applyBorder="1" applyAlignment="1" applyProtection="1">
      <alignment vertical="center"/>
    </xf>
    <xf numFmtId="0" fontId="28" fillId="0" borderId="0" xfId="0" applyFont="1" applyFill="1" applyBorder="1" applyAlignment="1" applyProtection="1">
      <alignment horizontal="center" vertical="center"/>
    </xf>
    <xf numFmtId="179" fontId="28" fillId="0" borderId="0" xfId="0" applyNumberFormat="1" applyFont="1" applyFill="1" applyBorder="1" applyAlignment="1" applyProtection="1">
      <alignment horizontal="right" vertical="center"/>
    </xf>
    <xf numFmtId="176" fontId="28" fillId="0" borderId="0" xfId="0" applyNumberFormat="1" applyFont="1" applyFill="1" applyBorder="1" applyAlignment="1" applyProtection="1">
      <alignment vertical="center"/>
    </xf>
    <xf numFmtId="0" fontId="28" fillId="0" borderId="67" xfId="0" applyFont="1" applyFill="1" applyBorder="1" applyAlignment="1" applyProtection="1">
      <alignment horizontal="center" vertical="center" textRotation="255"/>
    </xf>
    <xf numFmtId="0" fontId="28" fillId="0" borderId="68" xfId="0" applyFont="1" applyFill="1" applyBorder="1" applyAlignment="1" applyProtection="1">
      <alignment horizontal="center" vertical="center" textRotation="255"/>
    </xf>
    <xf numFmtId="0" fontId="18" fillId="0" borderId="68" xfId="0" applyFont="1" applyFill="1" applyBorder="1" applyAlignment="1" applyProtection="1">
      <alignment horizontal="center" vertical="center" textRotation="255"/>
    </xf>
    <xf numFmtId="0" fontId="18" fillId="0" borderId="68" xfId="0" applyFont="1" applyFill="1" applyBorder="1" applyAlignment="1" applyProtection="1">
      <alignment vertical="center"/>
    </xf>
    <xf numFmtId="0" fontId="18" fillId="0" borderId="68" xfId="0" applyFont="1" applyFill="1" applyBorder="1" applyAlignment="1" applyProtection="1">
      <alignment horizontal="center" vertical="center"/>
    </xf>
    <xf numFmtId="0" fontId="18" fillId="0" borderId="68" xfId="0" applyFont="1" applyFill="1" applyBorder="1" applyAlignment="1" applyProtection="1">
      <alignment horizontal="right" vertical="center"/>
    </xf>
    <xf numFmtId="179" fontId="18" fillId="0" borderId="68" xfId="0" applyNumberFormat="1" applyFont="1" applyFill="1" applyBorder="1" applyAlignment="1" applyProtection="1">
      <alignment horizontal="right" vertical="center"/>
    </xf>
    <xf numFmtId="176" fontId="18" fillId="0" borderId="68" xfId="0" applyNumberFormat="1" applyFont="1" applyFill="1" applyBorder="1" applyAlignment="1" applyProtection="1">
      <alignment vertical="center"/>
    </xf>
    <xf numFmtId="0" fontId="18" fillId="0" borderId="69" xfId="0" applyFont="1" applyFill="1" applyBorder="1" applyAlignment="1" applyProtection="1">
      <alignment vertical="center"/>
    </xf>
    <xf numFmtId="0" fontId="28" fillId="0" borderId="70" xfId="0" applyFont="1" applyFill="1" applyBorder="1" applyAlignment="1" applyProtection="1">
      <alignment horizontal="left" vertical="center" indent="1"/>
    </xf>
    <xf numFmtId="0" fontId="28" fillId="0" borderId="71" xfId="0" applyFont="1" applyFill="1" applyBorder="1" applyAlignment="1" applyProtection="1">
      <alignment vertical="center"/>
    </xf>
    <xf numFmtId="0" fontId="28" fillId="0" borderId="72" xfId="0" applyFont="1" applyFill="1" applyBorder="1" applyAlignment="1" applyProtection="1">
      <alignment horizontal="center" vertical="center" textRotation="255"/>
    </xf>
    <xf numFmtId="0" fontId="28" fillId="0" borderId="73" xfId="0" applyFont="1" applyFill="1" applyBorder="1" applyAlignment="1" applyProtection="1">
      <alignment horizontal="center" vertical="center" textRotation="255"/>
    </xf>
    <xf numFmtId="0" fontId="18" fillId="0" borderId="73" xfId="0" applyFont="1" applyFill="1" applyBorder="1" applyAlignment="1" applyProtection="1">
      <alignment horizontal="center" vertical="center" textRotation="255"/>
    </xf>
    <xf numFmtId="0" fontId="18" fillId="0" borderId="73" xfId="0" applyFont="1" applyFill="1" applyBorder="1" applyAlignment="1" applyProtection="1">
      <alignment vertical="center"/>
    </xf>
    <xf numFmtId="0" fontId="18" fillId="0" borderId="73" xfId="0" applyFont="1" applyFill="1" applyBorder="1" applyAlignment="1" applyProtection="1">
      <alignment horizontal="center" vertical="center"/>
    </xf>
    <xf numFmtId="0" fontId="18" fillId="0" borderId="73" xfId="0" applyFont="1" applyFill="1" applyBorder="1" applyAlignment="1" applyProtection="1">
      <alignment horizontal="right" vertical="center"/>
    </xf>
    <xf numFmtId="179" fontId="18" fillId="0" borderId="73" xfId="0" applyNumberFormat="1" applyFont="1" applyFill="1" applyBorder="1" applyAlignment="1" applyProtection="1">
      <alignment horizontal="right" vertical="center"/>
    </xf>
    <xf numFmtId="176" fontId="18" fillId="0" borderId="73" xfId="0" applyNumberFormat="1" applyFont="1" applyFill="1" applyBorder="1" applyAlignment="1" applyProtection="1">
      <alignment vertical="center"/>
    </xf>
    <xf numFmtId="0" fontId="18" fillId="0" borderId="74" xfId="0" applyFont="1" applyFill="1" applyBorder="1" applyAlignment="1" applyProtection="1">
      <alignment vertical="center"/>
    </xf>
    <xf numFmtId="0" fontId="25" fillId="0" borderId="0" xfId="0" applyFont="1" applyBorder="1" applyAlignment="1" applyProtection="1">
      <alignment vertical="center"/>
    </xf>
    <xf numFmtId="0" fontId="33" fillId="0" borderId="14" xfId="0" applyFont="1" applyBorder="1" applyAlignment="1" applyProtection="1">
      <alignment vertical="center"/>
    </xf>
    <xf numFmtId="0" fontId="25" fillId="0" borderId="14" xfId="0" applyFont="1" applyBorder="1" applyAlignment="1" applyProtection="1">
      <alignment vertical="center"/>
    </xf>
    <xf numFmtId="0" fontId="25" fillId="0" borderId="0" xfId="0" applyFont="1" applyAlignment="1" applyProtection="1">
      <alignment vertical="center"/>
    </xf>
    <xf numFmtId="0" fontId="34" fillId="0" borderId="0" xfId="0" applyFont="1" applyAlignment="1" applyProtection="1">
      <alignment vertical="center"/>
    </xf>
    <xf numFmtId="0" fontId="33" fillId="0" borderId="0" xfId="0" applyFont="1" applyBorder="1" applyAlignment="1" applyProtection="1">
      <alignment vertical="center"/>
    </xf>
    <xf numFmtId="0" fontId="33" fillId="0" borderId="0" xfId="0" applyFont="1" applyBorder="1" applyAlignment="1" applyProtection="1">
      <alignment horizontal="center" vertical="center"/>
    </xf>
    <xf numFmtId="0" fontId="25" fillId="0" borderId="0" xfId="0" applyFont="1" applyFill="1" applyBorder="1" applyAlignment="1" applyProtection="1">
      <alignment vertical="center"/>
    </xf>
    <xf numFmtId="0" fontId="25" fillId="0" borderId="14" xfId="0" applyFont="1" applyFill="1" applyBorder="1" applyAlignment="1" applyProtection="1">
      <alignment vertical="center"/>
    </xf>
    <xf numFmtId="0" fontId="33" fillId="0" borderId="0" xfId="0" applyFont="1" applyAlignment="1" applyProtection="1">
      <alignment horizontal="left" vertical="center"/>
    </xf>
    <xf numFmtId="176" fontId="35" fillId="0" borderId="0" xfId="0" applyNumberFormat="1" applyFont="1" applyAlignment="1" applyProtection="1">
      <alignment vertical="center"/>
    </xf>
    <xf numFmtId="0" fontId="25" fillId="0" borderId="0" xfId="0" applyFont="1" applyFill="1" applyAlignment="1" applyProtection="1">
      <alignment vertical="center"/>
    </xf>
    <xf numFmtId="0" fontId="33" fillId="0" borderId="0" xfId="0" applyFont="1" applyBorder="1" applyAlignment="1" applyProtection="1">
      <alignment horizontal="center" vertical="center" textRotation="255"/>
    </xf>
    <xf numFmtId="0" fontId="33" fillId="0" borderId="0" xfId="0" applyFont="1" applyAlignment="1" applyProtection="1">
      <alignment vertical="center"/>
    </xf>
    <xf numFmtId="0" fontId="34" fillId="0" borderId="0" xfId="0" applyFont="1" applyAlignment="1" applyProtection="1">
      <alignment horizontal="right" vertical="center"/>
    </xf>
    <xf numFmtId="176" fontId="25" fillId="0" borderId="21" xfId="0" applyNumberFormat="1" applyFont="1" applyFill="1" applyBorder="1" applyAlignment="1" applyProtection="1">
      <alignment horizontal="center" vertical="center"/>
    </xf>
    <xf numFmtId="49" fontId="25" fillId="0" borderId="13" xfId="0" applyNumberFormat="1" applyFont="1" applyFill="1" applyBorder="1" applyAlignment="1" applyProtection="1">
      <alignment horizontal="center" vertical="center"/>
    </xf>
    <xf numFmtId="49" fontId="25" fillId="0" borderId="14" xfId="0" applyNumberFormat="1" applyFont="1" applyFill="1" applyBorder="1" applyAlignment="1" applyProtection="1">
      <alignment horizontal="center" vertical="center"/>
    </xf>
    <xf numFmtId="49" fontId="25" fillId="0" borderId="14" xfId="0" applyNumberFormat="1" applyFont="1" applyFill="1" applyBorder="1" applyAlignment="1" applyProtection="1">
      <alignment vertical="center"/>
    </xf>
    <xf numFmtId="49" fontId="25" fillId="0" borderId="15" xfId="0" applyNumberFormat="1" applyFont="1" applyFill="1" applyBorder="1" applyAlignment="1" applyProtection="1">
      <alignment vertical="center"/>
    </xf>
    <xf numFmtId="0" fontId="25" fillId="0" borderId="20" xfId="0" applyFont="1" applyFill="1" applyBorder="1" applyAlignment="1" applyProtection="1">
      <alignment vertical="center"/>
    </xf>
    <xf numFmtId="0" fontId="25" fillId="0" borderId="21" xfId="0" applyFont="1" applyFill="1" applyBorder="1" applyAlignment="1" applyProtection="1">
      <alignment vertical="center"/>
    </xf>
    <xf numFmtId="180" fontId="25" fillId="0" borderId="21" xfId="0" applyNumberFormat="1" applyFont="1" applyFill="1" applyBorder="1" applyAlignment="1" applyProtection="1">
      <alignment vertical="center"/>
    </xf>
    <xf numFmtId="0" fontId="25" fillId="0" borderId="21" xfId="0" applyFont="1" applyFill="1" applyBorder="1" applyAlignment="1" applyProtection="1">
      <alignment horizontal="left" vertical="center"/>
    </xf>
    <xf numFmtId="0" fontId="25" fillId="0" borderId="21" xfId="0" applyFont="1" applyFill="1" applyBorder="1" applyAlignment="1" applyProtection="1">
      <alignment horizontal="justify" vertical="center"/>
    </xf>
    <xf numFmtId="0" fontId="35" fillId="0" borderId="21" xfId="0" applyFont="1" applyFill="1" applyBorder="1" applyAlignment="1" applyProtection="1">
      <alignment vertical="center"/>
    </xf>
    <xf numFmtId="0" fontId="25" fillId="0" borderId="22" xfId="0" applyFont="1" applyFill="1" applyBorder="1" applyAlignment="1" applyProtection="1">
      <alignment vertical="center"/>
    </xf>
    <xf numFmtId="0" fontId="26" fillId="2" borderId="75" xfId="0" applyFont="1" applyFill="1" applyBorder="1" applyAlignment="1" applyProtection="1">
      <alignment vertical="center"/>
    </xf>
    <xf numFmtId="0" fontId="23" fillId="2" borderId="76" xfId="0" applyFont="1" applyFill="1" applyBorder="1" applyAlignment="1" applyProtection="1">
      <alignment vertical="center"/>
    </xf>
    <xf numFmtId="0" fontId="23" fillId="2" borderId="77" xfId="0" applyFont="1" applyFill="1" applyBorder="1" applyAlignment="1" applyProtection="1">
      <alignment vertical="center"/>
    </xf>
    <xf numFmtId="0" fontId="8" fillId="0" borderId="16" xfId="0" applyFont="1" applyBorder="1" applyAlignment="1" applyProtection="1">
      <alignment horizontal="right" vertical="center" indent="1"/>
    </xf>
    <xf numFmtId="0" fontId="8" fillId="0" borderId="12" xfId="0" applyFont="1" applyBorder="1" applyAlignment="1" applyProtection="1">
      <alignment vertical="center"/>
    </xf>
    <xf numFmtId="0" fontId="8" fillId="0" borderId="0" xfId="0" applyFont="1" applyBorder="1" applyAlignment="1" applyProtection="1">
      <alignment vertical="center"/>
    </xf>
    <xf numFmtId="0" fontId="8" fillId="0" borderId="8" xfId="0" applyFont="1" applyBorder="1" applyAlignment="1" applyProtection="1">
      <alignment vertical="center"/>
    </xf>
    <xf numFmtId="0" fontId="29" fillId="0" borderId="0" xfId="0" applyFont="1" applyFill="1" applyBorder="1" applyAlignment="1" applyProtection="1">
      <alignment vertical="center"/>
    </xf>
    <xf numFmtId="0" fontId="8" fillId="0" borderId="10" xfId="0" applyFont="1" applyBorder="1" applyAlignment="1" applyProtection="1">
      <alignment vertical="center"/>
    </xf>
    <xf numFmtId="9" fontId="8" fillId="0" borderId="0" xfId="0" quotePrefix="1" applyNumberFormat="1" applyFont="1" applyBorder="1" applyAlignment="1" applyProtection="1">
      <alignment horizontal="center" vertical="center"/>
    </xf>
    <xf numFmtId="9" fontId="8" fillId="0" borderId="0" xfId="0" applyNumberFormat="1" applyFont="1" applyBorder="1" applyAlignment="1" applyProtection="1">
      <alignment horizontal="center" vertical="center"/>
    </xf>
    <xf numFmtId="0" fontId="8" fillId="0" borderId="11" xfId="0" applyFont="1" applyBorder="1" applyAlignment="1" applyProtection="1">
      <alignment vertical="center"/>
    </xf>
    <xf numFmtId="0" fontId="8" fillId="0" borderId="0" xfId="0" applyFont="1" applyAlignment="1" applyProtection="1">
      <alignment vertical="center"/>
    </xf>
    <xf numFmtId="0" fontId="8" fillId="0" borderId="0" xfId="0" applyFont="1" applyAlignment="1" applyProtection="1">
      <alignment vertical="center"/>
    </xf>
    <xf numFmtId="0" fontId="8" fillId="0" borderId="0" xfId="0" applyFont="1" applyBorder="1" applyAlignment="1" applyProtection="1">
      <alignment vertical="center"/>
    </xf>
    <xf numFmtId="176" fontId="10" fillId="0" borderId="0" xfId="0" applyNumberFormat="1" applyFont="1" applyFill="1" applyBorder="1" applyAlignment="1" applyProtection="1">
      <alignment horizontal="center" vertical="center"/>
    </xf>
    <xf numFmtId="0" fontId="25" fillId="0" borderId="16" xfId="0" applyFont="1" applyFill="1" applyBorder="1" applyAlignment="1" applyProtection="1">
      <alignment vertical="center"/>
    </xf>
    <xf numFmtId="0" fontId="35" fillId="0" borderId="0" xfId="0" applyFont="1" applyFill="1" applyBorder="1" applyAlignment="1" applyProtection="1">
      <alignment horizontal="right" vertical="center"/>
    </xf>
    <xf numFmtId="176" fontId="35" fillId="0" borderId="0" xfId="0" applyNumberFormat="1" applyFont="1" applyFill="1" applyBorder="1" applyAlignment="1" applyProtection="1">
      <alignment horizontal="center" vertical="center"/>
    </xf>
    <xf numFmtId="176" fontId="35" fillId="0" borderId="0" xfId="0" applyNumberFormat="1" applyFont="1" applyFill="1" applyBorder="1" applyAlignment="1" applyProtection="1">
      <alignment horizontal="center" vertical="center" wrapText="1"/>
    </xf>
    <xf numFmtId="0" fontId="25" fillId="0" borderId="17" xfId="0" applyFont="1" applyBorder="1" applyAlignment="1" applyProtection="1">
      <alignment vertical="center"/>
    </xf>
    <xf numFmtId="0" fontId="8" fillId="0" borderId="14" xfId="0" applyFont="1" applyBorder="1" applyAlignment="1" applyProtection="1">
      <alignment vertical="center"/>
    </xf>
    <xf numFmtId="49" fontId="25" fillId="0" borderId="13" xfId="0" applyNumberFormat="1" applyFont="1" applyFill="1" applyBorder="1" applyAlignment="1" applyProtection="1">
      <alignment vertical="center"/>
    </xf>
    <xf numFmtId="176" fontId="8" fillId="0" borderId="0" xfId="0" applyNumberFormat="1" applyFont="1" applyFill="1" applyBorder="1" applyAlignment="1" applyProtection="1">
      <alignment vertical="center"/>
    </xf>
    <xf numFmtId="176" fontId="25" fillId="0" borderId="21" xfId="0" applyNumberFormat="1" applyFont="1" applyFill="1" applyBorder="1" applyAlignment="1" applyProtection="1">
      <alignment vertical="center"/>
    </xf>
    <xf numFmtId="179" fontId="10" fillId="0" borderId="0" xfId="0" applyNumberFormat="1" applyFont="1" applyFill="1" applyBorder="1" applyAlignment="1" applyProtection="1">
      <alignment vertical="center"/>
      <protection locked="0"/>
    </xf>
    <xf numFmtId="0" fontId="8" fillId="0" borderId="78" xfId="0" applyFont="1" applyFill="1" applyBorder="1" applyAlignment="1" applyProtection="1">
      <alignment vertical="center"/>
    </xf>
    <xf numFmtId="0" fontId="9" fillId="0" borderId="0" xfId="0" applyFont="1" applyFill="1" applyBorder="1" applyAlignment="1" applyProtection="1">
      <alignment vertical="center"/>
    </xf>
    <xf numFmtId="0" fontId="28" fillId="0" borderId="0" xfId="0" applyFont="1" applyAlignment="1" applyProtection="1">
      <alignment vertical="center"/>
    </xf>
    <xf numFmtId="0" fontId="15" fillId="0" borderId="20" xfId="0" applyFont="1" applyFill="1" applyBorder="1" applyAlignment="1" applyProtection="1">
      <alignment horizontal="center" vertical="center"/>
    </xf>
    <xf numFmtId="179" fontId="13" fillId="0" borderId="21" xfId="0" applyNumberFormat="1" applyFont="1" applyBorder="1" applyAlignment="1" applyProtection="1">
      <alignment vertical="center"/>
    </xf>
    <xf numFmtId="0" fontId="30" fillId="0" borderId="21" xfId="0" applyFont="1" applyFill="1" applyBorder="1" applyAlignment="1" applyProtection="1">
      <alignment vertical="center"/>
    </xf>
    <xf numFmtId="179" fontId="13" fillId="0" borderId="21" xfId="0" applyNumberFormat="1" applyFont="1" applyBorder="1" applyAlignment="1" applyProtection="1">
      <alignment horizontal="center" vertical="center"/>
    </xf>
    <xf numFmtId="0" fontId="8" fillId="5" borderId="0" xfId="0" applyFont="1" applyFill="1" applyBorder="1" applyAlignment="1" applyProtection="1">
      <alignment vertical="center" wrapText="1"/>
    </xf>
    <xf numFmtId="0" fontId="8" fillId="0" borderId="0" xfId="0" applyFont="1" applyBorder="1" applyAlignment="1" applyProtection="1">
      <alignment vertical="center"/>
    </xf>
    <xf numFmtId="0" fontId="8" fillId="0" borderId="0" xfId="0" applyFont="1" applyAlignment="1" applyProtection="1">
      <alignment vertical="center"/>
    </xf>
    <xf numFmtId="0" fontId="29" fillId="0" borderId="0" xfId="0" applyFont="1" applyFill="1" applyBorder="1" applyAlignment="1" applyProtection="1">
      <alignment vertical="center"/>
    </xf>
    <xf numFmtId="0" fontId="8" fillId="0" borderId="0" xfId="0" applyFont="1" applyBorder="1" applyAlignment="1" applyProtection="1">
      <alignment vertical="center"/>
    </xf>
    <xf numFmtId="0" fontId="13" fillId="0" borderId="29" xfId="0" applyFont="1" applyBorder="1" applyAlignment="1" applyProtection="1">
      <alignment horizontal="center" vertical="center"/>
    </xf>
    <xf numFmtId="0" fontId="13" fillId="0" borderId="31" xfId="0" applyFont="1" applyBorder="1" applyAlignment="1" applyProtection="1">
      <alignment horizontal="center" vertical="center"/>
    </xf>
    <xf numFmtId="0" fontId="19" fillId="0" borderId="32" xfId="0" applyFont="1" applyBorder="1" applyAlignment="1" applyProtection="1">
      <alignment horizontal="center" vertical="center"/>
    </xf>
    <xf numFmtId="0" fontId="8" fillId="0" borderId="33" xfId="0" applyFont="1" applyBorder="1" applyAlignment="1" applyProtection="1">
      <alignment horizontal="center" vertical="center"/>
    </xf>
    <xf numFmtId="0" fontId="8" fillId="0" borderId="32" xfId="0" applyFont="1" applyBorder="1" applyAlignment="1" applyProtection="1">
      <alignment horizontal="center" vertical="center"/>
    </xf>
    <xf numFmtId="0" fontId="13" fillId="0" borderId="32" xfId="0" applyFont="1" applyBorder="1" applyAlignment="1" applyProtection="1">
      <alignment horizontal="center" vertical="center"/>
    </xf>
    <xf numFmtId="0" fontId="13" fillId="0" borderId="33" xfId="0" applyFont="1" applyBorder="1" applyAlignment="1" applyProtection="1">
      <alignment horizontal="center" vertical="center"/>
    </xf>
    <xf numFmtId="0" fontId="13" fillId="0" borderId="34" xfId="0" applyFont="1" applyBorder="1" applyAlignment="1" applyProtection="1">
      <alignment horizontal="center" vertical="center"/>
    </xf>
    <xf numFmtId="0" fontId="13" fillId="0" borderId="35" xfId="0" applyFont="1" applyBorder="1" applyAlignment="1" applyProtection="1">
      <alignment vertical="center"/>
    </xf>
    <xf numFmtId="180" fontId="15" fillId="0" borderId="35" xfId="0" applyNumberFormat="1" applyFont="1" applyFill="1" applyBorder="1" applyAlignment="1" applyProtection="1">
      <alignment vertical="center"/>
    </xf>
    <xf numFmtId="0" fontId="13" fillId="0" borderId="36" xfId="0" applyFont="1" applyBorder="1" applyAlignment="1" applyProtection="1">
      <alignment horizontal="center" vertical="center"/>
    </xf>
    <xf numFmtId="0" fontId="8" fillId="0" borderId="0" xfId="0" applyFont="1" applyBorder="1" applyAlignment="1" applyProtection="1">
      <alignment vertical="center"/>
    </xf>
    <xf numFmtId="0" fontId="9" fillId="3" borderId="13" xfId="0" applyFont="1" applyFill="1" applyBorder="1" applyAlignment="1" applyProtection="1">
      <alignment vertical="center"/>
    </xf>
    <xf numFmtId="0" fontId="9" fillId="3" borderId="14" xfId="0" applyFont="1" applyFill="1" applyBorder="1" applyAlignment="1" applyProtection="1">
      <alignment vertical="center"/>
    </xf>
    <xf numFmtId="0" fontId="9" fillId="3" borderId="15" xfId="0" applyFont="1" applyFill="1" applyBorder="1" applyAlignment="1" applyProtection="1">
      <alignment vertical="center"/>
    </xf>
    <xf numFmtId="0" fontId="9" fillId="3" borderId="16" xfId="0" applyFont="1" applyFill="1" applyBorder="1" applyAlignment="1" applyProtection="1">
      <alignment vertical="center"/>
    </xf>
    <xf numFmtId="0" fontId="9" fillId="3" borderId="0" xfId="0" applyFont="1" applyFill="1" applyBorder="1" applyAlignment="1" applyProtection="1">
      <alignment vertical="center"/>
    </xf>
    <xf numFmtId="0" fontId="9" fillId="3" borderId="17" xfId="0" applyFont="1" applyFill="1" applyBorder="1" applyAlignment="1" applyProtection="1">
      <alignment vertical="center"/>
    </xf>
    <xf numFmtId="0" fontId="9" fillId="3" borderId="20" xfId="0" applyFont="1" applyFill="1" applyBorder="1" applyAlignment="1" applyProtection="1">
      <alignment vertical="center"/>
    </xf>
    <xf numFmtId="0" fontId="9" fillId="3" borderId="21" xfId="0" applyFont="1" applyFill="1" applyBorder="1" applyAlignment="1" applyProtection="1">
      <alignment vertical="center"/>
    </xf>
    <xf numFmtId="0" fontId="9" fillId="3" borderId="22" xfId="0" applyFont="1" applyFill="1" applyBorder="1" applyAlignment="1" applyProtection="1">
      <alignment vertical="center"/>
    </xf>
    <xf numFmtId="0" fontId="8" fillId="2" borderId="75" xfId="0" applyFont="1" applyFill="1" applyBorder="1" applyAlignment="1" applyProtection="1">
      <alignment vertical="center"/>
      <protection locked="0"/>
    </xf>
    <xf numFmtId="0" fontId="8" fillId="2" borderId="76" xfId="0" applyFont="1" applyFill="1" applyBorder="1" applyAlignment="1" applyProtection="1">
      <alignment vertical="center"/>
      <protection locked="0"/>
    </xf>
    <xf numFmtId="0" fontId="8" fillId="0" borderId="0" xfId="0" applyFont="1" applyAlignment="1" applyProtection="1">
      <alignment vertical="center"/>
    </xf>
    <xf numFmtId="0" fontId="8" fillId="5" borderId="61" xfId="0" applyFont="1" applyFill="1" applyBorder="1" applyAlignment="1" applyProtection="1">
      <alignment vertical="center" wrapText="1"/>
    </xf>
    <xf numFmtId="0" fontId="8" fillId="5" borderId="62" xfId="0" applyFont="1" applyFill="1" applyBorder="1" applyAlignment="1" applyProtection="1">
      <alignment vertical="center" wrapText="1"/>
    </xf>
    <xf numFmtId="0" fontId="8" fillId="5" borderId="63" xfId="0" applyFont="1" applyFill="1" applyBorder="1" applyAlignment="1" applyProtection="1">
      <alignment vertical="center" wrapText="1"/>
    </xf>
    <xf numFmtId="0" fontId="8" fillId="5" borderId="64" xfId="0" applyFont="1" applyFill="1" applyBorder="1" applyAlignment="1" applyProtection="1">
      <alignment vertical="center" wrapText="1"/>
    </xf>
    <xf numFmtId="0" fontId="8" fillId="5" borderId="65" xfId="0" applyFont="1" applyFill="1" applyBorder="1" applyAlignment="1" applyProtection="1">
      <alignment vertical="center" wrapText="1"/>
    </xf>
    <xf numFmtId="0" fontId="8" fillId="5" borderId="66" xfId="0" applyFont="1" applyFill="1" applyBorder="1" applyAlignment="1" applyProtection="1">
      <alignment vertical="center" wrapText="1"/>
    </xf>
    <xf numFmtId="176" fontId="6" fillId="0" borderId="0" xfId="0" applyNumberFormat="1" applyFont="1" applyFill="1" applyBorder="1" applyAlignment="1" applyProtection="1">
      <alignment vertical="center" wrapText="1"/>
    </xf>
    <xf numFmtId="0" fontId="19" fillId="0" borderId="30" xfId="0" applyFont="1" applyBorder="1" applyAlignment="1" applyProtection="1">
      <alignment horizontal="center" vertical="center" textRotation="255"/>
    </xf>
    <xf numFmtId="0" fontId="29" fillId="0" borderId="0" xfId="0" applyFont="1" applyFill="1" applyBorder="1" applyAlignment="1" applyProtection="1">
      <alignment vertical="center"/>
    </xf>
    <xf numFmtId="0" fontId="8" fillId="0" borderId="14" xfId="0" applyFont="1" applyBorder="1" applyAlignment="1" applyProtection="1">
      <alignment horizontal="center" vertical="center" textRotation="255"/>
    </xf>
    <xf numFmtId="180" fontId="8" fillId="7" borderId="26" xfId="0" applyNumberFormat="1" applyFont="1" applyFill="1" applyBorder="1" applyAlignment="1" applyProtection="1">
      <alignment vertical="center"/>
    </xf>
    <xf numFmtId="179" fontId="8" fillId="7" borderId="26" xfId="0" applyNumberFormat="1" applyFont="1" applyFill="1" applyBorder="1" applyAlignment="1" applyProtection="1">
      <alignment vertical="center"/>
    </xf>
    <xf numFmtId="179" fontId="10" fillId="2" borderId="75" xfId="0" applyNumberFormat="1" applyFont="1" applyFill="1" applyBorder="1" applyAlignment="1" applyProtection="1">
      <alignment vertical="center"/>
      <protection locked="0"/>
    </xf>
    <xf numFmtId="179" fontId="10" fillId="2" borderId="77" xfId="0" applyNumberFormat="1" applyFont="1" applyFill="1" applyBorder="1" applyAlignment="1" applyProtection="1">
      <alignment vertical="center"/>
      <protection locked="0"/>
    </xf>
    <xf numFmtId="0" fontId="29" fillId="7" borderId="55" xfId="0" applyFont="1" applyFill="1" applyBorder="1" applyAlignment="1" applyProtection="1">
      <alignment horizontal="center" vertical="center"/>
    </xf>
    <xf numFmtId="0" fontId="29" fillId="7" borderId="1" xfId="0" applyFont="1" applyFill="1" applyBorder="1" applyAlignment="1" applyProtection="1">
      <alignment horizontal="center" vertical="center"/>
    </xf>
    <xf numFmtId="0" fontId="8" fillId="0" borderId="1" xfId="0" applyFont="1" applyBorder="1" applyAlignment="1" applyProtection="1">
      <alignment vertical="center"/>
    </xf>
    <xf numFmtId="9" fontId="5" fillId="4" borderId="38" xfId="0" applyNumberFormat="1" applyFont="1" applyFill="1" applyBorder="1" applyAlignment="1" applyProtection="1">
      <alignment horizontal="center" vertical="center"/>
    </xf>
    <xf numFmtId="9" fontId="5" fillId="4" borderId="39" xfId="0" applyNumberFormat="1" applyFont="1" applyFill="1" applyBorder="1" applyAlignment="1" applyProtection="1">
      <alignment horizontal="center" vertical="center"/>
    </xf>
    <xf numFmtId="183" fontId="6" fillId="0" borderId="0" xfId="0" applyNumberFormat="1" applyFont="1" applyFill="1" applyBorder="1" applyAlignment="1" applyProtection="1">
      <alignment horizontal="right" vertical="center"/>
    </xf>
    <xf numFmtId="0" fontId="9" fillId="3" borderId="13" xfId="0" quotePrefix="1" applyFont="1" applyFill="1" applyBorder="1" applyAlignment="1" applyProtection="1">
      <alignment horizontal="center" vertical="center" textRotation="255"/>
    </xf>
    <xf numFmtId="0" fontId="9" fillId="3" borderId="15" xfId="0" applyFont="1" applyFill="1" applyBorder="1" applyAlignment="1" applyProtection="1">
      <alignment horizontal="center" vertical="center" textRotation="255"/>
    </xf>
    <xf numFmtId="0" fontId="9" fillId="3" borderId="16" xfId="0" applyFont="1" applyFill="1" applyBorder="1" applyAlignment="1" applyProtection="1">
      <alignment horizontal="center" vertical="center" textRotation="255"/>
    </xf>
    <xf numFmtId="0" fontId="9" fillId="3" borderId="17" xfId="0" applyFont="1" applyFill="1" applyBorder="1" applyAlignment="1" applyProtection="1">
      <alignment horizontal="center" vertical="center" textRotation="255"/>
    </xf>
    <xf numFmtId="0" fontId="9" fillId="3" borderId="16" xfId="0" applyFont="1" applyFill="1" applyBorder="1" applyAlignment="1" applyProtection="1">
      <alignment horizontal="center" vertical="top" textRotation="255"/>
    </xf>
    <xf numFmtId="0" fontId="9" fillId="3" borderId="17" xfId="0" applyFont="1" applyFill="1" applyBorder="1" applyAlignment="1" applyProtection="1">
      <alignment horizontal="center" vertical="top" textRotation="255"/>
    </xf>
    <xf numFmtId="0" fontId="9" fillId="3" borderId="20" xfId="0" applyFont="1" applyFill="1" applyBorder="1" applyAlignment="1" applyProtection="1">
      <alignment horizontal="center" vertical="top" textRotation="255"/>
    </xf>
    <xf numFmtId="0" fontId="9" fillId="3" borderId="22" xfId="0" applyFont="1" applyFill="1" applyBorder="1" applyAlignment="1" applyProtection="1">
      <alignment horizontal="center" vertical="top" textRotation="255"/>
    </xf>
    <xf numFmtId="9" fontId="8" fillId="0" borderId="0" xfId="0" quotePrefix="1" applyNumberFormat="1" applyFont="1" applyBorder="1" applyAlignment="1" applyProtection="1">
      <alignment horizontal="center" vertical="center"/>
    </xf>
    <xf numFmtId="9" fontId="8" fillId="0" borderId="0" xfId="0" applyNumberFormat="1" applyFont="1" applyBorder="1" applyAlignment="1" applyProtection="1">
      <alignment horizontal="center" vertical="center"/>
    </xf>
    <xf numFmtId="0" fontId="29" fillId="7" borderId="24" xfId="0" applyFont="1" applyFill="1" applyBorder="1" applyAlignment="1" applyProtection="1">
      <alignment horizontal="center" vertical="center"/>
    </xf>
    <xf numFmtId="0" fontId="29" fillId="7" borderId="5" xfId="0" applyFont="1" applyFill="1" applyBorder="1" applyAlignment="1" applyProtection="1">
      <alignment horizontal="center" vertical="center"/>
    </xf>
    <xf numFmtId="0" fontId="29" fillId="7" borderId="27" xfId="0" applyFont="1" applyFill="1" applyBorder="1" applyAlignment="1" applyProtection="1">
      <alignment horizontal="center" vertical="center"/>
    </xf>
    <xf numFmtId="0" fontId="29" fillId="7" borderId="11" xfId="0" applyFont="1" applyFill="1" applyBorder="1" applyAlignment="1" applyProtection="1">
      <alignment horizontal="center" vertical="center"/>
    </xf>
    <xf numFmtId="0" fontId="8" fillId="0" borderId="4" xfId="0" applyFont="1" applyBorder="1" applyAlignment="1" applyProtection="1">
      <alignment vertical="center"/>
    </xf>
    <xf numFmtId="0" fontId="8" fillId="0" borderId="7" xfId="0" applyFont="1" applyBorder="1" applyAlignment="1" applyProtection="1">
      <alignment vertical="center"/>
    </xf>
    <xf numFmtId="0" fontId="8" fillId="0" borderId="5" xfId="0" applyFont="1" applyBorder="1" applyAlignment="1" applyProtection="1">
      <alignment vertical="center"/>
    </xf>
    <xf numFmtId="0" fontId="8" fillId="0" borderId="9" xfId="0" applyFont="1" applyBorder="1" applyAlignment="1" applyProtection="1">
      <alignment vertical="center"/>
    </xf>
    <xf numFmtId="0" fontId="8" fillId="0" borderId="10" xfId="0" applyFont="1" applyBorder="1" applyAlignment="1" applyProtection="1">
      <alignment vertical="center"/>
    </xf>
    <xf numFmtId="0" fontId="8" fillId="0" borderId="11" xfId="0" applyFont="1" applyBorder="1" applyAlignment="1" applyProtection="1">
      <alignment vertical="center"/>
    </xf>
    <xf numFmtId="9" fontId="8" fillId="7" borderId="26" xfId="0" applyNumberFormat="1" applyFont="1" applyFill="1" applyBorder="1" applyAlignment="1" applyProtection="1">
      <alignment horizontal="center" vertical="center"/>
    </xf>
    <xf numFmtId="0" fontId="28" fillId="3" borderId="0" xfId="0" applyFont="1" applyFill="1" applyBorder="1" applyAlignment="1" applyProtection="1">
      <alignment horizontal="center" vertical="center"/>
    </xf>
    <xf numFmtId="0" fontId="9" fillId="3" borderId="16" xfId="0" applyFont="1" applyFill="1" applyBorder="1" applyAlignment="1" applyProtection="1">
      <alignment vertical="top" textRotation="255"/>
    </xf>
    <xf numFmtId="0" fontId="9" fillId="3" borderId="17" xfId="0" applyFont="1" applyFill="1" applyBorder="1" applyAlignment="1" applyProtection="1">
      <alignment vertical="top" textRotation="255"/>
    </xf>
    <xf numFmtId="0" fontId="9" fillId="3" borderId="20" xfId="0" applyFont="1" applyFill="1" applyBorder="1" applyAlignment="1" applyProtection="1">
      <alignment vertical="top" textRotation="255"/>
    </xf>
    <xf numFmtId="0" fontId="9" fillId="3" borderId="22" xfId="0" applyFont="1" applyFill="1" applyBorder="1" applyAlignment="1" applyProtection="1">
      <alignment vertical="top" textRotation="255"/>
    </xf>
    <xf numFmtId="9" fontId="11" fillId="0" borderId="4" xfId="0" applyNumberFormat="1" applyFont="1" applyBorder="1" applyAlignment="1" applyProtection="1">
      <alignment horizontal="center" vertical="center"/>
    </xf>
    <xf numFmtId="9" fontId="11" fillId="0" borderId="7" xfId="0" applyNumberFormat="1" applyFont="1" applyBorder="1" applyAlignment="1" applyProtection="1">
      <alignment horizontal="center" vertical="center"/>
    </xf>
    <xf numFmtId="9" fontId="11" fillId="0" borderId="5" xfId="0" applyNumberFormat="1" applyFont="1" applyBorder="1" applyAlignment="1" applyProtection="1">
      <alignment horizontal="center" vertical="center"/>
    </xf>
    <xf numFmtId="9" fontId="11" fillId="0" borderId="9" xfId="0" applyNumberFormat="1" applyFont="1" applyBorder="1" applyAlignment="1" applyProtection="1">
      <alignment horizontal="center" vertical="center"/>
    </xf>
    <xf numFmtId="9" fontId="11" fillId="0" borderId="10" xfId="0" applyNumberFormat="1" applyFont="1" applyBorder="1" applyAlignment="1" applyProtection="1">
      <alignment horizontal="center" vertical="center"/>
    </xf>
    <xf numFmtId="9" fontId="11" fillId="0" borderId="11" xfId="0" applyNumberFormat="1" applyFont="1" applyBorder="1" applyAlignment="1" applyProtection="1">
      <alignment horizontal="center" vertical="center"/>
    </xf>
    <xf numFmtId="9" fontId="10" fillId="0" borderId="4" xfId="0" applyNumberFormat="1" applyFont="1" applyBorder="1" applyAlignment="1" applyProtection="1">
      <alignment horizontal="center" vertical="center"/>
    </xf>
    <xf numFmtId="9" fontId="10" fillId="0" borderId="7" xfId="0" applyNumberFormat="1" applyFont="1" applyBorder="1" applyAlignment="1" applyProtection="1">
      <alignment horizontal="center" vertical="center"/>
    </xf>
    <xf numFmtId="9" fontId="10" fillId="0" borderId="18" xfId="0" applyNumberFormat="1" applyFont="1" applyBorder="1" applyAlignment="1" applyProtection="1">
      <alignment horizontal="center" vertical="center"/>
    </xf>
    <xf numFmtId="9" fontId="10" fillId="0" borderId="9" xfId="0" applyNumberFormat="1" applyFont="1" applyBorder="1" applyAlignment="1" applyProtection="1">
      <alignment horizontal="center" vertical="center"/>
    </xf>
    <xf numFmtId="9" fontId="10" fillId="0" borderId="10" xfId="0" applyNumberFormat="1" applyFont="1" applyBorder="1" applyAlignment="1" applyProtection="1">
      <alignment horizontal="center" vertical="center"/>
    </xf>
    <xf numFmtId="9" fontId="10" fillId="0" borderId="19" xfId="0" applyNumberFormat="1" applyFont="1" applyBorder="1" applyAlignment="1" applyProtection="1">
      <alignment horizontal="center" vertical="center"/>
    </xf>
    <xf numFmtId="9" fontId="11" fillId="0" borderId="18" xfId="0" applyNumberFormat="1" applyFont="1" applyBorder="1" applyAlignment="1" applyProtection="1">
      <alignment horizontal="center" vertical="center"/>
    </xf>
    <xf numFmtId="9" fontId="11" fillId="0" borderId="19" xfId="0" applyNumberFormat="1" applyFont="1" applyBorder="1" applyAlignment="1" applyProtection="1">
      <alignment horizontal="center" vertical="center"/>
    </xf>
    <xf numFmtId="0" fontId="36" fillId="8" borderId="0" xfId="0" applyFont="1" applyFill="1" applyBorder="1" applyAlignment="1" applyProtection="1">
      <alignment horizontal="center" vertical="center"/>
    </xf>
    <xf numFmtId="180" fontId="10" fillId="2" borderId="75" xfId="0" applyNumberFormat="1" applyFont="1" applyFill="1" applyBorder="1" applyAlignment="1" applyProtection="1">
      <alignment vertical="center"/>
      <protection locked="0"/>
    </xf>
    <xf numFmtId="180" fontId="10" fillId="2" borderId="77" xfId="0" applyNumberFormat="1" applyFont="1" applyFill="1" applyBorder="1" applyAlignment="1" applyProtection="1">
      <alignment vertical="center"/>
      <protection locked="0"/>
    </xf>
    <xf numFmtId="0" fontId="19" fillId="0" borderId="37" xfId="0" applyFont="1" applyBorder="1" applyAlignment="1" applyProtection="1">
      <alignment horizontal="center" vertical="center" textRotation="255"/>
    </xf>
    <xf numFmtId="0" fontId="8" fillId="0" borderId="0" xfId="0" applyFont="1" applyBorder="1" applyAlignment="1" applyProtection="1">
      <alignment horizontal="center" vertical="center" textRotation="255"/>
    </xf>
    <xf numFmtId="176" fontId="10" fillId="0" borderId="6" xfId="0" applyNumberFormat="1" applyFont="1" applyFill="1" applyBorder="1" applyAlignment="1" applyProtection="1">
      <alignment horizontal="center" vertical="center"/>
    </xf>
    <xf numFmtId="176" fontId="10" fillId="0" borderId="2" xfId="0" applyNumberFormat="1" applyFont="1" applyFill="1" applyBorder="1" applyAlignment="1" applyProtection="1">
      <alignment horizontal="center" vertical="center"/>
    </xf>
    <xf numFmtId="176" fontId="10" fillId="0" borderId="3" xfId="0" applyNumberFormat="1" applyFont="1" applyFill="1" applyBorder="1" applyAlignment="1" applyProtection="1">
      <alignment horizontal="center" vertical="center"/>
    </xf>
    <xf numFmtId="176" fontId="10" fillId="0" borderId="6" xfId="0" applyNumberFormat="1" applyFont="1" applyFill="1" applyBorder="1" applyAlignment="1" applyProtection="1">
      <alignment horizontal="center" vertical="center" wrapText="1"/>
    </xf>
    <xf numFmtId="176" fontId="10" fillId="0" borderId="2" xfId="0" applyNumberFormat="1" applyFont="1" applyFill="1" applyBorder="1" applyAlignment="1" applyProtection="1">
      <alignment horizontal="center" vertical="center" wrapText="1"/>
    </xf>
    <xf numFmtId="176" fontId="10" fillId="0" borderId="3" xfId="0" applyNumberFormat="1" applyFont="1" applyFill="1" applyBorder="1" applyAlignment="1" applyProtection="1">
      <alignment horizontal="center" vertical="center" wrapText="1"/>
    </xf>
    <xf numFmtId="0" fontId="21" fillId="0" borderId="30" xfId="0" applyFont="1" applyBorder="1" applyAlignment="1" applyProtection="1">
      <alignment horizontal="center" vertical="center" textRotation="255"/>
    </xf>
    <xf numFmtId="0" fontId="10" fillId="0" borderId="0" xfId="0" applyFont="1" applyBorder="1" applyAlignment="1" applyProtection="1">
      <alignment vertical="top" wrapText="1"/>
    </xf>
    <xf numFmtId="180" fontId="10" fillId="2" borderId="75" xfId="0" applyNumberFormat="1" applyFont="1" applyFill="1" applyBorder="1" applyAlignment="1" applyProtection="1">
      <alignment vertical="center"/>
    </xf>
    <xf numFmtId="180" fontId="10" fillId="2" borderId="77" xfId="0" applyNumberFormat="1" applyFont="1" applyFill="1" applyBorder="1" applyAlignment="1" applyProtection="1">
      <alignment vertical="center"/>
    </xf>
    <xf numFmtId="0" fontId="5" fillId="4" borderId="51" xfId="0" applyFont="1" applyFill="1" applyBorder="1" applyAlignment="1" applyProtection="1">
      <alignment horizontal="center" vertical="center"/>
    </xf>
    <xf numFmtId="0" fontId="5" fillId="4" borderId="52" xfId="0" applyFont="1" applyFill="1" applyBorder="1" applyAlignment="1" applyProtection="1">
      <alignment horizontal="center" vertical="center"/>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3" xfId="0" applyFont="1" applyBorder="1" applyAlignment="1" applyProtection="1">
      <alignment horizontal="center" vertical="center"/>
    </xf>
    <xf numFmtId="0" fontId="8" fillId="0" borderId="12" xfId="0" applyFont="1" applyBorder="1" applyAlignment="1" applyProtection="1">
      <alignment vertical="center"/>
    </xf>
    <xf numFmtId="0" fontId="8" fillId="0" borderId="0" xfId="0" applyFont="1" applyBorder="1" applyAlignment="1" applyProtection="1">
      <alignment vertical="center"/>
    </xf>
    <xf numFmtId="0" fontId="8" fillId="0" borderId="8" xfId="0" applyFont="1" applyBorder="1" applyAlignment="1" applyProtection="1">
      <alignment vertical="center"/>
    </xf>
    <xf numFmtId="9" fontId="5" fillId="4" borderId="57" xfId="0" applyNumberFormat="1" applyFont="1" applyFill="1" applyBorder="1" applyAlignment="1" applyProtection="1">
      <alignment horizontal="center" vertical="center"/>
    </xf>
    <xf numFmtId="9" fontId="5" fillId="4" borderId="58" xfId="0" applyNumberFormat="1" applyFont="1" applyFill="1" applyBorder="1" applyAlignment="1" applyProtection="1">
      <alignment horizontal="center" vertical="center"/>
    </xf>
    <xf numFmtId="9" fontId="5" fillId="4" borderId="59" xfId="0" applyNumberFormat="1" applyFont="1" applyFill="1" applyBorder="1" applyAlignment="1" applyProtection="1">
      <alignment horizontal="center" vertical="center"/>
    </xf>
    <xf numFmtId="9" fontId="5" fillId="4" borderId="60" xfId="0" applyNumberFormat="1"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9" fillId="3" borderId="17" xfId="0" applyFont="1" applyFill="1" applyBorder="1" applyAlignment="1" applyProtection="1">
      <alignment horizontal="center" vertical="center"/>
    </xf>
    <xf numFmtId="0" fontId="9" fillId="3" borderId="21" xfId="0" applyFont="1" applyFill="1" applyBorder="1" applyAlignment="1" applyProtection="1">
      <alignment horizontal="center" vertical="center"/>
    </xf>
    <xf numFmtId="0" fontId="9" fillId="3" borderId="22" xfId="0"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0" fontId="9" fillId="3" borderId="16" xfId="0" applyFont="1" applyFill="1" applyBorder="1" applyAlignment="1" applyProtection="1">
      <alignment horizontal="center" vertical="center"/>
    </xf>
    <xf numFmtId="0" fontId="9" fillId="3" borderId="20" xfId="0" applyFont="1" applyFill="1" applyBorder="1" applyAlignment="1" applyProtection="1">
      <alignment horizontal="center" vertical="center"/>
    </xf>
    <xf numFmtId="181" fontId="8" fillId="7" borderId="26" xfId="0" applyNumberFormat="1" applyFont="1" applyFill="1" applyBorder="1" applyAlignment="1" applyProtection="1">
      <alignment vertical="center"/>
    </xf>
    <xf numFmtId="9" fontId="11" fillId="0" borderId="1" xfId="0" applyNumberFormat="1" applyFont="1" applyBorder="1" applyAlignment="1" applyProtection="1">
      <alignment horizontal="center" vertical="center"/>
    </xf>
    <xf numFmtId="9" fontId="11" fillId="0" borderId="56" xfId="0" applyNumberFormat="1" applyFont="1" applyBorder="1" applyAlignment="1" applyProtection="1">
      <alignment horizontal="center" vertical="center"/>
    </xf>
    <xf numFmtId="0" fontId="8" fillId="0" borderId="13"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28"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27"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4"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19" xfId="0" applyFont="1" applyBorder="1" applyAlignment="1" applyProtection="1">
      <alignment horizontal="center" vertical="center"/>
    </xf>
    <xf numFmtId="0" fontId="29" fillId="7" borderId="4" xfId="0" applyFont="1" applyFill="1" applyBorder="1" applyAlignment="1" applyProtection="1">
      <alignment horizontal="center" vertical="center"/>
    </xf>
    <xf numFmtId="0" fontId="29" fillId="7" borderId="7" xfId="0" applyFont="1" applyFill="1" applyBorder="1" applyAlignment="1" applyProtection="1">
      <alignment horizontal="center" vertical="center"/>
    </xf>
    <xf numFmtId="0" fontId="29" fillId="7" borderId="18" xfId="0" applyFont="1" applyFill="1" applyBorder="1" applyAlignment="1" applyProtection="1">
      <alignment horizontal="center" vertical="center"/>
    </xf>
    <xf numFmtId="0" fontId="8" fillId="5" borderId="0" xfId="0" applyFont="1" applyFill="1" applyBorder="1" applyAlignment="1" applyProtection="1">
      <alignment vertical="center" wrapText="1"/>
    </xf>
    <xf numFmtId="176" fontId="29" fillId="0" borderId="0" xfId="0" applyNumberFormat="1" applyFont="1" applyFill="1" applyBorder="1" applyAlignment="1" applyProtection="1">
      <alignment vertical="center" wrapText="1"/>
    </xf>
    <xf numFmtId="176" fontId="29" fillId="0" borderId="17" xfId="0" applyNumberFormat="1" applyFont="1" applyFill="1" applyBorder="1" applyAlignment="1" applyProtection="1">
      <alignment vertical="center" wrapText="1"/>
    </xf>
    <xf numFmtId="0" fontId="10" fillId="0" borderId="14"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21" xfId="0" applyFont="1" applyFill="1" applyBorder="1" applyAlignment="1" applyProtection="1">
      <alignment horizontal="center" vertical="center" wrapText="1"/>
    </xf>
    <xf numFmtId="0" fontId="19" fillId="0" borderId="30" xfId="0" applyFont="1" applyBorder="1" applyAlignment="1" applyProtection="1">
      <alignment horizontal="center" vertical="center"/>
    </xf>
    <xf numFmtId="182" fontId="8" fillId="7" borderId="26" xfId="0" applyNumberFormat="1" applyFont="1" applyFill="1" applyBorder="1" applyAlignment="1" applyProtection="1">
      <alignment vertical="center"/>
    </xf>
    <xf numFmtId="0" fontId="9" fillId="3" borderId="15" xfId="0" quotePrefix="1" applyFont="1" applyFill="1" applyBorder="1" applyAlignment="1" applyProtection="1">
      <alignment horizontal="center" vertical="center" textRotation="255"/>
    </xf>
    <xf numFmtId="0" fontId="9" fillId="3" borderId="16" xfId="0" quotePrefix="1" applyFont="1" applyFill="1" applyBorder="1" applyAlignment="1" applyProtection="1">
      <alignment horizontal="center" vertical="center" textRotation="255"/>
    </xf>
    <xf numFmtId="0" fontId="9" fillId="3" borderId="17" xfId="0" quotePrefix="1" applyFont="1" applyFill="1" applyBorder="1" applyAlignment="1" applyProtection="1">
      <alignment horizontal="center" vertical="center" textRotation="255"/>
    </xf>
  </cellXfs>
  <cellStyles count="4">
    <cellStyle name="ハイパーリンク 2" xfId="3"/>
    <cellStyle name="標準" xfId="0" builtinId="0"/>
    <cellStyle name="標準 2" xfId="1"/>
    <cellStyle name="標準 3" xfId="2"/>
  </cellStyles>
  <dxfs count="15">
    <dxf>
      <font>
        <b/>
        <i val="0"/>
        <color rgb="FFC00000"/>
      </font>
    </dxf>
    <dxf>
      <font>
        <b/>
        <i val="0"/>
        <color rgb="FFC00000"/>
      </font>
    </dxf>
    <dxf>
      <font>
        <color rgb="FFEAEAEA"/>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color theme="0"/>
      </font>
    </dxf>
    <dxf>
      <font>
        <color rgb="FFEAEAEA"/>
      </font>
    </dxf>
  </dxfs>
  <tableStyles count="0" defaultTableStyle="TableStyleMedium2" defaultPivotStyle="PivotStyleLight16"/>
  <colors>
    <mruColors>
      <color rgb="FFFFFFCC"/>
      <color rgb="FFEAEAEA"/>
      <color rgb="FF0000FF"/>
      <color rgb="FFCCECFF"/>
      <color rgb="FFFFCCCC"/>
      <color rgb="FFCCFFCC"/>
      <color rgb="FFFFCC99"/>
      <color rgb="FFCCFFFF"/>
      <color rgb="FFFFCC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O137"/>
  <sheetViews>
    <sheetView showGridLines="0" tabSelected="1" zoomScaleNormal="100" zoomScaleSheetLayoutView="100" workbookViewId="0">
      <pane xSplit="4" ySplit="23" topLeftCell="E24" activePane="bottomRight" state="frozenSplit"/>
      <selection pane="topRight" activeCell="E1" sqref="E1"/>
      <selection pane="bottomLeft" activeCell="A24" sqref="A24"/>
      <selection pane="bottomRight"/>
    </sheetView>
  </sheetViews>
  <sheetFormatPr defaultColWidth="2.59765625" defaultRowHeight="10.8"/>
  <cols>
    <col min="1" max="1" width="1" style="324" customWidth="1"/>
    <col min="2" max="2" width="2.59765625" style="240" customWidth="1"/>
    <col min="3" max="3" width="2.59765625" style="324" customWidth="1"/>
    <col min="4" max="4" width="1" style="317" customWidth="1"/>
    <col min="5" max="6" width="1.59765625" style="324" customWidth="1"/>
    <col min="7" max="20" width="2.59765625" style="324" customWidth="1"/>
    <col min="21" max="21" width="1.59765625" style="324" customWidth="1"/>
    <col min="22" max="22" width="1" style="317" customWidth="1"/>
    <col min="23" max="24" width="1.59765625" style="324" customWidth="1"/>
    <col min="25" max="38" width="2.59765625" style="324" customWidth="1"/>
    <col min="39" max="41" width="1.59765625" style="324" customWidth="1"/>
    <col min="42" max="55" width="2.59765625" style="324" customWidth="1"/>
    <col min="56" max="56" width="1.59765625" style="324" customWidth="1"/>
    <col min="57" max="57" width="1" style="324" customWidth="1"/>
    <col min="58" max="58" width="1.59765625" style="324" customWidth="1"/>
    <col min="59" max="59" width="2.59765625" style="76"/>
    <col min="60" max="61" width="2.59765625" style="324" customWidth="1"/>
    <col min="62" max="71" width="2.59765625" style="324"/>
    <col min="72" max="72" width="2.59765625" style="324" customWidth="1"/>
    <col min="73" max="16384" width="2.59765625" style="324"/>
  </cols>
  <sheetData>
    <row r="1" spans="1:67" s="16" customFormat="1" ht="6.6">
      <c r="A1" s="7"/>
      <c r="B1" s="6"/>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row>
    <row r="2" spans="1:67" s="252" customFormat="1" ht="12">
      <c r="A2" s="251"/>
      <c r="B2" s="255" t="s">
        <v>7</v>
      </c>
      <c r="C2" s="251" t="s">
        <v>180</v>
      </c>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1"/>
      <c r="BB2" s="251"/>
      <c r="BC2" s="251"/>
      <c r="BD2" s="251"/>
      <c r="BE2" s="251"/>
    </row>
    <row r="3" spans="1:67" s="252" customFormat="1" ht="12">
      <c r="A3" s="251"/>
      <c r="B3" s="255"/>
      <c r="C3" s="251" t="s">
        <v>181</v>
      </c>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251"/>
    </row>
    <row r="4" spans="1:67" s="16" customFormat="1" ht="7.2" thickBot="1">
      <c r="A4" s="7"/>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row>
    <row r="5" spans="1:67" s="260" customFormat="1" ht="12.6" thickBot="1">
      <c r="A5" s="256"/>
      <c r="B5" s="255" t="s">
        <v>7</v>
      </c>
      <c r="C5" s="312"/>
      <c r="D5" s="313"/>
      <c r="E5" s="314"/>
      <c r="F5" s="251" t="s">
        <v>48</v>
      </c>
      <c r="G5" s="257"/>
      <c r="H5" s="257"/>
      <c r="I5" s="257"/>
      <c r="J5" s="257"/>
      <c r="K5" s="256"/>
      <c r="L5" s="256"/>
      <c r="M5" s="256"/>
      <c r="N5" s="256"/>
      <c r="O5" s="256"/>
      <c r="P5" s="256"/>
      <c r="Q5" s="257"/>
      <c r="R5" s="251"/>
      <c r="S5" s="257"/>
      <c r="T5" s="256"/>
      <c r="U5" s="256"/>
      <c r="V5" s="256"/>
      <c r="W5" s="256"/>
      <c r="X5" s="256"/>
      <c r="Y5" s="256"/>
      <c r="Z5" s="256"/>
      <c r="AA5" s="256"/>
      <c r="AB5" s="256"/>
      <c r="AC5" s="256"/>
      <c r="AD5" s="256"/>
      <c r="AE5" s="251"/>
      <c r="AF5" s="256"/>
      <c r="AG5" s="256"/>
      <c r="AH5" s="256"/>
      <c r="AI5" s="256"/>
      <c r="AJ5" s="256"/>
      <c r="AK5" s="256"/>
      <c r="AL5" s="256"/>
      <c r="AM5" s="256"/>
      <c r="AN5" s="256"/>
      <c r="AO5" s="256"/>
      <c r="AP5" s="256"/>
      <c r="AQ5" s="256"/>
      <c r="AR5" s="256"/>
      <c r="AS5" s="256"/>
      <c r="AT5" s="256"/>
      <c r="AU5" s="256"/>
      <c r="AV5" s="256"/>
      <c r="AW5" s="256"/>
      <c r="AX5" s="256"/>
      <c r="AY5" s="256"/>
      <c r="AZ5" s="256"/>
      <c r="BA5" s="256"/>
      <c r="BB5" s="258"/>
      <c r="BC5" s="258"/>
      <c r="BD5" s="258"/>
      <c r="BE5" s="258"/>
      <c r="BF5" s="252"/>
    </row>
    <row r="6" spans="1:67" s="16" customFormat="1" ht="6.6">
      <c r="A6" s="7"/>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row>
    <row r="7" spans="1:67" s="260" customFormat="1" ht="12">
      <c r="A7" s="256"/>
      <c r="B7" s="255" t="s">
        <v>7</v>
      </c>
      <c r="C7" s="251" t="s">
        <v>141</v>
      </c>
      <c r="D7" s="255"/>
      <c r="E7" s="256"/>
      <c r="F7" s="251"/>
      <c r="G7" s="257"/>
      <c r="H7" s="257"/>
      <c r="I7" s="257"/>
      <c r="J7" s="257"/>
      <c r="K7" s="257"/>
      <c r="L7" s="257"/>
      <c r="M7" s="257"/>
      <c r="N7" s="257"/>
      <c r="O7" s="256"/>
      <c r="P7" s="256"/>
      <c r="Q7" s="256"/>
      <c r="R7" s="256"/>
      <c r="S7" s="256"/>
      <c r="T7" s="256"/>
      <c r="U7" s="257"/>
      <c r="V7" s="257"/>
      <c r="W7" s="256"/>
      <c r="X7" s="256"/>
      <c r="Y7" s="256"/>
      <c r="Z7" s="256"/>
      <c r="AA7" s="256"/>
      <c r="AB7" s="256"/>
      <c r="AC7" s="256"/>
      <c r="AD7" s="256"/>
      <c r="AE7" s="253"/>
      <c r="AF7" s="251"/>
      <c r="AG7" s="255"/>
      <c r="AH7" s="251"/>
      <c r="AI7" s="256"/>
      <c r="AJ7" s="256"/>
      <c r="AK7" s="256"/>
      <c r="AL7" s="256"/>
      <c r="AM7" s="256"/>
      <c r="AN7" s="256"/>
      <c r="AO7" s="256"/>
      <c r="AP7" s="256"/>
      <c r="AQ7" s="256"/>
      <c r="AR7" s="256"/>
      <c r="AS7" s="256"/>
      <c r="AT7" s="256"/>
      <c r="AU7" s="256"/>
      <c r="AV7" s="256"/>
      <c r="AW7" s="256"/>
      <c r="AX7" s="256"/>
      <c r="AY7" s="256"/>
      <c r="AZ7" s="256"/>
      <c r="BA7" s="256"/>
      <c r="BB7" s="256"/>
      <c r="BC7" s="256"/>
      <c r="BD7" s="256"/>
      <c r="BE7" s="258"/>
      <c r="BF7" s="2"/>
      <c r="BG7" s="259"/>
      <c r="BH7" s="252"/>
      <c r="BI7" s="252"/>
    </row>
    <row r="8" spans="1:67" s="16" customFormat="1" ht="6.6">
      <c r="A8" s="7"/>
      <c r="B8" s="6"/>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row>
    <row r="9" spans="1:67" s="252" customFormat="1" ht="12">
      <c r="A9" s="251"/>
      <c r="B9" s="255" t="s">
        <v>7</v>
      </c>
      <c r="C9" s="254" t="s">
        <v>175</v>
      </c>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c r="BE9" s="251"/>
    </row>
    <row r="10" spans="1:67" s="16" customFormat="1" ht="6.6">
      <c r="A10" s="7"/>
      <c r="B10" s="6"/>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row>
    <row r="11" spans="1:67" s="3" customFormat="1" ht="6.6">
      <c r="B11" s="19"/>
      <c r="D11" s="20"/>
      <c r="V11" s="20"/>
    </row>
    <row r="12" spans="1:67" s="317" customFormat="1" ht="16.2">
      <c r="B12" s="21" t="s">
        <v>176</v>
      </c>
      <c r="C12" s="21"/>
      <c r="D12" s="21"/>
      <c r="E12" s="21"/>
      <c r="F12" s="21"/>
      <c r="G12" s="21"/>
      <c r="H12" s="21"/>
      <c r="I12" s="21"/>
      <c r="J12" s="21"/>
      <c r="K12" s="21"/>
      <c r="L12" s="21"/>
      <c r="M12" s="21"/>
      <c r="N12" s="21"/>
      <c r="O12" s="21"/>
      <c r="P12" s="21"/>
      <c r="Q12" s="21"/>
      <c r="R12" s="21"/>
      <c r="S12" s="21"/>
      <c r="T12" s="21"/>
      <c r="U12" s="21"/>
      <c r="V12" s="21"/>
      <c r="BE12" s="324"/>
      <c r="BF12" s="324"/>
      <c r="BG12" s="241"/>
      <c r="BH12" s="241"/>
      <c r="BI12" s="1"/>
      <c r="BJ12" s="23"/>
      <c r="BK12" s="24"/>
      <c r="BL12" s="24"/>
      <c r="BM12" s="24"/>
      <c r="BN12" s="24"/>
      <c r="BO12" s="24"/>
    </row>
    <row r="13" spans="1:67" s="20" customFormat="1" ht="7.2" thickBot="1">
      <c r="B13" s="25"/>
      <c r="C13" s="25"/>
      <c r="D13" s="25"/>
      <c r="E13" s="25"/>
      <c r="F13" s="25"/>
      <c r="G13" s="25"/>
      <c r="H13" s="25"/>
      <c r="I13" s="25"/>
      <c r="J13" s="25"/>
      <c r="K13" s="25"/>
      <c r="L13" s="25"/>
      <c r="M13" s="25"/>
      <c r="N13" s="25"/>
      <c r="O13" s="25"/>
      <c r="P13" s="25"/>
      <c r="Q13" s="25"/>
      <c r="R13" s="25"/>
      <c r="S13" s="25"/>
      <c r="T13" s="25"/>
      <c r="U13" s="25"/>
      <c r="V13" s="25"/>
      <c r="BE13" s="3"/>
      <c r="BF13" s="3"/>
      <c r="BG13" s="26"/>
      <c r="BH13" s="5"/>
      <c r="BI13" s="5"/>
      <c r="BJ13" s="27"/>
    </row>
    <row r="14" spans="1:67" s="285" customFormat="1" ht="6" thickBot="1">
      <c r="B14" s="362" t="s">
        <v>41</v>
      </c>
      <c r="C14" s="363"/>
      <c r="D14" s="363"/>
      <c r="E14" s="363"/>
      <c r="F14" s="363"/>
      <c r="G14" s="363"/>
      <c r="H14" s="364"/>
      <c r="I14" s="301"/>
      <c r="J14" s="302"/>
      <c r="K14" s="29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3"/>
      <c r="BB14" s="303"/>
      <c r="BC14" s="303"/>
      <c r="BD14" s="304"/>
      <c r="BE14" s="288"/>
      <c r="BF14" s="288"/>
      <c r="BG14" s="299"/>
      <c r="BH14" s="289"/>
    </row>
    <row r="15" spans="1:67" s="317" customFormat="1" ht="11.4" thickBot="1">
      <c r="B15" s="365"/>
      <c r="C15" s="366"/>
      <c r="D15" s="366"/>
      <c r="E15" s="366"/>
      <c r="F15" s="366"/>
      <c r="G15" s="366"/>
      <c r="H15" s="367"/>
      <c r="L15" s="315" t="s">
        <v>19</v>
      </c>
      <c r="M15" s="384">
        <f>AD15+AT15</f>
        <v>0</v>
      </c>
      <c r="N15" s="384"/>
      <c r="O15" s="31" t="s">
        <v>0</v>
      </c>
      <c r="U15" s="32"/>
      <c r="V15" s="32"/>
      <c r="AB15" s="59" t="s">
        <v>22</v>
      </c>
      <c r="AC15" s="59" t="s">
        <v>10</v>
      </c>
      <c r="AD15" s="386"/>
      <c r="AE15" s="387"/>
      <c r="AF15" s="33" t="s">
        <v>0</v>
      </c>
      <c r="AL15" s="32"/>
      <c r="AM15" s="32"/>
      <c r="AR15" s="59" t="s">
        <v>23</v>
      </c>
      <c r="AS15" s="59" t="s">
        <v>9</v>
      </c>
      <c r="AT15" s="386"/>
      <c r="AU15" s="387"/>
      <c r="AV15" s="33" t="s">
        <v>0</v>
      </c>
      <c r="AW15" s="18"/>
      <c r="AX15" s="18"/>
      <c r="AY15" s="18"/>
      <c r="BA15" s="18"/>
      <c r="BC15" s="18"/>
      <c r="BD15" s="34"/>
      <c r="BE15" s="324"/>
      <c r="BF15" s="324"/>
    </row>
    <row r="16" spans="1:67" s="285" customFormat="1" ht="6" thickBot="1">
      <c r="B16" s="368"/>
      <c r="C16" s="369"/>
      <c r="D16" s="369"/>
      <c r="E16" s="369"/>
      <c r="F16" s="369"/>
      <c r="G16" s="369"/>
      <c r="H16" s="370"/>
      <c r="I16" s="305"/>
      <c r="J16" s="306"/>
      <c r="K16" s="306"/>
      <c r="L16" s="306"/>
      <c r="M16" s="307"/>
      <c r="N16" s="307"/>
      <c r="O16" s="308"/>
      <c r="P16" s="306"/>
      <c r="Q16" s="306"/>
      <c r="R16" s="306"/>
      <c r="S16" s="306"/>
      <c r="T16" s="306"/>
      <c r="U16" s="306"/>
      <c r="V16" s="309"/>
      <c r="W16" s="309"/>
      <c r="X16" s="306"/>
      <c r="Y16" s="306"/>
      <c r="Z16" s="306"/>
      <c r="AA16" s="306"/>
      <c r="AB16" s="306"/>
      <c r="AC16" s="306"/>
      <c r="AD16" s="307"/>
      <c r="AE16" s="307"/>
      <c r="AF16" s="300"/>
      <c r="AG16" s="306"/>
      <c r="AH16" s="306"/>
      <c r="AI16" s="306"/>
      <c r="AJ16" s="306"/>
      <c r="AK16" s="306"/>
      <c r="AL16" s="309"/>
      <c r="AM16" s="309"/>
      <c r="AN16" s="306"/>
      <c r="AO16" s="306"/>
      <c r="AP16" s="306"/>
      <c r="AQ16" s="306"/>
      <c r="AR16" s="306"/>
      <c r="AS16" s="306"/>
      <c r="AT16" s="307"/>
      <c r="AU16" s="307"/>
      <c r="AV16" s="300"/>
      <c r="AW16" s="310"/>
      <c r="AX16" s="310"/>
      <c r="AY16" s="310"/>
      <c r="AZ16" s="306"/>
      <c r="BA16" s="310"/>
      <c r="BB16" s="306"/>
      <c r="BC16" s="310"/>
      <c r="BD16" s="311"/>
      <c r="BE16" s="288"/>
      <c r="BF16" s="288"/>
    </row>
    <row r="17" spans="1:88" s="285" customFormat="1" ht="6" thickBot="1">
      <c r="B17" s="362" t="s">
        <v>11</v>
      </c>
      <c r="C17" s="363"/>
      <c r="D17" s="363"/>
      <c r="E17" s="363"/>
      <c r="F17" s="363"/>
      <c r="G17" s="363"/>
      <c r="H17" s="364"/>
      <c r="I17" s="334"/>
      <c r="J17" s="303"/>
      <c r="K17" s="293"/>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c r="BB17" s="303"/>
      <c r="BC17" s="303"/>
      <c r="BD17" s="304"/>
      <c r="BE17" s="288"/>
      <c r="BF17" s="288"/>
      <c r="BG17" s="299"/>
      <c r="BH17" s="289"/>
    </row>
    <row r="18" spans="1:88" s="326" customFormat="1" ht="11.4" thickBot="1">
      <c r="B18" s="365"/>
      <c r="C18" s="366"/>
      <c r="D18" s="366"/>
      <c r="E18" s="366"/>
      <c r="F18" s="366"/>
      <c r="G18" s="366"/>
      <c r="H18" s="367"/>
      <c r="I18" s="55"/>
      <c r="J18" s="56" t="s">
        <v>177</v>
      </c>
      <c r="K18" s="56"/>
      <c r="L18" s="56"/>
      <c r="M18" s="208"/>
      <c r="N18" s="208"/>
      <c r="O18" s="56"/>
      <c r="P18" s="56"/>
      <c r="Q18" s="56"/>
      <c r="R18" s="56"/>
      <c r="S18" s="56"/>
      <c r="T18" s="371"/>
      <c r="U18" s="372"/>
      <c r="V18" s="372"/>
      <c r="W18" s="372"/>
      <c r="X18" s="372"/>
      <c r="Y18" s="372"/>
      <c r="Z18" s="372"/>
      <c r="AA18" s="372"/>
      <c r="AB18" s="372"/>
      <c r="AC18" s="372"/>
      <c r="AD18" s="372"/>
      <c r="AE18" s="372"/>
      <c r="AF18" s="338"/>
      <c r="AG18" s="56"/>
      <c r="AH18" s="56"/>
      <c r="AI18" s="56"/>
      <c r="AJ18" s="56"/>
      <c r="AK18" s="56"/>
      <c r="AL18" s="56"/>
      <c r="AM18" s="56"/>
      <c r="AN18" s="56"/>
      <c r="AO18" s="56"/>
      <c r="AP18" s="56"/>
      <c r="AQ18" s="56"/>
      <c r="AR18" s="56"/>
      <c r="AS18" s="56"/>
      <c r="AT18" s="337"/>
      <c r="AU18" s="337"/>
      <c r="AV18" s="335"/>
      <c r="AW18" s="11"/>
      <c r="AX18" s="11"/>
      <c r="AY18" s="11"/>
      <c r="AZ18" s="56"/>
      <c r="BA18" s="11"/>
      <c r="BB18" s="56"/>
      <c r="BC18" s="11"/>
      <c r="BD18" s="138"/>
      <c r="BE18" s="325"/>
      <c r="BF18" s="325"/>
    </row>
    <row r="19" spans="1:88" s="285" customFormat="1" ht="6" thickBot="1">
      <c r="B19" s="368"/>
      <c r="C19" s="369"/>
      <c r="D19" s="369"/>
      <c r="E19" s="369"/>
      <c r="F19" s="369"/>
      <c r="G19" s="369"/>
      <c r="H19" s="370"/>
      <c r="I19" s="305"/>
      <c r="J19" s="306"/>
      <c r="K19" s="306"/>
      <c r="L19" s="306"/>
      <c r="M19" s="307"/>
      <c r="N19" s="307"/>
      <c r="O19" s="306"/>
      <c r="P19" s="306"/>
      <c r="Q19" s="306"/>
      <c r="R19" s="306"/>
      <c r="S19" s="306"/>
      <c r="T19" s="306"/>
      <c r="U19" s="306"/>
      <c r="V19" s="306"/>
      <c r="W19" s="306"/>
      <c r="X19" s="306"/>
      <c r="Y19" s="306"/>
      <c r="Z19" s="306"/>
      <c r="AA19" s="306"/>
      <c r="AB19" s="306"/>
      <c r="AC19" s="306"/>
      <c r="AD19" s="307"/>
      <c r="AE19" s="307"/>
      <c r="AF19" s="336"/>
      <c r="AG19" s="306"/>
      <c r="AH19" s="306"/>
      <c r="AI19" s="306"/>
      <c r="AJ19" s="306"/>
      <c r="AK19" s="306"/>
      <c r="AL19" s="306"/>
      <c r="AM19" s="306"/>
      <c r="AN19" s="306"/>
      <c r="AO19" s="306"/>
      <c r="AP19" s="306"/>
      <c r="AQ19" s="306"/>
      <c r="AR19" s="306"/>
      <c r="AS19" s="306"/>
      <c r="AT19" s="307"/>
      <c r="AU19" s="307"/>
      <c r="AV19" s="336"/>
      <c r="AW19" s="310"/>
      <c r="AX19" s="310"/>
      <c r="AY19" s="310"/>
      <c r="AZ19" s="306"/>
      <c r="BA19" s="310"/>
      <c r="BB19" s="306"/>
      <c r="BC19" s="310"/>
      <c r="BD19" s="311"/>
      <c r="BE19" s="288"/>
      <c r="BF19" s="288"/>
    </row>
    <row r="20" spans="1:88" s="317" customFormat="1" ht="11.4" thickBot="1">
      <c r="B20" s="40"/>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333"/>
      <c r="AL20" s="333"/>
      <c r="AM20" s="333"/>
      <c r="AN20" s="333"/>
      <c r="AO20" s="333"/>
      <c r="AP20" s="333"/>
      <c r="AQ20" s="333"/>
      <c r="AR20" s="333"/>
      <c r="AS20" s="333"/>
      <c r="AT20" s="333"/>
      <c r="AU20" s="333"/>
      <c r="AV20" s="333"/>
      <c r="AW20" s="333"/>
      <c r="AX20" s="333"/>
      <c r="AY20" s="333"/>
      <c r="AZ20" s="333"/>
      <c r="BA20" s="333"/>
      <c r="BB20" s="333"/>
      <c r="BC20" s="333"/>
      <c r="BD20" s="333"/>
      <c r="BE20" s="324"/>
      <c r="BF20" s="324"/>
      <c r="BK20" s="22"/>
      <c r="BL20" s="22"/>
      <c r="BM20" s="22"/>
      <c r="BN20" s="22"/>
      <c r="BO20" s="22"/>
      <c r="BP20" s="22"/>
      <c r="BQ20" s="22"/>
      <c r="BR20" s="22"/>
      <c r="BS20" s="22"/>
      <c r="BT20" s="22"/>
    </row>
    <row r="21" spans="1:88" s="317" customFormat="1">
      <c r="B21" s="362"/>
      <c r="C21" s="364"/>
      <c r="E21" s="468" t="s">
        <v>182</v>
      </c>
      <c r="F21" s="462"/>
      <c r="G21" s="462"/>
      <c r="H21" s="462"/>
      <c r="I21" s="462"/>
      <c r="J21" s="462"/>
      <c r="K21" s="462"/>
      <c r="L21" s="462"/>
      <c r="M21" s="462"/>
      <c r="N21" s="462"/>
      <c r="O21" s="462"/>
      <c r="P21" s="462"/>
      <c r="Q21" s="462"/>
      <c r="R21" s="462"/>
      <c r="S21" s="462"/>
      <c r="T21" s="462"/>
      <c r="U21" s="463"/>
      <c r="V21" s="41"/>
      <c r="W21" s="468" t="s">
        <v>21</v>
      </c>
      <c r="X21" s="462"/>
      <c r="Y21" s="462"/>
      <c r="Z21" s="462"/>
      <c r="AA21" s="462"/>
      <c r="AB21" s="462"/>
      <c r="AC21" s="462"/>
      <c r="AD21" s="462"/>
      <c r="AE21" s="462"/>
      <c r="AF21" s="462"/>
      <c r="AG21" s="462"/>
      <c r="AH21" s="462"/>
      <c r="AI21" s="462"/>
      <c r="AJ21" s="462"/>
      <c r="AK21" s="462"/>
      <c r="AL21" s="462"/>
      <c r="AM21" s="462"/>
      <c r="AN21" s="462"/>
      <c r="AO21" s="462"/>
      <c r="AP21" s="462"/>
      <c r="AQ21" s="462"/>
      <c r="AR21" s="462"/>
      <c r="AS21" s="462"/>
      <c r="AT21" s="462"/>
      <c r="AU21" s="462"/>
      <c r="AV21" s="462"/>
      <c r="AW21" s="462"/>
      <c r="AX21" s="462"/>
      <c r="AY21" s="462"/>
      <c r="AZ21" s="462"/>
      <c r="BA21" s="462"/>
      <c r="BB21" s="462"/>
      <c r="BC21" s="462"/>
      <c r="BD21" s="463"/>
      <c r="BE21" s="324"/>
      <c r="BF21" s="324"/>
    </row>
    <row r="22" spans="1:88" s="317" customFormat="1" ht="11.4" thickBot="1">
      <c r="B22" s="368"/>
      <c r="C22" s="370"/>
      <c r="E22" s="470"/>
      <c r="F22" s="466"/>
      <c r="G22" s="466"/>
      <c r="H22" s="466"/>
      <c r="I22" s="466"/>
      <c r="J22" s="466"/>
      <c r="K22" s="466"/>
      <c r="L22" s="466"/>
      <c r="M22" s="466"/>
      <c r="N22" s="466"/>
      <c r="O22" s="466"/>
      <c r="P22" s="466"/>
      <c r="Q22" s="466"/>
      <c r="R22" s="466"/>
      <c r="S22" s="466"/>
      <c r="T22" s="466"/>
      <c r="U22" s="467"/>
      <c r="V22" s="41"/>
      <c r="W22" s="470"/>
      <c r="X22" s="466"/>
      <c r="Y22" s="466"/>
      <c r="Z22" s="466"/>
      <c r="AA22" s="466"/>
      <c r="AB22" s="466"/>
      <c r="AC22" s="466"/>
      <c r="AD22" s="466"/>
      <c r="AE22" s="466"/>
      <c r="AF22" s="466"/>
      <c r="AG22" s="466"/>
      <c r="AH22" s="466"/>
      <c r="AI22" s="466"/>
      <c r="AJ22" s="466"/>
      <c r="AK22" s="466"/>
      <c r="AL22" s="466"/>
      <c r="AM22" s="466"/>
      <c r="AN22" s="466"/>
      <c r="AO22" s="466"/>
      <c r="AP22" s="466"/>
      <c r="AQ22" s="466"/>
      <c r="AR22" s="466"/>
      <c r="AS22" s="466"/>
      <c r="AT22" s="466"/>
      <c r="AU22" s="466"/>
      <c r="AV22" s="466"/>
      <c r="AW22" s="466"/>
      <c r="AX22" s="466"/>
      <c r="AY22" s="466"/>
      <c r="AZ22" s="466"/>
      <c r="BA22" s="466"/>
      <c r="BB22" s="466"/>
      <c r="BC22" s="466"/>
      <c r="BD22" s="467"/>
      <c r="BE22" s="324"/>
      <c r="BF22" s="324"/>
    </row>
    <row r="23" spans="1:88" s="285" customFormat="1" ht="6" thickBot="1">
      <c r="B23" s="290"/>
      <c r="E23" s="291"/>
      <c r="F23" s="291"/>
      <c r="G23" s="291"/>
      <c r="H23" s="291"/>
      <c r="I23" s="291"/>
      <c r="J23" s="291"/>
      <c r="K23" s="291"/>
      <c r="L23" s="291"/>
      <c r="M23" s="291"/>
      <c r="N23" s="291"/>
      <c r="O23" s="291"/>
      <c r="P23" s="291"/>
      <c r="Q23" s="291"/>
      <c r="R23" s="291"/>
      <c r="S23" s="291"/>
      <c r="T23" s="291"/>
      <c r="U23" s="291"/>
      <c r="V23" s="291"/>
      <c r="BE23" s="288"/>
      <c r="BF23" s="288"/>
      <c r="BG23" s="288"/>
    </row>
    <row r="24" spans="1:88" s="20" customFormat="1" ht="7.2" thickBot="1">
      <c r="B24" s="394" t="s">
        <v>45</v>
      </c>
      <c r="C24" s="395"/>
      <c r="E24" s="474" t="s">
        <v>39</v>
      </c>
      <c r="F24" s="475"/>
      <c r="G24" s="475"/>
      <c r="H24" s="475"/>
      <c r="I24" s="475"/>
      <c r="J24" s="475"/>
      <c r="K24" s="475"/>
      <c r="L24" s="475"/>
      <c r="M24" s="475"/>
      <c r="N24" s="475"/>
      <c r="O24" s="476"/>
      <c r="P24" s="483" t="s">
        <v>70</v>
      </c>
      <c r="Q24" s="483"/>
      <c r="R24" s="483"/>
      <c r="S24" s="483"/>
      <c r="T24" s="483"/>
      <c r="U24" s="484"/>
      <c r="V24" s="42"/>
      <c r="W24" s="43"/>
      <c r="X24" s="28"/>
      <c r="Y24" s="44"/>
      <c r="Z24" s="28"/>
      <c r="AA24" s="28"/>
      <c r="AB24" s="38"/>
      <c r="AC24" s="38"/>
      <c r="AD24" s="38"/>
      <c r="AE24" s="38"/>
      <c r="AF24" s="38"/>
      <c r="AG24" s="38"/>
      <c r="AH24" s="38"/>
      <c r="AI24" s="38"/>
      <c r="AJ24" s="38"/>
      <c r="AK24" s="44"/>
      <c r="AL24" s="44"/>
      <c r="AM24" s="38"/>
      <c r="AN24" s="38"/>
      <c r="AO24" s="38"/>
      <c r="AP24" s="38"/>
      <c r="AQ24" s="38"/>
      <c r="AR24" s="38"/>
      <c r="AS24" s="38"/>
      <c r="AT24" s="44"/>
      <c r="AU24" s="38"/>
      <c r="AV24" s="44"/>
      <c r="AW24" s="44"/>
      <c r="AX24" s="44"/>
      <c r="AY24" s="44"/>
      <c r="AZ24" s="44"/>
      <c r="BA24" s="44"/>
      <c r="BB24" s="44"/>
      <c r="BC24" s="44"/>
      <c r="BD24" s="45"/>
      <c r="BE24" s="3"/>
      <c r="BF24" s="3"/>
      <c r="BG24" s="3"/>
      <c r="BH24" s="46"/>
      <c r="BI24" s="46"/>
      <c r="BJ24" s="46"/>
      <c r="BK24" s="46"/>
      <c r="BL24" s="46"/>
      <c r="BM24" s="46"/>
      <c r="BN24" s="46"/>
      <c r="BO24" s="46"/>
      <c r="BP24" s="46"/>
      <c r="BQ24" s="46"/>
      <c r="BR24" s="46"/>
      <c r="BS24" s="46"/>
    </row>
    <row r="25" spans="1:88" s="317" customFormat="1">
      <c r="B25" s="396"/>
      <c r="C25" s="397"/>
      <c r="D25" s="47"/>
      <c r="E25" s="477"/>
      <c r="F25" s="478"/>
      <c r="G25" s="478"/>
      <c r="H25" s="478"/>
      <c r="I25" s="478"/>
      <c r="J25" s="478"/>
      <c r="K25" s="478"/>
      <c r="L25" s="478"/>
      <c r="M25" s="478"/>
      <c r="N25" s="478"/>
      <c r="O25" s="479"/>
      <c r="P25" s="485"/>
      <c r="Q25" s="485"/>
      <c r="R25" s="485"/>
      <c r="S25" s="485"/>
      <c r="T25" s="485"/>
      <c r="U25" s="486"/>
      <c r="V25" s="48"/>
      <c r="W25" s="49"/>
      <c r="X25" s="317" t="s">
        <v>42</v>
      </c>
      <c r="AA25" s="317" t="s">
        <v>143</v>
      </c>
      <c r="AC25" s="50"/>
      <c r="BD25" s="34"/>
      <c r="BG25" s="317" t="s">
        <v>17</v>
      </c>
      <c r="BH25" s="317" t="s">
        <v>73</v>
      </c>
      <c r="BP25" s="320"/>
      <c r="BQ25" s="320"/>
      <c r="BR25" s="320"/>
      <c r="BS25" s="320"/>
      <c r="BT25" s="320"/>
      <c r="BU25" s="320"/>
      <c r="BV25" s="320"/>
      <c r="BW25" s="320"/>
      <c r="BY25" s="51"/>
      <c r="BZ25" s="52"/>
      <c r="CA25" s="52"/>
      <c r="CB25" s="52"/>
      <c r="CC25" s="52"/>
      <c r="CD25" s="52"/>
      <c r="CE25" s="52"/>
      <c r="CF25" s="52"/>
      <c r="CG25" s="52"/>
      <c r="CH25" s="52"/>
      <c r="CI25" s="52"/>
      <c r="CJ25" s="53"/>
    </row>
    <row r="26" spans="1:88" s="317" customFormat="1">
      <c r="B26" s="416" t="s">
        <v>144</v>
      </c>
      <c r="C26" s="417"/>
      <c r="D26" s="47"/>
      <c r="E26" s="477"/>
      <c r="F26" s="478"/>
      <c r="G26" s="478"/>
      <c r="H26" s="478"/>
      <c r="I26" s="478"/>
      <c r="J26" s="478"/>
      <c r="K26" s="478"/>
      <c r="L26" s="478"/>
      <c r="M26" s="478"/>
      <c r="N26" s="478"/>
      <c r="O26" s="479"/>
      <c r="P26" s="487" t="str">
        <f>IF(M15&lt;10,"",IF(M15&lt;30,"◎",""))</f>
        <v/>
      </c>
      <c r="Q26" s="488"/>
      <c r="R26" s="405"/>
      <c r="S26" s="487" t="str">
        <f>IF(M15&gt;=30,"◎","")</f>
        <v/>
      </c>
      <c r="T26" s="488"/>
      <c r="U26" s="489"/>
      <c r="V26" s="54"/>
      <c r="W26" s="55"/>
      <c r="X26" s="56"/>
      <c r="Y26" s="56"/>
      <c r="Z26" s="56"/>
      <c r="AA26" s="56"/>
      <c r="AC26" s="56"/>
      <c r="BD26" s="34"/>
      <c r="BH26" s="408" t="s">
        <v>82</v>
      </c>
      <c r="BI26" s="409"/>
      <c r="BJ26" s="409"/>
      <c r="BK26" s="409"/>
      <c r="BL26" s="409"/>
      <c r="BM26" s="409"/>
      <c r="BN26" s="409"/>
      <c r="BO26" s="409"/>
      <c r="BP26" s="409"/>
      <c r="BQ26" s="409"/>
      <c r="BR26" s="409" t="s">
        <v>63</v>
      </c>
      <c r="BS26" s="409"/>
      <c r="BT26" s="409"/>
      <c r="BU26" s="409"/>
      <c r="BV26" s="409"/>
      <c r="BW26" s="410"/>
      <c r="BX26" s="316"/>
      <c r="BY26" s="57"/>
      <c r="BZ26" s="317" t="s">
        <v>44</v>
      </c>
      <c r="CD26" s="56"/>
      <c r="CJ26" s="58"/>
    </row>
    <row r="27" spans="1:88" s="317" customFormat="1">
      <c r="A27" s="324"/>
      <c r="B27" s="416"/>
      <c r="C27" s="417"/>
      <c r="D27" s="47"/>
      <c r="E27" s="480"/>
      <c r="F27" s="481"/>
      <c r="G27" s="481"/>
      <c r="H27" s="481"/>
      <c r="I27" s="481"/>
      <c r="J27" s="481"/>
      <c r="K27" s="481"/>
      <c r="L27" s="481"/>
      <c r="M27" s="481"/>
      <c r="N27" s="481"/>
      <c r="O27" s="482"/>
      <c r="P27" s="451" t="s">
        <v>1</v>
      </c>
      <c r="Q27" s="451"/>
      <c r="R27" s="452"/>
      <c r="S27" s="453" t="s">
        <v>27</v>
      </c>
      <c r="T27" s="451"/>
      <c r="U27" s="454"/>
      <c r="V27" s="48"/>
      <c r="W27" s="49"/>
      <c r="Y27" s="59" t="s">
        <v>10</v>
      </c>
      <c r="Z27" s="384">
        <f>AD15</f>
        <v>0</v>
      </c>
      <c r="AA27" s="384"/>
      <c r="AB27" s="60" t="s">
        <v>36</v>
      </c>
      <c r="AC27" s="61" t="s">
        <v>5</v>
      </c>
      <c r="AD27" s="59" t="s">
        <v>9</v>
      </c>
      <c r="AE27" s="384">
        <f>AT15</f>
        <v>0</v>
      </c>
      <c r="AF27" s="384"/>
      <c r="AG27" s="317" t="s">
        <v>130</v>
      </c>
      <c r="AH27" s="321"/>
      <c r="AI27" s="322" t="s">
        <v>111</v>
      </c>
      <c r="AJ27" s="61" t="s">
        <v>3</v>
      </c>
      <c r="AK27" s="471">
        <f>IF(M15&lt;0,0,Z27+(AE27*0.6))</f>
        <v>0</v>
      </c>
      <c r="AL27" s="471"/>
      <c r="AM27" s="471"/>
      <c r="AN27" s="471"/>
      <c r="AP27" s="317" t="s">
        <v>16</v>
      </c>
      <c r="AQ27" s="317" t="s">
        <v>148</v>
      </c>
      <c r="AZ27" s="59" t="s">
        <v>6</v>
      </c>
      <c r="BA27" s="384">
        <f>ROUND(AK27,0)</f>
        <v>0</v>
      </c>
      <c r="BB27" s="384"/>
      <c r="BC27" s="62" t="s">
        <v>12</v>
      </c>
      <c r="BD27" s="34"/>
      <c r="BH27" s="455" t="s">
        <v>83</v>
      </c>
      <c r="BI27" s="456"/>
      <c r="BJ27" s="456"/>
      <c r="BK27" s="456"/>
      <c r="BL27" s="456"/>
      <c r="BM27" s="456"/>
      <c r="BN27" s="456"/>
      <c r="BO27" s="456"/>
      <c r="BP27" s="456"/>
      <c r="BQ27" s="456"/>
      <c r="BR27" s="456" t="s">
        <v>64</v>
      </c>
      <c r="BS27" s="456"/>
      <c r="BT27" s="456"/>
      <c r="BU27" s="456"/>
      <c r="BV27" s="456"/>
      <c r="BW27" s="457"/>
      <c r="BX27" s="316"/>
      <c r="BY27" s="57"/>
      <c r="BZ27" s="449"/>
      <c r="CA27" s="450"/>
      <c r="CB27" s="317" t="s">
        <v>20</v>
      </c>
      <c r="CJ27" s="58"/>
    </row>
    <row r="28" spans="1:88" s="20" customFormat="1" ht="7.2" thickBot="1">
      <c r="A28" s="3"/>
      <c r="B28" s="416"/>
      <c r="C28" s="417"/>
      <c r="D28" s="63"/>
      <c r="E28" s="404" t="str">
        <f>IF(T18="第１種低層住居専用地域","◎",IF(T18="第２種低層住居専用地域","◎",IF(T18="第１種中高層住居専用地域","◎",IF(T18="第２種中高層住居専用地域","◎",""))))</f>
        <v/>
      </c>
      <c r="F28" s="405"/>
      <c r="G28" s="408" t="s">
        <v>60</v>
      </c>
      <c r="H28" s="409"/>
      <c r="I28" s="409"/>
      <c r="J28" s="409"/>
      <c r="K28" s="409"/>
      <c r="L28" s="409"/>
      <c r="M28" s="409"/>
      <c r="N28" s="409"/>
      <c r="O28" s="410"/>
      <c r="P28" s="420">
        <v>0.25</v>
      </c>
      <c r="Q28" s="421"/>
      <c r="R28" s="422"/>
      <c r="S28" s="426">
        <v>0.45</v>
      </c>
      <c r="T28" s="427"/>
      <c r="U28" s="428"/>
      <c r="V28" s="64"/>
      <c r="W28" s="6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7"/>
      <c r="BE28" s="3"/>
      <c r="BF28" s="3"/>
      <c r="BH28" s="455" t="s">
        <v>84</v>
      </c>
      <c r="BI28" s="456"/>
      <c r="BJ28" s="456"/>
      <c r="BK28" s="456"/>
      <c r="BL28" s="456"/>
      <c r="BM28" s="456"/>
      <c r="BN28" s="456"/>
      <c r="BO28" s="456"/>
      <c r="BP28" s="456"/>
      <c r="BQ28" s="456"/>
      <c r="BR28" s="456" t="s">
        <v>65</v>
      </c>
      <c r="BS28" s="456"/>
      <c r="BT28" s="456"/>
      <c r="BU28" s="456"/>
      <c r="BV28" s="456"/>
      <c r="BW28" s="457"/>
      <c r="BX28" s="66"/>
      <c r="BY28" s="57"/>
      <c r="CC28" s="46"/>
      <c r="CD28" s="46"/>
      <c r="CE28" s="46"/>
      <c r="CF28" s="46"/>
      <c r="CG28" s="46"/>
      <c r="CH28" s="46"/>
      <c r="CI28" s="46"/>
      <c r="CJ28" s="67"/>
    </row>
    <row r="29" spans="1:88" s="20" customFormat="1" ht="7.2" thickBot="1">
      <c r="A29" s="3"/>
      <c r="B29" s="416"/>
      <c r="C29" s="417"/>
      <c r="D29" s="63"/>
      <c r="E29" s="406"/>
      <c r="F29" s="407"/>
      <c r="G29" s="411"/>
      <c r="H29" s="412"/>
      <c r="I29" s="412"/>
      <c r="J29" s="412"/>
      <c r="K29" s="412"/>
      <c r="L29" s="412"/>
      <c r="M29" s="412"/>
      <c r="N29" s="412"/>
      <c r="O29" s="413"/>
      <c r="P29" s="423"/>
      <c r="Q29" s="424"/>
      <c r="R29" s="425"/>
      <c r="S29" s="429"/>
      <c r="T29" s="430"/>
      <c r="U29" s="431"/>
      <c r="V29" s="64"/>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
      <c r="BF29" s="3"/>
      <c r="BH29" s="455"/>
      <c r="BI29" s="456"/>
      <c r="BJ29" s="456"/>
      <c r="BK29" s="456"/>
      <c r="BL29" s="456"/>
      <c r="BM29" s="456"/>
      <c r="BN29" s="456"/>
      <c r="BO29" s="456"/>
      <c r="BP29" s="456"/>
      <c r="BQ29" s="456"/>
      <c r="BR29" s="456"/>
      <c r="BS29" s="456"/>
      <c r="BT29" s="456"/>
      <c r="BU29" s="456"/>
      <c r="BV29" s="456"/>
      <c r="BW29" s="457"/>
      <c r="BX29" s="66"/>
      <c r="BY29" s="57"/>
      <c r="BZ29" s="68"/>
      <c r="CA29" s="68"/>
      <c r="CB29" s="46"/>
      <c r="CC29" s="46"/>
      <c r="CD29" s="46"/>
      <c r="CE29" s="46"/>
      <c r="CF29" s="46"/>
      <c r="CG29" s="46"/>
      <c r="CH29" s="46"/>
      <c r="CI29" s="46"/>
      <c r="CJ29" s="67"/>
    </row>
    <row r="30" spans="1:88" s="3" customFormat="1" ht="6.6">
      <c r="B30" s="416"/>
      <c r="C30" s="417"/>
      <c r="D30" s="63"/>
      <c r="E30" s="404" t="str">
        <f>IF(T18="第１種住居地域","◎",IF(T18="第２種住居地域","◎",IF(T18="準住居地域","◎",IF(T18="準工業地域","◎",IF(T18="工業地域","◎","")))))</f>
        <v/>
      </c>
      <c r="F30" s="405"/>
      <c r="G30" s="408" t="s">
        <v>59</v>
      </c>
      <c r="H30" s="409"/>
      <c r="I30" s="409"/>
      <c r="J30" s="409"/>
      <c r="K30" s="409"/>
      <c r="L30" s="409"/>
      <c r="M30" s="409"/>
      <c r="N30" s="409"/>
      <c r="O30" s="410"/>
      <c r="P30" s="420">
        <v>0.15</v>
      </c>
      <c r="Q30" s="421"/>
      <c r="R30" s="422"/>
      <c r="S30" s="420">
        <v>0.3</v>
      </c>
      <c r="T30" s="421"/>
      <c r="U30" s="432"/>
      <c r="V30" s="69"/>
      <c r="W30" s="468" t="s">
        <v>135</v>
      </c>
      <c r="X30" s="462"/>
      <c r="Y30" s="462"/>
      <c r="Z30" s="462"/>
      <c r="AA30" s="462"/>
      <c r="AB30" s="462"/>
      <c r="AC30" s="462"/>
      <c r="AD30" s="462"/>
      <c r="AE30" s="462"/>
      <c r="AF30" s="462"/>
      <c r="AG30" s="462"/>
      <c r="AH30" s="462"/>
      <c r="AI30" s="462"/>
      <c r="AJ30" s="462"/>
      <c r="AK30" s="462"/>
      <c r="AL30" s="462"/>
      <c r="AM30" s="463"/>
      <c r="AN30" s="462" t="s">
        <v>136</v>
      </c>
      <c r="AO30" s="462"/>
      <c r="AP30" s="462"/>
      <c r="AQ30" s="462"/>
      <c r="AR30" s="462"/>
      <c r="AS30" s="462"/>
      <c r="AT30" s="462"/>
      <c r="AU30" s="462"/>
      <c r="AV30" s="462"/>
      <c r="AW30" s="462"/>
      <c r="AX30" s="462"/>
      <c r="AY30" s="462"/>
      <c r="AZ30" s="462"/>
      <c r="BA30" s="462"/>
      <c r="BB30" s="462"/>
      <c r="BC30" s="462"/>
      <c r="BD30" s="463"/>
      <c r="BG30" s="4"/>
      <c r="BH30" s="455" t="s">
        <v>85</v>
      </c>
      <c r="BI30" s="456"/>
      <c r="BJ30" s="456"/>
      <c r="BK30" s="456"/>
      <c r="BL30" s="456"/>
      <c r="BM30" s="456"/>
      <c r="BN30" s="456"/>
      <c r="BO30" s="456"/>
      <c r="BP30" s="456"/>
      <c r="BQ30" s="456"/>
      <c r="BR30" s="456" t="s">
        <v>66</v>
      </c>
      <c r="BS30" s="456"/>
      <c r="BT30" s="456"/>
      <c r="BU30" s="456"/>
      <c r="BV30" s="456"/>
      <c r="BW30" s="457"/>
      <c r="BX30" s="66"/>
      <c r="BY30" s="57"/>
      <c r="BZ30" s="458" t="str">
        <f>IF(AND(E28="◎",P26="◎"),P28,IF(AND(E28="◎",S26="◎"),S28,""))</f>
        <v/>
      </c>
      <c r="CA30" s="459"/>
      <c r="CB30" s="20"/>
      <c r="CC30" s="20"/>
      <c r="CD30" s="20"/>
      <c r="CE30" s="20"/>
      <c r="CF30" s="20"/>
      <c r="CG30" s="20"/>
      <c r="CH30" s="20"/>
      <c r="CI30" s="20"/>
      <c r="CJ30" s="70"/>
    </row>
    <row r="31" spans="1:88" s="3" customFormat="1" ht="6.6">
      <c r="B31" s="416"/>
      <c r="C31" s="417"/>
      <c r="D31" s="63"/>
      <c r="E31" s="406"/>
      <c r="F31" s="407"/>
      <c r="G31" s="411"/>
      <c r="H31" s="412"/>
      <c r="I31" s="412"/>
      <c r="J31" s="412"/>
      <c r="K31" s="412"/>
      <c r="L31" s="412"/>
      <c r="M31" s="412"/>
      <c r="N31" s="412"/>
      <c r="O31" s="413"/>
      <c r="P31" s="423"/>
      <c r="Q31" s="424"/>
      <c r="R31" s="425"/>
      <c r="S31" s="423"/>
      <c r="T31" s="424"/>
      <c r="U31" s="433"/>
      <c r="V31" s="69"/>
      <c r="W31" s="469"/>
      <c r="X31" s="464"/>
      <c r="Y31" s="464"/>
      <c r="Z31" s="464"/>
      <c r="AA31" s="464"/>
      <c r="AB31" s="464"/>
      <c r="AC31" s="464"/>
      <c r="AD31" s="464"/>
      <c r="AE31" s="464"/>
      <c r="AF31" s="464"/>
      <c r="AG31" s="464"/>
      <c r="AH31" s="464"/>
      <c r="AI31" s="464"/>
      <c r="AJ31" s="464"/>
      <c r="AK31" s="464"/>
      <c r="AL31" s="464"/>
      <c r="AM31" s="465"/>
      <c r="AN31" s="464"/>
      <c r="AO31" s="464"/>
      <c r="AP31" s="464"/>
      <c r="AQ31" s="464"/>
      <c r="AR31" s="464"/>
      <c r="AS31" s="464"/>
      <c r="AT31" s="464"/>
      <c r="AU31" s="464"/>
      <c r="AV31" s="464"/>
      <c r="AW31" s="464"/>
      <c r="AX31" s="464"/>
      <c r="AY31" s="464"/>
      <c r="AZ31" s="464"/>
      <c r="BA31" s="464"/>
      <c r="BB31" s="464"/>
      <c r="BC31" s="464"/>
      <c r="BD31" s="465"/>
      <c r="BG31" s="4"/>
      <c r="BH31" s="455"/>
      <c r="BI31" s="456"/>
      <c r="BJ31" s="456"/>
      <c r="BK31" s="456"/>
      <c r="BL31" s="456"/>
      <c r="BM31" s="456"/>
      <c r="BN31" s="456"/>
      <c r="BO31" s="456"/>
      <c r="BP31" s="456"/>
      <c r="BQ31" s="456"/>
      <c r="BR31" s="456"/>
      <c r="BS31" s="456"/>
      <c r="BT31" s="456"/>
      <c r="BU31" s="456"/>
      <c r="BV31" s="456"/>
      <c r="BW31" s="457"/>
      <c r="BX31" s="66"/>
      <c r="BY31" s="57"/>
      <c r="BZ31" s="460"/>
      <c r="CA31" s="461"/>
      <c r="CB31" s="20"/>
      <c r="CC31" s="20"/>
      <c r="CD31" s="20"/>
      <c r="CE31" s="20"/>
      <c r="CF31" s="20"/>
      <c r="CG31" s="20"/>
      <c r="CH31" s="20"/>
      <c r="CI31" s="20"/>
      <c r="CJ31" s="70"/>
    </row>
    <row r="32" spans="1:88" s="3" customFormat="1" ht="7.2" thickBot="1">
      <c r="B32" s="416"/>
      <c r="C32" s="417"/>
      <c r="D32" s="63"/>
      <c r="E32" s="388" t="str">
        <f>IF(T18="近隣商業地域","◎",IF(T18="商業地域","◎",""))</f>
        <v/>
      </c>
      <c r="F32" s="389"/>
      <c r="G32" s="390" t="s">
        <v>61</v>
      </c>
      <c r="H32" s="390"/>
      <c r="I32" s="390"/>
      <c r="J32" s="390"/>
      <c r="K32" s="390"/>
      <c r="L32" s="390"/>
      <c r="M32" s="390"/>
      <c r="N32" s="390"/>
      <c r="O32" s="390"/>
      <c r="P32" s="472">
        <v>0.05</v>
      </c>
      <c r="Q32" s="472"/>
      <c r="R32" s="472"/>
      <c r="S32" s="472">
        <v>0.15</v>
      </c>
      <c r="T32" s="472"/>
      <c r="U32" s="473"/>
      <c r="V32" s="69"/>
      <c r="W32" s="470"/>
      <c r="X32" s="466"/>
      <c r="Y32" s="466"/>
      <c r="Z32" s="466"/>
      <c r="AA32" s="466"/>
      <c r="AB32" s="466"/>
      <c r="AC32" s="466"/>
      <c r="AD32" s="466"/>
      <c r="AE32" s="466"/>
      <c r="AF32" s="466"/>
      <c r="AG32" s="466"/>
      <c r="AH32" s="466"/>
      <c r="AI32" s="466"/>
      <c r="AJ32" s="466"/>
      <c r="AK32" s="466"/>
      <c r="AL32" s="466"/>
      <c r="AM32" s="467"/>
      <c r="AN32" s="466"/>
      <c r="AO32" s="466"/>
      <c r="AP32" s="466"/>
      <c r="AQ32" s="466"/>
      <c r="AR32" s="466"/>
      <c r="AS32" s="466"/>
      <c r="AT32" s="466"/>
      <c r="AU32" s="466"/>
      <c r="AV32" s="466"/>
      <c r="AW32" s="466"/>
      <c r="AX32" s="466"/>
      <c r="AY32" s="466"/>
      <c r="AZ32" s="466"/>
      <c r="BA32" s="466"/>
      <c r="BB32" s="466"/>
      <c r="BC32" s="466"/>
      <c r="BD32" s="467"/>
      <c r="BG32" s="4"/>
      <c r="BH32" s="455" t="s">
        <v>86</v>
      </c>
      <c r="BI32" s="456"/>
      <c r="BJ32" s="456"/>
      <c r="BK32" s="456"/>
      <c r="BL32" s="456"/>
      <c r="BM32" s="456"/>
      <c r="BN32" s="456"/>
      <c r="BO32" s="456"/>
      <c r="BP32" s="456"/>
      <c r="BQ32" s="456"/>
      <c r="BR32" s="20"/>
      <c r="BS32" s="20"/>
      <c r="BT32" s="20"/>
      <c r="BU32" s="20"/>
      <c r="BV32" s="20"/>
      <c r="BW32" s="71"/>
      <c r="BX32" s="66"/>
      <c r="BY32" s="57"/>
      <c r="BZ32" s="458" t="str">
        <f>IF(AND(E30="◎",P26="◎"),P30,IF(AND(E30="◎",S26="◎"),S30,""))</f>
        <v/>
      </c>
      <c r="CA32" s="459"/>
      <c r="CB32" s="20"/>
      <c r="CC32" s="20"/>
      <c r="CD32" s="20"/>
      <c r="CE32" s="20"/>
      <c r="CF32" s="20"/>
      <c r="CG32" s="20"/>
      <c r="CH32" s="20"/>
      <c r="CI32" s="20"/>
      <c r="CJ32" s="70"/>
    </row>
    <row r="33" spans="1:93" s="3" customFormat="1" ht="6.6">
      <c r="B33" s="416"/>
      <c r="C33" s="417"/>
      <c r="D33" s="63"/>
      <c r="E33" s="388"/>
      <c r="F33" s="389"/>
      <c r="G33" s="390"/>
      <c r="H33" s="390"/>
      <c r="I33" s="390"/>
      <c r="J33" s="390"/>
      <c r="K33" s="390"/>
      <c r="L33" s="390"/>
      <c r="M33" s="390"/>
      <c r="N33" s="390"/>
      <c r="O33" s="390"/>
      <c r="P33" s="472"/>
      <c r="Q33" s="472"/>
      <c r="R33" s="472"/>
      <c r="S33" s="472"/>
      <c r="T33" s="472"/>
      <c r="U33" s="473"/>
      <c r="V33" s="20"/>
      <c r="W33" s="72"/>
      <c r="X33" s="20"/>
      <c r="Y33" s="20"/>
      <c r="Z33" s="20"/>
      <c r="AA33" s="20"/>
      <c r="AB33" s="20"/>
      <c r="AC33" s="20"/>
      <c r="AD33" s="20"/>
      <c r="AE33" s="20"/>
      <c r="AF33" s="20"/>
      <c r="AG33" s="20"/>
      <c r="AH33" s="20"/>
      <c r="AI33" s="20"/>
      <c r="AJ33" s="20"/>
      <c r="AK33" s="20"/>
      <c r="AL33" s="20"/>
      <c r="AM33" s="73"/>
      <c r="AN33" s="20"/>
      <c r="AO33" s="20"/>
      <c r="AP33" s="20"/>
      <c r="AQ33" s="20"/>
      <c r="AR33" s="20"/>
      <c r="AS33" s="20"/>
      <c r="AT33" s="20"/>
      <c r="AU33" s="20"/>
      <c r="AV33" s="20"/>
      <c r="AW33" s="20"/>
      <c r="AX33" s="20"/>
      <c r="AY33" s="20"/>
      <c r="AZ33" s="20"/>
      <c r="BA33" s="20"/>
      <c r="BB33" s="20"/>
      <c r="BC33" s="20"/>
      <c r="BD33" s="73"/>
      <c r="BE33" s="20"/>
      <c r="BF33" s="20"/>
      <c r="BG33" s="4"/>
      <c r="BH33" s="455"/>
      <c r="BI33" s="456"/>
      <c r="BJ33" s="456"/>
      <c r="BK33" s="456"/>
      <c r="BL33" s="456"/>
      <c r="BM33" s="456"/>
      <c r="BN33" s="456"/>
      <c r="BO33" s="456"/>
      <c r="BP33" s="456"/>
      <c r="BQ33" s="456"/>
      <c r="BR33" s="20"/>
      <c r="BS33" s="20"/>
      <c r="BT33" s="20"/>
      <c r="BU33" s="20"/>
      <c r="BV33" s="20"/>
      <c r="BW33" s="71"/>
      <c r="BX33" s="66"/>
      <c r="BY33" s="57"/>
      <c r="BZ33" s="460"/>
      <c r="CA33" s="461"/>
      <c r="CB33" s="20"/>
      <c r="CC33" s="20"/>
      <c r="CD33" s="20"/>
      <c r="CE33" s="20"/>
      <c r="CF33" s="20"/>
      <c r="CG33" s="20"/>
      <c r="CH33" s="20"/>
      <c r="CI33" s="20"/>
      <c r="CJ33" s="70"/>
    </row>
    <row r="34" spans="1:93">
      <c r="B34" s="416"/>
      <c r="C34" s="417"/>
      <c r="D34" s="47"/>
      <c r="E34" s="12"/>
      <c r="F34" s="13" t="s">
        <v>131</v>
      </c>
      <c r="G34" s="14"/>
      <c r="H34" s="14"/>
      <c r="I34" s="14"/>
      <c r="J34" s="14"/>
      <c r="K34" s="14"/>
      <c r="L34" s="14"/>
      <c r="M34" s="14"/>
      <c r="N34" s="14"/>
      <c r="O34" s="14"/>
      <c r="P34" s="14"/>
      <c r="Q34" s="14"/>
      <c r="R34" s="14"/>
      <c r="S34" s="14"/>
      <c r="T34" s="14"/>
      <c r="U34" s="15"/>
      <c r="W34" s="74"/>
      <c r="X34" s="317" t="s">
        <v>149</v>
      </c>
      <c r="Y34" s="317"/>
      <c r="Z34" s="317"/>
      <c r="AA34" s="317"/>
      <c r="AB34" s="317"/>
      <c r="AC34" s="317"/>
      <c r="AD34" s="317"/>
      <c r="AE34" s="317"/>
      <c r="AF34" s="317"/>
      <c r="AG34" s="317"/>
      <c r="AH34" s="317"/>
      <c r="AI34" s="317"/>
      <c r="AJ34" s="317"/>
      <c r="AK34" s="317"/>
      <c r="AL34" s="317"/>
      <c r="AM34" s="75"/>
      <c r="AN34" s="48"/>
      <c r="AO34" s="317" t="s">
        <v>110</v>
      </c>
      <c r="AP34" s="317"/>
      <c r="AQ34" s="317"/>
      <c r="AR34" s="317"/>
      <c r="AS34" s="317"/>
      <c r="AT34" s="317"/>
      <c r="AU34" s="317"/>
      <c r="AV34" s="317"/>
      <c r="AW34" s="317"/>
      <c r="AX34" s="317"/>
      <c r="AY34" s="317"/>
      <c r="AZ34" s="317"/>
      <c r="BA34" s="317"/>
      <c r="BB34" s="317"/>
      <c r="BC34" s="317"/>
      <c r="BD34" s="75"/>
      <c r="BE34" s="317"/>
      <c r="BF34" s="317"/>
      <c r="BH34" s="455" t="s">
        <v>87</v>
      </c>
      <c r="BI34" s="456"/>
      <c r="BJ34" s="456"/>
      <c r="BK34" s="456"/>
      <c r="BL34" s="456"/>
      <c r="BM34" s="456"/>
      <c r="BN34" s="456"/>
      <c r="BO34" s="456"/>
      <c r="BP34" s="456"/>
      <c r="BQ34" s="456"/>
      <c r="BR34" s="317"/>
      <c r="BS34" s="317"/>
      <c r="BT34" s="317"/>
      <c r="BU34" s="317"/>
      <c r="BV34" s="317"/>
      <c r="BW34" s="318"/>
      <c r="BX34" s="316"/>
      <c r="BY34" s="77"/>
      <c r="BZ34" s="391" t="str">
        <f>IF(AND(E32="◎",P26="◎"),P32,IF(AND(E32="◎",S26="◎"),S32,""))</f>
        <v/>
      </c>
      <c r="CA34" s="392"/>
      <c r="CB34" s="48" t="s">
        <v>16</v>
      </c>
      <c r="CC34" s="391">
        <f>SUM(BZ30:BZ34)</f>
        <v>0</v>
      </c>
      <c r="CD34" s="392"/>
      <c r="CE34" s="317"/>
      <c r="CF34" s="317"/>
      <c r="CG34" s="317"/>
      <c r="CH34" s="317"/>
      <c r="CI34" s="317"/>
      <c r="CJ34" s="58"/>
      <c r="CK34" s="317"/>
      <c r="CL34" s="317"/>
      <c r="CM34" s="317"/>
      <c r="CN34" s="317"/>
      <c r="CO34" s="317"/>
    </row>
    <row r="35" spans="1:93" s="20" customFormat="1" ht="11.4" thickBot="1">
      <c r="B35" s="416"/>
      <c r="C35" s="417"/>
      <c r="D35" s="63"/>
      <c r="E35" s="8"/>
      <c r="F35" s="9"/>
      <c r="G35" s="9"/>
      <c r="H35" s="9"/>
      <c r="I35" s="9"/>
      <c r="J35" s="9"/>
      <c r="K35" s="9"/>
      <c r="L35" s="9"/>
      <c r="M35" s="9"/>
      <c r="N35" s="9"/>
      <c r="O35" s="9"/>
      <c r="P35" s="9"/>
      <c r="Q35" s="9"/>
      <c r="R35" s="9"/>
      <c r="S35" s="9"/>
      <c r="T35" s="9"/>
      <c r="U35" s="10"/>
      <c r="W35" s="72"/>
      <c r="AM35" s="73"/>
      <c r="BD35" s="73"/>
      <c r="BG35" s="46"/>
      <c r="BH35" s="411" t="s">
        <v>62</v>
      </c>
      <c r="BI35" s="412"/>
      <c r="BJ35" s="412"/>
      <c r="BK35" s="412"/>
      <c r="BL35" s="412"/>
      <c r="BM35" s="412"/>
      <c r="BN35" s="412"/>
      <c r="BO35" s="412"/>
      <c r="BP35" s="412"/>
      <c r="BQ35" s="412"/>
      <c r="BR35" s="320"/>
      <c r="BS35" s="320"/>
      <c r="BT35" s="320"/>
      <c r="BU35" s="320"/>
      <c r="BV35" s="320"/>
      <c r="BW35" s="323"/>
      <c r="BX35" s="66"/>
      <c r="BY35" s="78"/>
      <c r="BZ35" s="79"/>
      <c r="CA35" s="79"/>
      <c r="CB35" s="79"/>
      <c r="CC35" s="79"/>
      <c r="CD35" s="79"/>
      <c r="CE35" s="79"/>
      <c r="CF35" s="79"/>
      <c r="CG35" s="79"/>
      <c r="CH35" s="79"/>
      <c r="CI35" s="79"/>
      <c r="CJ35" s="80"/>
    </row>
    <row r="36" spans="1:93">
      <c r="A36" s="317"/>
      <c r="B36" s="416"/>
      <c r="C36" s="417"/>
      <c r="D36" s="47"/>
      <c r="E36" s="81"/>
      <c r="F36" s="317"/>
      <c r="G36" s="317"/>
      <c r="H36" s="59" t="s">
        <v>10</v>
      </c>
      <c r="I36" s="384">
        <f>AD15</f>
        <v>0</v>
      </c>
      <c r="J36" s="384"/>
      <c r="K36" s="317" t="s">
        <v>14</v>
      </c>
      <c r="L36" s="59" t="s">
        <v>71</v>
      </c>
      <c r="M36" s="414">
        <f>CC34</f>
        <v>0</v>
      </c>
      <c r="N36" s="414"/>
      <c r="O36" s="322"/>
      <c r="P36" s="322"/>
      <c r="Q36" s="317"/>
      <c r="R36" s="317"/>
      <c r="S36" s="317"/>
      <c r="T36" s="59"/>
      <c r="U36" s="82"/>
      <c r="V36" s="322"/>
      <c r="W36" s="49"/>
      <c r="X36" s="317"/>
      <c r="Y36" s="59" t="s">
        <v>6</v>
      </c>
      <c r="Z36" s="384">
        <f>BA27</f>
        <v>0</v>
      </c>
      <c r="AA36" s="384"/>
      <c r="AB36" s="48" t="s">
        <v>14</v>
      </c>
      <c r="AC36" s="402">
        <v>0.15</v>
      </c>
      <c r="AD36" s="403"/>
      <c r="AE36" s="61" t="s">
        <v>3</v>
      </c>
      <c r="AF36" s="471">
        <f>Z36*AC36</f>
        <v>0</v>
      </c>
      <c r="AG36" s="471"/>
      <c r="AH36" s="471"/>
      <c r="AI36" s="317"/>
      <c r="AJ36" s="317"/>
      <c r="AK36" s="317"/>
      <c r="AL36" s="317"/>
      <c r="AM36" s="34"/>
      <c r="AN36" s="83"/>
      <c r="AO36" s="83"/>
      <c r="AP36" s="59" t="s">
        <v>6</v>
      </c>
      <c r="AQ36" s="384">
        <f>BA27</f>
        <v>0</v>
      </c>
      <c r="AR36" s="384"/>
      <c r="AS36" s="317" t="s">
        <v>8</v>
      </c>
      <c r="AT36" s="59" t="s">
        <v>25</v>
      </c>
      <c r="AU36" s="384">
        <f>AJ40</f>
        <v>0</v>
      </c>
      <c r="AV36" s="384"/>
      <c r="AW36" s="61" t="s">
        <v>3</v>
      </c>
      <c r="AX36" s="497">
        <f>AQ36-AU36</f>
        <v>0</v>
      </c>
      <c r="AY36" s="497"/>
      <c r="AZ36" s="20"/>
      <c r="BA36" s="317"/>
      <c r="BB36" s="317"/>
      <c r="BC36" s="317"/>
      <c r="BD36" s="34"/>
      <c r="BE36" s="317"/>
      <c r="BF36" s="317"/>
      <c r="BG36" s="17"/>
      <c r="BH36" s="17"/>
    </row>
    <row r="37" spans="1:93" s="3" customFormat="1" ht="6.6">
      <c r="A37" s="20"/>
      <c r="B37" s="416"/>
      <c r="C37" s="417"/>
      <c r="D37" s="63"/>
      <c r="E37" s="72"/>
      <c r="F37" s="20"/>
      <c r="G37" s="20"/>
      <c r="H37" s="20"/>
      <c r="I37" s="20"/>
      <c r="J37" s="20"/>
      <c r="K37" s="20"/>
      <c r="L37" s="20"/>
      <c r="M37" s="20"/>
      <c r="N37" s="20"/>
      <c r="O37" s="20"/>
      <c r="P37" s="20"/>
      <c r="Q37" s="20"/>
      <c r="R37" s="20"/>
      <c r="S37" s="20"/>
      <c r="T37" s="20"/>
      <c r="U37" s="73"/>
      <c r="V37" s="20"/>
      <c r="W37" s="72"/>
      <c r="X37" s="20"/>
      <c r="Y37" s="20"/>
      <c r="Z37" s="20"/>
      <c r="AA37" s="20"/>
      <c r="AB37" s="20"/>
      <c r="AC37" s="20"/>
      <c r="AD37" s="20"/>
      <c r="AE37" s="20"/>
      <c r="AF37" s="20"/>
      <c r="AG37" s="20"/>
      <c r="AH37" s="20"/>
      <c r="AI37" s="20"/>
      <c r="AJ37" s="20"/>
      <c r="AK37" s="20"/>
      <c r="AL37" s="20"/>
      <c r="AM37" s="73"/>
      <c r="AN37" s="20"/>
      <c r="AO37" s="20"/>
      <c r="AP37" s="20"/>
      <c r="AQ37" s="20"/>
      <c r="AR37" s="20"/>
      <c r="AS37" s="20"/>
      <c r="AT37" s="20"/>
      <c r="AU37" s="20"/>
      <c r="AV37" s="20"/>
      <c r="AW37" s="20"/>
      <c r="AX37" s="20"/>
      <c r="AY37" s="20"/>
      <c r="AZ37" s="20"/>
      <c r="BA37" s="20"/>
      <c r="BB37" s="20"/>
      <c r="BC37" s="20"/>
      <c r="BD37" s="73"/>
      <c r="BE37" s="20"/>
      <c r="BF37" s="20"/>
      <c r="BG37" s="5"/>
      <c r="BI37" s="84"/>
      <c r="BJ37" s="84"/>
      <c r="BK37" s="84"/>
      <c r="BL37" s="84"/>
      <c r="BM37" s="84"/>
    </row>
    <row r="38" spans="1:93">
      <c r="A38" s="317"/>
      <c r="B38" s="416"/>
      <c r="C38" s="417"/>
      <c r="D38" s="47"/>
      <c r="E38" s="74"/>
      <c r="G38" s="61" t="s">
        <v>15</v>
      </c>
      <c r="H38" s="59" t="s">
        <v>9</v>
      </c>
      <c r="I38" s="384">
        <f>AT15</f>
        <v>0</v>
      </c>
      <c r="J38" s="384"/>
      <c r="K38" s="317" t="s">
        <v>14</v>
      </c>
      <c r="L38" s="59" t="s">
        <v>71</v>
      </c>
      <c r="M38" s="414">
        <f>CC34</f>
        <v>0</v>
      </c>
      <c r="N38" s="414"/>
      <c r="O38" s="85" t="s">
        <v>24</v>
      </c>
      <c r="P38" s="85"/>
      <c r="Q38" s="61" t="s">
        <v>3</v>
      </c>
      <c r="R38" s="471">
        <f>I36*M36+I38*M38/3</f>
        <v>0</v>
      </c>
      <c r="S38" s="471"/>
      <c r="T38" s="471"/>
      <c r="U38" s="34"/>
      <c r="W38" s="72"/>
      <c r="X38" s="20"/>
      <c r="Y38" s="20"/>
      <c r="Z38" s="20"/>
      <c r="AA38" s="20"/>
      <c r="AB38" s="20"/>
      <c r="AC38" s="20"/>
      <c r="AD38" s="20"/>
      <c r="AE38" s="20"/>
      <c r="AF38" s="86"/>
      <c r="AG38" s="20"/>
      <c r="AH38" s="20"/>
      <c r="AI38" s="20"/>
      <c r="AJ38" s="20"/>
      <c r="AK38" s="20"/>
      <c r="AL38" s="20"/>
      <c r="AM38" s="73"/>
      <c r="AN38" s="87"/>
      <c r="AO38" s="87"/>
      <c r="AP38" s="20"/>
      <c r="AQ38" s="20"/>
      <c r="AR38" s="20"/>
      <c r="AS38" s="20"/>
      <c r="AT38" s="20"/>
      <c r="AU38" s="20"/>
      <c r="AV38" s="20"/>
      <c r="AW38" s="20"/>
      <c r="AX38" s="20"/>
      <c r="AY38" s="20"/>
      <c r="AZ38" s="20"/>
      <c r="BA38" s="20"/>
      <c r="BB38" s="20"/>
      <c r="BC38" s="20"/>
      <c r="BD38" s="73"/>
      <c r="BE38" s="317"/>
      <c r="BF38" s="317"/>
      <c r="BG38" s="17"/>
      <c r="BH38" s="17"/>
      <c r="BI38" s="17"/>
      <c r="BJ38" s="17"/>
      <c r="BK38" s="17"/>
      <c r="BL38" s="17"/>
      <c r="BM38" s="17"/>
    </row>
    <row r="39" spans="1:93" s="3" customFormat="1" ht="6.6">
      <c r="A39" s="20"/>
      <c r="B39" s="416"/>
      <c r="C39" s="417"/>
      <c r="D39" s="63"/>
      <c r="E39" s="72"/>
      <c r="F39" s="20"/>
      <c r="G39" s="20"/>
      <c r="H39" s="20"/>
      <c r="I39" s="20"/>
      <c r="J39" s="20"/>
      <c r="K39" s="20"/>
      <c r="L39" s="20"/>
      <c r="M39" s="20"/>
      <c r="N39" s="20"/>
      <c r="O39" s="20"/>
      <c r="P39" s="20"/>
      <c r="Q39" s="20"/>
      <c r="R39" s="20"/>
      <c r="S39" s="20"/>
      <c r="T39" s="20"/>
      <c r="U39" s="73"/>
      <c r="V39" s="20"/>
      <c r="W39" s="72"/>
      <c r="X39" s="20"/>
      <c r="Y39" s="20"/>
      <c r="Z39" s="20"/>
      <c r="AA39" s="20"/>
      <c r="AB39" s="20"/>
      <c r="AC39" s="20"/>
      <c r="AD39" s="20"/>
      <c r="AE39" s="20"/>
      <c r="AF39" s="20"/>
      <c r="AG39" s="20"/>
      <c r="AH39" s="20"/>
      <c r="AI39" s="20"/>
      <c r="AJ39" s="20"/>
      <c r="AK39" s="20"/>
      <c r="AL39" s="20"/>
      <c r="AM39" s="73"/>
      <c r="AN39" s="20"/>
      <c r="AO39" s="20"/>
      <c r="AP39" s="20"/>
      <c r="AQ39" s="20"/>
      <c r="AR39" s="20"/>
      <c r="AS39" s="20"/>
      <c r="AT39" s="20"/>
      <c r="AU39" s="20"/>
      <c r="AV39" s="20"/>
      <c r="AW39" s="20"/>
      <c r="AX39" s="20"/>
      <c r="AY39" s="20"/>
      <c r="AZ39" s="20"/>
      <c r="BA39" s="20"/>
      <c r="BB39" s="20"/>
      <c r="BC39" s="20"/>
      <c r="BD39" s="73"/>
      <c r="BE39" s="20"/>
      <c r="BF39" s="20"/>
      <c r="BG39" s="5"/>
      <c r="BI39" s="84"/>
      <c r="BJ39" s="84"/>
      <c r="BK39" s="84"/>
      <c r="BL39" s="84"/>
      <c r="BM39" s="84"/>
    </row>
    <row r="40" spans="1:93">
      <c r="A40" s="317"/>
      <c r="B40" s="416"/>
      <c r="C40" s="417"/>
      <c r="D40" s="47"/>
      <c r="E40" s="74"/>
      <c r="F40" s="48"/>
      <c r="G40" s="48" t="s">
        <v>16</v>
      </c>
      <c r="H40" s="317" t="s">
        <v>145</v>
      </c>
      <c r="J40" s="317"/>
      <c r="K40" s="317"/>
      <c r="P40" s="317"/>
      <c r="Q40" s="59" t="s">
        <v>13</v>
      </c>
      <c r="R40" s="384">
        <f>ROUND(R38,0)</f>
        <v>0</v>
      </c>
      <c r="S40" s="384"/>
      <c r="T40" s="317" t="s">
        <v>12</v>
      </c>
      <c r="U40" s="34"/>
      <c r="W40" s="88"/>
      <c r="X40" s="31"/>
      <c r="Y40" s="48" t="s">
        <v>16</v>
      </c>
      <c r="Z40" s="317" t="s">
        <v>145</v>
      </c>
      <c r="AA40" s="317"/>
      <c r="AB40" s="317"/>
      <c r="AC40" s="317"/>
      <c r="AD40" s="317"/>
      <c r="AE40" s="317"/>
      <c r="AF40" s="317"/>
      <c r="AG40" s="317"/>
      <c r="AH40" s="317"/>
      <c r="AI40" s="89" t="s">
        <v>25</v>
      </c>
      <c r="AJ40" s="384">
        <f>ROUND(AF36,0)</f>
        <v>0</v>
      </c>
      <c r="AK40" s="384"/>
      <c r="AL40" s="62" t="s">
        <v>12</v>
      </c>
      <c r="AM40" s="34"/>
      <c r="AN40" s="317"/>
      <c r="AO40" s="317"/>
      <c r="AP40" s="48" t="s">
        <v>16</v>
      </c>
      <c r="AQ40" s="317" t="s">
        <v>146</v>
      </c>
      <c r="AR40" s="317"/>
      <c r="AS40" s="317"/>
      <c r="AT40" s="317"/>
      <c r="AU40" s="317"/>
      <c r="AV40" s="317"/>
      <c r="AW40" s="317"/>
      <c r="AX40" s="317"/>
      <c r="AY40" s="317"/>
      <c r="AZ40" s="59" t="s">
        <v>26</v>
      </c>
      <c r="BA40" s="384">
        <f>AX36</f>
        <v>0</v>
      </c>
      <c r="BB40" s="384"/>
      <c r="BC40" s="62" t="s">
        <v>12</v>
      </c>
      <c r="BD40" s="34"/>
      <c r="BE40" s="317"/>
      <c r="BF40" s="317"/>
      <c r="BG40" s="22"/>
      <c r="BI40" s="17"/>
      <c r="BJ40" s="17"/>
      <c r="BK40" s="17"/>
      <c r="BL40" s="17"/>
      <c r="BM40" s="17"/>
    </row>
    <row r="41" spans="1:93" s="3" customFormat="1" ht="7.2" thickBot="1">
      <c r="A41" s="20"/>
      <c r="B41" s="418"/>
      <c r="C41" s="419"/>
      <c r="D41" s="63"/>
      <c r="E41" s="65"/>
      <c r="F41" s="35"/>
      <c r="G41" s="35"/>
      <c r="H41" s="35"/>
      <c r="I41" s="90"/>
      <c r="J41" s="90"/>
      <c r="K41" s="90"/>
      <c r="L41" s="90"/>
      <c r="M41" s="90"/>
      <c r="N41" s="90"/>
      <c r="O41" s="90"/>
      <c r="P41" s="90"/>
      <c r="Q41" s="90"/>
      <c r="R41" s="35"/>
      <c r="S41" s="35"/>
      <c r="T41" s="35"/>
      <c r="U41" s="91"/>
      <c r="V41" s="92"/>
      <c r="W41" s="93"/>
      <c r="X41" s="36"/>
      <c r="Y41" s="90"/>
      <c r="Z41" s="35"/>
      <c r="AA41" s="35"/>
      <c r="AB41" s="94"/>
      <c r="AC41" s="35"/>
      <c r="AD41" s="35"/>
      <c r="AE41" s="35"/>
      <c r="AF41" s="35"/>
      <c r="AG41" s="90"/>
      <c r="AH41" s="90"/>
      <c r="AI41" s="35"/>
      <c r="AJ41" s="35"/>
      <c r="AK41" s="35"/>
      <c r="AL41" s="35"/>
      <c r="AM41" s="37"/>
      <c r="AN41" s="35"/>
      <c r="AO41" s="35"/>
      <c r="AP41" s="35"/>
      <c r="AQ41" s="35"/>
      <c r="AR41" s="35"/>
      <c r="AS41" s="95"/>
      <c r="AT41" s="95"/>
      <c r="AU41" s="95"/>
      <c r="AV41" s="35"/>
      <c r="AW41" s="35"/>
      <c r="AX41" s="35"/>
      <c r="AY41" s="35"/>
      <c r="AZ41" s="35"/>
      <c r="BA41" s="35"/>
      <c r="BB41" s="35"/>
      <c r="BC41" s="35"/>
      <c r="BD41" s="37"/>
      <c r="BG41" s="84"/>
      <c r="BH41" s="373"/>
      <c r="BI41" s="373"/>
      <c r="BJ41" s="373"/>
      <c r="BK41" s="373"/>
      <c r="BL41" s="373"/>
      <c r="BM41" s="373"/>
      <c r="BN41" s="373"/>
      <c r="BO41" s="373"/>
      <c r="BP41" s="373"/>
      <c r="BQ41" s="373"/>
      <c r="BR41" s="373"/>
      <c r="BS41" s="373"/>
      <c r="BT41" s="373"/>
      <c r="BU41" s="373"/>
      <c r="BV41" s="373"/>
      <c r="BW41" s="373"/>
      <c r="BX41" s="373"/>
      <c r="BY41" s="373"/>
      <c r="BZ41" s="373"/>
      <c r="CA41" s="373"/>
      <c r="CB41" s="373"/>
      <c r="CC41" s="373"/>
      <c r="CD41" s="373"/>
      <c r="CE41" s="373"/>
      <c r="CF41" s="373"/>
      <c r="CG41" s="373"/>
      <c r="CH41" s="373"/>
      <c r="CI41" s="373"/>
      <c r="CJ41" s="373"/>
    </row>
    <row r="42" spans="1:93" s="288" customFormat="1" ht="6" thickBot="1">
      <c r="A42" s="294"/>
      <c r="B42" s="290"/>
      <c r="C42" s="285"/>
      <c r="D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G42" s="295"/>
      <c r="BH42" s="373"/>
      <c r="BI42" s="373"/>
      <c r="BJ42" s="373"/>
      <c r="BK42" s="373"/>
      <c r="BL42" s="373"/>
      <c r="BM42" s="373"/>
      <c r="BN42" s="373"/>
      <c r="BO42" s="373"/>
      <c r="BP42" s="373"/>
      <c r="BQ42" s="373"/>
      <c r="BR42" s="373"/>
      <c r="BS42" s="373"/>
      <c r="BT42" s="373"/>
      <c r="BU42" s="373"/>
      <c r="BV42" s="373"/>
      <c r="BW42" s="373"/>
      <c r="BX42" s="373"/>
      <c r="BY42" s="373"/>
      <c r="BZ42" s="373"/>
      <c r="CA42" s="373"/>
      <c r="CB42" s="373"/>
      <c r="CC42" s="373"/>
      <c r="CD42" s="373"/>
      <c r="CE42" s="373"/>
      <c r="CF42" s="373"/>
      <c r="CG42" s="373"/>
      <c r="CH42" s="373"/>
      <c r="CI42" s="373"/>
      <c r="CJ42" s="373"/>
    </row>
    <row r="43" spans="1:93" s="3" customFormat="1" ht="7.2" thickBot="1">
      <c r="B43" s="394" t="s">
        <v>47</v>
      </c>
      <c r="C43" s="395"/>
      <c r="D43" s="63"/>
      <c r="E43" s="96"/>
      <c r="F43" s="97"/>
      <c r="G43" s="98"/>
      <c r="H43" s="98"/>
      <c r="I43" s="98"/>
      <c r="J43" s="98"/>
      <c r="K43" s="98"/>
      <c r="L43" s="98"/>
      <c r="M43" s="98"/>
      <c r="N43" s="98"/>
      <c r="O43" s="98"/>
      <c r="P43" s="98"/>
      <c r="Q43" s="28"/>
      <c r="R43" s="28"/>
      <c r="S43" s="28"/>
      <c r="T43" s="28"/>
      <c r="U43" s="29"/>
      <c r="V43" s="20"/>
      <c r="W43" s="96"/>
      <c r="X43" s="97"/>
      <c r="Y43" s="99"/>
      <c r="Z43" s="99"/>
      <c r="AA43" s="99"/>
      <c r="AB43" s="99"/>
      <c r="AC43" s="99"/>
      <c r="AD43" s="99"/>
      <c r="AE43" s="99"/>
      <c r="AF43" s="99"/>
      <c r="AG43" s="99"/>
      <c r="AH43" s="28"/>
      <c r="AI43" s="28"/>
      <c r="AJ43" s="28"/>
      <c r="AK43" s="28"/>
      <c r="AL43" s="28"/>
      <c r="AM43" s="29"/>
      <c r="AN43" s="100"/>
      <c r="AO43" s="101"/>
      <c r="AP43" s="99"/>
      <c r="AQ43" s="102"/>
      <c r="AR43" s="99"/>
      <c r="AS43" s="99"/>
      <c r="AT43" s="103"/>
      <c r="AU43" s="103"/>
      <c r="AV43" s="103"/>
      <c r="AW43" s="103"/>
      <c r="AX43" s="103"/>
      <c r="AY43" s="103"/>
      <c r="AZ43" s="28"/>
      <c r="BA43" s="28"/>
      <c r="BB43" s="28"/>
      <c r="BC43" s="28"/>
      <c r="BD43" s="29"/>
      <c r="BG43" s="5"/>
      <c r="BH43" s="84"/>
      <c r="BI43" s="84"/>
      <c r="BJ43" s="84"/>
      <c r="BK43" s="84"/>
      <c r="BL43" s="84"/>
      <c r="BM43" s="84"/>
    </row>
    <row r="44" spans="1:93" ht="11.4" thickBot="1">
      <c r="A44" s="317"/>
      <c r="B44" s="396"/>
      <c r="C44" s="397"/>
      <c r="D44" s="47"/>
      <c r="E44" s="104"/>
      <c r="F44" s="18" t="s">
        <v>183</v>
      </c>
      <c r="G44" s="18"/>
      <c r="H44" s="317"/>
      <c r="I44" s="317"/>
      <c r="J44" s="18"/>
      <c r="K44" s="317"/>
      <c r="L44" s="317"/>
      <c r="Q44" s="61" t="s">
        <v>89</v>
      </c>
      <c r="R44" s="386"/>
      <c r="S44" s="387"/>
      <c r="T44" s="11" t="s">
        <v>4</v>
      </c>
      <c r="U44" s="34"/>
      <c r="W44" s="104"/>
      <c r="X44" s="18" t="s">
        <v>184</v>
      </c>
      <c r="Y44" s="18"/>
      <c r="Z44" s="18"/>
      <c r="AA44" s="105"/>
      <c r="AB44" s="105"/>
      <c r="AC44" s="18"/>
      <c r="AD44" s="105"/>
      <c r="AI44" s="61" t="s">
        <v>93</v>
      </c>
      <c r="AJ44" s="386"/>
      <c r="AK44" s="387"/>
      <c r="AL44" s="11" t="s">
        <v>4</v>
      </c>
      <c r="AM44" s="34"/>
      <c r="AN44" s="104"/>
      <c r="AO44" s="18" t="s">
        <v>185</v>
      </c>
      <c r="AP44" s="18"/>
      <c r="AQ44" s="18"/>
      <c r="AR44" s="105"/>
      <c r="AS44" s="18"/>
      <c r="AT44" s="105"/>
      <c r="AZ44" s="61" t="s">
        <v>94</v>
      </c>
      <c r="BA44" s="386"/>
      <c r="BB44" s="387"/>
      <c r="BC44" s="11" t="s">
        <v>4</v>
      </c>
      <c r="BD44" s="34"/>
      <c r="BE44" s="317"/>
      <c r="BF44" s="317"/>
      <c r="BG44" s="17"/>
      <c r="BH44" s="17"/>
      <c r="BI44" s="17"/>
      <c r="BL44" s="106"/>
      <c r="BM44" s="106"/>
      <c r="BN44" s="106"/>
      <c r="BO44" s="106"/>
      <c r="BP44" s="106"/>
      <c r="BQ44" s="106"/>
      <c r="BR44" s="106"/>
      <c r="BS44" s="106"/>
      <c r="BT44" s="106"/>
      <c r="BU44" s="106"/>
      <c r="BV44" s="106"/>
      <c r="BW44" s="106"/>
    </row>
    <row r="45" spans="1:93" s="3" customFormat="1" ht="7.2" thickBot="1">
      <c r="A45" s="20"/>
      <c r="B45" s="398" t="s">
        <v>154</v>
      </c>
      <c r="C45" s="399"/>
      <c r="D45" s="63"/>
      <c r="E45" s="107"/>
      <c r="F45" s="108"/>
      <c r="G45" s="109"/>
      <c r="H45" s="108"/>
      <c r="I45" s="108"/>
      <c r="J45" s="108"/>
      <c r="K45" s="20"/>
      <c r="L45" s="20"/>
      <c r="Q45" s="20"/>
      <c r="R45" s="108"/>
      <c r="S45" s="108"/>
      <c r="T45" s="110"/>
      <c r="U45" s="73"/>
      <c r="V45" s="20"/>
      <c r="W45" s="111"/>
      <c r="X45" s="112"/>
      <c r="Y45" s="113"/>
      <c r="Z45" s="114"/>
      <c r="AA45" s="114"/>
      <c r="AB45" s="110"/>
      <c r="AC45" s="110"/>
      <c r="AD45" s="20"/>
      <c r="AE45" s="20"/>
      <c r="AF45" s="20"/>
      <c r="AG45" s="20"/>
      <c r="AH45" s="115"/>
      <c r="AI45" s="110"/>
      <c r="AJ45" s="110"/>
      <c r="AK45" s="110"/>
      <c r="AL45" s="110"/>
      <c r="AM45" s="73"/>
      <c r="AN45" s="107"/>
      <c r="AO45" s="108"/>
      <c r="AP45" s="108"/>
      <c r="AQ45" s="116"/>
      <c r="AR45" s="116"/>
      <c r="AS45" s="108"/>
      <c r="AT45" s="108"/>
      <c r="AU45" s="108"/>
      <c r="AZ45" s="20"/>
      <c r="BA45" s="20"/>
      <c r="BB45" s="20"/>
      <c r="BC45" s="108"/>
      <c r="BD45" s="73"/>
      <c r="BE45" s="20"/>
      <c r="BF45" s="20"/>
      <c r="BG45" s="84"/>
      <c r="BH45" s="84"/>
      <c r="BI45" s="84"/>
      <c r="BL45" s="117"/>
      <c r="BM45" s="117"/>
      <c r="BN45" s="117"/>
      <c r="BO45" s="117"/>
      <c r="BP45" s="117"/>
      <c r="BQ45" s="117"/>
      <c r="BR45" s="117"/>
      <c r="BS45" s="117"/>
      <c r="BT45" s="117"/>
      <c r="BU45" s="117"/>
      <c r="BV45" s="117"/>
      <c r="BW45" s="117"/>
    </row>
    <row r="46" spans="1:93" ht="11.4" thickBot="1">
      <c r="A46" s="317"/>
      <c r="B46" s="398"/>
      <c r="C46" s="399"/>
      <c r="D46" s="47"/>
      <c r="E46" s="118"/>
      <c r="F46" s="18" t="s">
        <v>50</v>
      </c>
      <c r="G46" s="18"/>
      <c r="H46" s="317"/>
      <c r="I46" s="119" t="s">
        <v>51</v>
      </c>
      <c r="K46" s="317"/>
      <c r="L46" s="317"/>
      <c r="Q46" s="61" t="s">
        <v>90</v>
      </c>
      <c r="R46" s="386"/>
      <c r="S46" s="387"/>
      <c r="T46" s="11" t="s">
        <v>4</v>
      </c>
      <c r="U46" s="34"/>
      <c r="W46" s="49"/>
      <c r="X46" s="59" t="s">
        <v>7</v>
      </c>
      <c r="Y46" s="317" t="s">
        <v>40</v>
      </c>
      <c r="Z46" s="18"/>
      <c r="AA46" s="18"/>
      <c r="AB46" s="18"/>
      <c r="AC46" s="317"/>
      <c r="AD46" s="317"/>
      <c r="AE46" s="317"/>
      <c r="AF46" s="317"/>
      <c r="AG46" s="317"/>
      <c r="AH46" s="317"/>
      <c r="AI46" s="317"/>
      <c r="AJ46" s="317"/>
      <c r="AK46" s="317"/>
      <c r="AL46" s="317"/>
      <c r="AM46" s="34"/>
      <c r="AN46" s="104"/>
      <c r="AO46" s="18" t="s">
        <v>49</v>
      </c>
      <c r="AP46" s="18"/>
      <c r="AQ46" s="18"/>
      <c r="AS46" s="119" t="s">
        <v>53</v>
      </c>
      <c r="AZ46" s="61" t="s">
        <v>95</v>
      </c>
      <c r="BA46" s="386"/>
      <c r="BB46" s="387"/>
      <c r="BC46" s="11" t="s">
        <v>4</v>
      </c>
      <c r="BD46" s="34"/>
      <c r="BE46" s="317"/>
      <c r="BF46" s="317"/>
      <c r="BG46" s="17"/>
      <c r="BH46" s="17"/>
      <c r="BI46" s="17"/>
      <c r="BL46" s="106"/>
      <c r="BM46" s="106"/>
      <c r="BN46" s="106"/>
      <c r="BO46" s="106"/>
      <c r="BP46" s="106"/>
      <c r="BQ46" s="106"/>
      <c r="BR46" s="106"/>
      <c r="BS46" s="106"/>
      <c r="BT46" s="106"/>
      <c r="BU46" s="106"/>
      <c r="BV46" s="106"/>
      <c r="BW46" s="106"/>
    </row>
    <row r="47" spans="1:93" s="3" customFormat="1" ht="7.2" thickBot="1">
      <c r="A47" s="20"/>
      <c r="B47" s="398"/>
      <c r="C47" s="399"/>
      <c r="D47" s="63"/>
      <c r="E47" s="111"/>
      <c r="F47" s="108"/>
      <c r="G47" s="108"/>
      <c r="H47" s="20"/>
      <c r="I47" s="243"/>
      <c r="K47" s="20"/>
      <c r="L47" s="20"/>
      <c r="Q47" s="244"/>
      <c r="R47" s="126"/>
      <c r="S47" s="126"/>
      <c r="T47" s="110"/>
      <c r="U47" s="73"/>
      <c r="V47" s="20"/>
      <c r="W47" s="72"/>
      <c r="X47" s="30"/>
      <c r="Y47" s="20"/>
      <c r="Z47" s="108"/>
      <c r="AA47" s="108"/>
      <c r="AB47" s="108"/>
      <c r="AC47" s="20"/>
      <c r="AD47" s="20"/>
      <c r="AE47" s="20"/>
      <c r="AF47" s="20"/>
      <c r="AG47" s="20"/>
      <c r="AH47" s="20"/>
      <c r="AI47" s="20"/>
      <c r="AJ47" s="20"/>
      <c r="AK47" s="20"/>
      <c r="AL47" s="20"/>
      <c r="AM47" s="73"/>
      <c r="AN47" s="107"/>
      <c r="AO47" s="108"/>
      <c r="AP47" s="108"/>
      <c r="AQ47" s="108"/>
      <c r="AS47" s="243"/>
      <c r="AZ47" s="244"/>
      <c r="BA47" s="126"/>
      <c r="BB47" s="126"/>
      <c r="BC47" s="110"/>
      <c r="BD47" s="73"/>
      <c r="BE47" s="20"/>
      <c r="BF47" s="20"/>
      <c r="BG47" s="84"/>
      <c r="BH47" s="84"/>
      <c r="BI47" s="84"/>
      <c r="BL47" s="117"/>
      <c r="BM47" s="117"/>
      <c r="BN47" s="117"/>
      <c r="BO47" s="117"/>
      <c r="BP47" s="117"/>
      <c r="BQ47" s="117"/>
      <c r="BR47" s="117"/>
      <c r="BS47" s="117"/>
      <c r="BT47" s="117"/>
      <c r="BU47" s="117"/>
      <c r="BV47" s="117"/>
      <c r="BW47" s="117"/>
    </row>
    <row r="48" spans="1:93" s="3" customFormat="1" ht="11.4" thickBot="1">
      <c r="A48" s="20"/>
      <c r="B48" s="398"/>
      <c r="C48" s="399"/>
      <c r="D48" s="63"/>
      <c r="E48" s="107"/>
      <c r="F48" s="317"/>
      <c r="G48" s="324"/>
      <c r="H48" s="317"/>
      <c r="I48" s="119" t="s">
        <v>52</v>
      </c>
      <c r="K48" s="317"/>
      <c r="L48" s="317"/>
      <c r="Q48" s="61" t="s">
        <v>91</v>
      </c>
      <c r="R48" s="386"/>
      <c r="S48" s="387"/>
      <c r="T48" s="11" t="s">
        <v>4</v>
      </c>
      <c r="U48" s="73"/>
      <c r="V48" s="20"/>
      <c r="W48" s="72"/>
      <c r="X48" s="20"/>
      <c r="Y48" s="109"/>
      <c r="Z48" s="108"/>
      <c r="AA48" s="108"/>
      <c r="AB48" s="108"/>
      <c r="AC48" s="116"/>
      <c r="AD48" s="20"/>
      <c r="AE48" s="20"/>
      <c r="AF48" s="108"/>
      <c r="AG48" s="20"/>
      <c r="AH48" s="20"/>
      <c r="AJ48" s="120"/>
      <c r="AK48" s="121"/>
      <c r="AL48" s="121"/>
      <c r="AM48" s="73"/>
      <c r="AN48" s="107"/>
      <c r="AQ48" s="324"/>
      <c r="AR48" s="18"/>
      <c r="AS48" s="119" t="s">
        <v>54</v>
      </c>
      <c r="AT48" s="18"/>
      <c r="AZ48" s="61" t="s">
        <v>96</v>
      </c>
      <c r="BA48" s="386"/>
      <c r="BB48" s="387"/>
      <c r="BC48" s="11" t="s">
        <v>4</v>
      </c>
      <c r="BD48" s="73"/>
      <c r="BE48" s="20"/>
      <c r="BF48" s="20"/>
      <c r="BI48" s="84"/>
      <c r="BJ48" s="117"/>
      <c r="BK48" s="117"/>
      <c r="BL48" s="117"/>
      <c r="BM48" s="117"/>
      <c r="BN48" s="117"/>
      <c r="BO48" s="117"/>
      <c r="BP48" s="117"/>
      <c r="BQ48" s="117"/>
      <c r="BR48" s="117"/>
      <c r="BS48" s="117"/>
      <c r="BT48" s="117"/>
      <c r="BU48" s="117"/>
      <c r="BV48" s="117"/>
      <c r="BW48" s="117"/>
    </row>
    <row r="49" spans="1:88" s="3" customFormat="1" ht="7.2" thickBot="1">
      <c r="A49" s="20"/>
      <c r="B49" s="398"/>
      <c r="C49" s="399"/>
      <c r="D49" s="63"/>
      <c r="E49" s="107"/>
      <c r="U49" s="73"/>
      <c r="V49" s="20"/>
      <c r="W49" s="72"/>
      <c r="X49" s="20"/>
      <c r="Y49" s="20"/>
      <c r="Z49" s="20"/>
      <c r="AA49" s="20"/>
      <c r="AB49" s="20"/>
      <c r="AC49" s="20"/>
      <c r="AD49" s="20"/>
      <c r="AE49" s="20"/>
      <c r="AF49" s="20"/>
      <c r="AG49" s="20"/>
      <c r="AH49" s="20"/>
      <c r="AJ49" s="20"/>
      <c r="AK49" s="20"/>
      <c r="AL49" s="20"/>
      <c r="AM49" s="73"/>
      <c r="AN49" s="107"/>
      <c r="AR49" s="109"/>
      <c r="BD49" s="73"/>
      <c r="BE49" s="20"/>
      <c r="BF49" s="20"/>
      <c r="BI49" s="84"/>
      <c r="BJ49" s="84"/>
      <c r="BK49" s="84"/>
      <c r="BL49" s="84"/>
      <c r="BM49" s="84"/>
    </row>
    <row r="50" spans="1:88" ht="11.4" thickBot="1">
      <c r="A50" s="317"/>
      <c r="B50" s="398"/>
      <c r="C50" s="399"/>
      <c r="D50" s="47"/>
      <c r="E50" s="104"/>
      <c r="F50" s="18" t="s">
        <v>194</v>
      </c>
      <c r="G50" s="18"/>
      <c r="H50" s="317"/>
      <c r="I50" s="317"/>
      <c r="J50" s="18"/>
      <c r="K50" s="317"/>
      <c r="L50" s="59"/>
      <c r="Q50" s="61" t="s">
        <v>92</v>
      </c>
      <c r="R50" s="386"/>
      <c r="S50" s="387"/>
      <c r="T50" s="11" t="s">
        <v>4</v>
      </c>
      <c r="U50" s="34"/>
      <c r="W50" s="49"/>
      <c r="X50" s="317"/>
      <c r="Y50" s="317"/>
      <c r="Z50" s="317"/>
      <c r="AA50" s="317"/>
      <c r="AB50" s="317"/>
      <c r="AC50" s="317"/>
      <c r="AD50" s="317"/>
      <c r="AE50" s="317"/>
      <c r="AF50" s="317"/>
      <c r="AG50" s="317"/>
      <c r="AH50" s="317"/>
      <c r="AM50" s="34"/>
      <c r="AN50" s="104"/>
      <c r="AR50" s="122"/>
      <c r="AS50" s="119" t="s">
        <v>55</v>
      </c>
      <c r="AT50" s="122"/>
      <c r="AZ50" s="61" t="s">
        <v>97</v>
      </c>
      <c r="BA50" s="386"/>
      <c r="BB50" s="387"/>
      <c r="BC50" s="11" t="s">
        <v>4</v>
      </c>
      <c r="BD50" s="34"/>
      <c r="BE50" s="317"/>
      <c r="BF50" s="317"/>
      <c r="BG50" s="17" t="s">
        <v>18</v>
      </c>
      <c r="BH50" s="17" t="s">
        <v>153</v>
      </c>
      <c r="BI50" s="17"/>
      <c r="BJ50" s="17"/>
      <c r="BK50" s="17"/>
      <c r="BL50" s="17"/>
    </row>
    <row r="51" spans="1:88" s="3" customFormat="1" ht="6.6">
      <c r="A51" s="20"/>
      <c r="B51" s="398"/>
      <c r="C51" s="399"/>
      <c r="D51" s="63"/>
      <c r="E51" s="123"/>
      <c r="F51" s="110"/>
      <c r="G51" s="110"/>
      <c r="H51" s="46"/>
      <c r="I51" s="46"/>
      <c r="J51" s="110"/>
      <c r="K51" s="46"/>
      <c r="L51" s="124"/>
      <c r="M51" s="125"/>
      <c r="N51" s="126"/>
      <c r="O51" s="126"/>
      <c r="P51" s="110"/>
      <c r="Q51" s="127"/>
      <c r="R51" s="128"/>
      <c r="S51" s="128"/>
      <c r="T51" s="121"/>
      <c r="U51" s="129"/>
      <c r="V51" s="46"/>
      <c r="W51" s="130"/>
      <c r="X51" s="46"/>
      <c r="Y51" s="46"/>
      <c r="Z51" s="46"/>
      <c r="AA51" s="46"/>
      <c r="AB51" s="46"/>
      <c r="AC51" s="46"/>
      <c r="AD51" s="46"/>
      <c r="AE51" s="46"/>
      <c r="AF51" s="46"/>
      <c r="AG51" s="46"/>
      <c r="AH51" s="46"/>
      <c r="AI51" s="127"/>
      <c r="AJ51" s="128"/>
      <c r="AK51" s="128"/>
      <c r="AL51" s="121"/>
      <c r="AM51" s="129"/>
      <c r="AN51" s="123"/>
      <c r="AO51" s="131"/>
      <c r="AP51" s="4"/>
      <c r="AQ51" s="4"/>
      <c r="AR51" s="132"/>
      <c r="AS51" s="110"/>
      <c r="AT51" s="132"/>
      <c r="AU51" s="4"/>
      <c r="AV51" s="125"/>
      <c r="AW51" s="126"/>
      <c r="AX51" s="126"/>
      <c r="AY51" s="110"/>
      <c r="AZ51" s="127"/>
      <c r="BA51" s="128"/>
      <c r="BB51" s="128"/>
      <c r="BC51" s="121"/>
      <c r="BD51" s="129"/>
      <c r="BE51" s="20"/>
      <c r="BF51" s="20"/>
      <c r="BG51" s="84"/>
      <c r="BH51" s="84"/>
      <c r="BI51" s="84"/>
      <c r="BJ51" s="84"/>
      <c r="BK51" s="84"/>
      <c r="BL51" s="84"/>
    </row>
    <row r="52" spans="1:88">
      <c r="A52" s="317"/>
      <c r="B52" s="398"/>
      <c r="C52" s="399"/>
      <c r="D52" s="47"/>
      <c r="E52" s="133"/>
      <c r="F52" s="11"/>
      <c r="G52" s="11"/>
      <c r="H52" s="56"/>
      <c r="I52" s="56"/>
      <c r="J52" s="11"/>
      <c r="K52" s="56"/>
      <c r="L52" s="134"/>
      <c r="M52" s="18" t="s">
        <v>155</v>
      </c>
      <c r="N52" s="135"/>
      <c r="O52" s="135"/>
      <c r="P52" s="11"/>
      <c r="Q52" s="136" t="s">
        <v>28</v>
      </c>
      <c r="R52" s="385">
        <f>R44+R50+R46+R48</f>
        <v>0</v>
      </c>
      <c r="S52" s="385"/>
      <c r="T52" s="137" t="s">
        <v>4</v>
      </c>
      <c r="U52" s="138"/>
      <c r="V52" s="56"/>
      <c r="W52" s="55"/>
      <c r="X52" s="56"/>
      <c r="Y52" s="56"/>
      <c r="Z52" s="56"/>
      <c r="AA52" s="56"/>
      <c r="AB52" s="56"/>
      <c r="AC52" s="56"/>
      <c r="AD52" s="56"/>
      <c r="AE52" s="18" t="s">
        <v>155</v>
      </c>
      <c r="AF52" s="56"/>
      <c r="AG52" s="56"/>
      <c r="AH52" s="56"/>
      <c r="AI52" s="136" t="s">
        <v>29</v>
      </c>
      <c r="AJ52" s="385">
        <f>AJ44</f>
        <v>0</v>
      </c>
      <c r="AK52" s="385"/>
      <c r="AL52" s="137" t="s">
        <v>4</v>
      </c>
      <c r="AM52" s="138"/>
      <c r="AN52" s="133"/>
      <c r="AO52" s="139"/>
      <c r="AP52" s="76"/>
      <c r="AQ52" s="76"/>
      <c r="AR52" s="9"/>
      <c r="AS52" s="11"/>
      <c r="AT52" s="9"/>
      <c r="AU52" s="76"/>
      <c r="AV52" s="18" t="s">
        <v>155</v>
      </c>
      <c r="AW52" s="135"/>
      <c r="AX52" s="135"/>
      <c r="AY52" s="11"/>
      <c r="AZ52" s="136" t="s">
        <v>37</v>
      </c>
      <c r="BA52" s="385">
        <f>BA44+BA46+BA48+BA50</f>
        <v>0</v>
      </c>
      <c r="BB52" s="385"/>
      <c r="BC52" s="137" t="s">
        <v>4</v>
      </c>
      <c r="BD52" s="138"/>
      <c r="BE52" s="317"/>
      <c r="BF52" s="317"/>
      <c r="BG52" s="17"/>
      <c r="BH52" s="17"/>
      <c r="BI52" s="17"/>
      <c r="BJ52" s="17"/>
      <c r="BK52" s="17"/>
      <c r="BL52" s="17"/>
    </row>
    <row r="53" spans="1:88" s="3" customFormat="1" ht="7.2" thickBot="1">
      <c r="A53" s="20"/>
      <c r="B53" s="398"/>
      <c r="C53" s="399"/>
      <c r="D53" s="63"/>
      <c r="E53" s="123"/>
      <c r="F53" s="110"/>
      <c r="G53" s="46"/>
      <c r="H53" s="46"/>
      <c r="I53" s="132"/>
      <c r="J53" s="110"/>
      <c r="K53" s="110"/>
      <c r="L53" s="110"/>
      <c r="M53" s="46"/>
      <c r="N53" s="46"/>
      <c r="O53" s="110"/>
      <c r="P53" s="46"/>
      <c r="Q53" s="127"/>
      <c r="R53" s="140"/>
      <c r="S53" s="140"/>
      <c r="T53" s="121"/>
      <c r="U53" s="129"/>
      <c r="V53" s="46"/>
      <c r="W53" s="130"/>
      <c r="X53" s="46"/>
      <c r="Y53" s="46"/>
      <c r="Z53" s="46"/>
      <c r="AA53" s="46"/>
      <c r="AB53" s="46"/>
      <c r="AC53" s="46"/>
      <c r="AD53" s="46"/>
      <c r="AE53" s="46"/>
      <c r="AF53" s="46"/>
      <c r="AG53" s="46"/>
      <c r="AH53" s="46"/>
      <c r="AI53" s="46"/>
      <c r="AJ53" s="46"/>
      <c r="AK53" s="46"/>
      <c r="AL53" s="46"/>
      <c r="AM53" s="129"/>
      <c r="AN53" s="123"/>
      <c r="AO53" s="110"/>
      <c r="AP53" s="46"/>
      <c r="AQ53" s="132"/>
      <c r="AR53" s="110"/>
      <c r="AS53" s="110"/>
      <c r="AT53" s="110"/>
      <c r="AU53" s="46"/>
      <c r="AV53" s="46"/>
      <c r="AW53" s="110"/>
      <c r="AX53" s="46"/>
      <c r="AY53" s="110"/>
      <c r="AZ53" s="140"/>
      <c r="BA53" s="140"/>
      <c r="BB53" s="121"/>
      <c r="BC53" s="121"/>
      <c r="BD53" s="129"/>
      <c r="BE53" s="20"/>
      <c r="BF53" s="20"/>
      <c r="BG53" s="84"/>
      <c r="BH53" s="141"/>
      <c r="BI53" s="110"/>
      <c r="BJ53" s="110"/>
      <c r="BK53" s="110"/>
      <c r="BL53" s="110"/>
      <c r="BM53" s="46"/>
      <c r="BN53" s="46"/>
      <c r="BO53" s="46"/>
      <c r="BP53" s="46"/>
      <c r="BQ53" s="46"/>
      <c r="BR53" s="46"/>
      <c r="BS53" s="20"/>
      <c r="BT53" s="20"/>
      <c r="BU53" s="20"/>
      <c r="BV53" s="20"/>
      <c r="BW53" s="20"/>
      <c r="BX53" s="20"/>
      <c r="BY53" s="20"/>
    </row>
    <row r="54" spans="1:88" s="3" customFormat="1" ht="7.2" thickTop="1">
      <c r="B54" s="398"/>
      <c r="C54" s="399"/>
      <c r="D54" s="63"/>
      <c r="E54" s="142"/>
      <c r="F54" s="143"/>
      <c r="G54" s="143"/>
      <c r="H54" s="143"/>
      <c r="I54" s="143"/>
      <c r="J54" s="143"/>
      <c r="K54" s="39"/>
      <c r="L54" s="39"/>
      <c r="M54" s="144"/>
      <c r="N54" s="143"/>
      <c r="O54" s="143"/>
      <c r="P54" s="143"/>
      <c r="Q54" s="145"/>
      <c r="R54" s="145"/>
      <c r="S54" s="145"/>
      <c r="T54" s="145"/>
      <c r="U54" s="146"/>
      <c r="V54" s="46"/>
      <c r="W54" s="147"/>
      <c r="X54" s="148"/>
      <c r="Y54" s="148"/>
      <c r="Z54" s="148"/>
      <c r="AA54" s="148"/>
      <c r="AB54" s="149"/>
      <c r="AC54" s="149"/>
      <c r="AD54" s="39"/>
      <c r="AE54" s="148"/>
      <c r="AF54" s="148"/>
      <c r="AG54" s="148"/>
      <c r="AH54" s="39"/>
      <c r="AI54" s="39"/>
      <c r="AJ54" s="39"/>
      <c r="AK54" s="39"/>
      <c r="AL54" s="39"/>
      <c r="AM54" s="150"/>
      <c r="AN54" s="151"/>
      <c r="AO54" s="152"/>
      <c r="AP54" s="152"/>
      <c r="AQ54" s="152"/>
      <c r="AR54" s="152"/>
      <c r="AS54" s="149"/>
      <c r="AT54" s="149"/>
      <c r="AU54" s="39"/>
      <c r="AV54" s="152"/>
      <c r="AW54" s="152"/>
      <c r="AX54" s="152"/>
      <c r="AY54" s="153"/>
      <c r="AZ54" s="39"/>
      <c r="BA54" s="39"/>
      <c r="BB54" s="39"/>
      <c r="BC54" s="39"/>
      <c r="BD54" s="150"/>
      <c r="BG54" s="4"/>
    </row>
    <row r="55" spans="1:88">
      <c r="B55" s="398"/>
      <c r="C55" s="399"/>
      <c r="D55" s="47"/>
      <c r="E55" s="8"/>
      <c r="F55" s="415" t="s">
        <v>56</v>
      </c>
      <c r="G55" s="415"/>
      <c r="H55" s="415"/>
      <c r="I55" s="415"/>
      <c r="J55" s="415"/>
      <c r="K55" s="11"/>
      <c r="L55" s="11"/>
      <c r="M55" s="11"/>
      <c r="N55" s="11"/>
      <c r="O55" s="11"/>
      <c r="P55" s="11"/>
      <c r="Q55" s="11"/>
      <c r="R55" s="11"/>
      <c r="S55" s="11"/>
      <c r="T55" s="11"/>
      <c r="U55" s="138"/>
      <c r="V55" s="56"/>
      <c r="W55" s="133"/>
      <c r="X55" s="415" t="s">
        <v>56</v>
      </c>
      <c r="Y55" s="415"/>
      <c r="Z55" s="415"/>
      <c r="AA55" s="415"/>
      <c r="AB55" s="415"/>
      <c r="AC55" s="11"/>
      <c r="AD55" s="11"/>
      <c r="AE55" s="11"/>
      <c r="AF55" s="11"/>
      <c r="AG55" s="11"/>
      <c r="AH55" s="11"/>
      <c r="AI55" s="11"/>
      <c r="AJ55" s="11"/>
      <c r="AK55" s="11"/>
      <c r="AL55" s="11"/>
      <c r="AM55" s="34"/>
      <c r="AN55" s="154"/>
      <c r="AO55" s="415" t="s">
        <v>56</v>
      </c>
      <c r="AP55" s="415"/>
      <c r="AQ55" s="415"/>
      <c r="AR55" s="415"/>
      <c r="AS55" s="415"/>
      <c r="AT55" s="11"/>
      <c r="AU55" s="11"/>
      <c r="AV55" s="11"/>
      <c r="AW55" s="11"/>
      <c r="AX55" s="11"/>
      <c r="AY55" s="11"/>
      <c r="AZ55" s="11"/>
      <c r="BA55" s="11"/>
      <c r="BB55" s="11"/>
      <c r="BC55" s="11"/>
      <c r="BD55" s="34"/>
    </row>
    <row r="56" spans="1:88">
      <c r="B56" s="398"/>
      <c r="C56" s="399"/>
      <c r="D56" s="47"/>
      <c r="E56" s="49"/>
      <c r="F56" s="155" t="s">
        <v>43</v>
      </c>
      <c r="G56" s="11" t="s">
        <v>134</v>
      </c>
      <c r="I56" s="56"/>
      <c r="J56" s="317"/>
      <c r="K56" s="317"/>
      <c r="L56" s="48"/>
      <c r="M56" s="11"/>
      <c r="N56" s="11"/>
      <c r="O56" s="156" t="s">
        <v>16</v>
      </c>
      <c r="P56" s="382" t="str">
        <f>IF(M15=0,"×不適合",IF(R52-R40&gt;=0,"〇適合","×不適合"))</f>
        <v>×不適合</v>
      </c>
      <c r="Q56" s="382"/>
      <c r="R56" s="382"/>
      <c r="T56" s="317"/>
      <c r="U56" s="34"/>
      <c r="W56" s="55"/>
      <c r="X56" s="155" t="s">
        <v>43</v>
      </c>
      <c r="Y56" s="11" t="s">
        <v>133</v>
      </c>
      <c r="Z56" s="56"/>
      <c r="AA56" s="317"/>
      <c r="AB56" s="317"/>
      <c r="AC56" s="48"/>
      <c r="AD56" s="11"/>
      <c r="AE56" s="157"/>
      <c r="AF56" s="11"/>
      <c r="AG56" s="156" t="s">
        <v>16</v>
      </c>
      <c r="AH56" s="382" t="str">
        <f>IF(M15=0,"×不適合",IF(AJ52-AJ40&gt;=0,"〇適合","×不適合"))</f>
        <v>×不適合</v>
      </c>
      <c r="AI56" s="382"/>
      <c r="AJ56" s="382"/>
      <c r="AL56" s="56"/>
      <c r="AM56" s="34"/>
      <c r="AN56" s="49"/>
      <c r="AO56" s="155" t="s">
        <v>43</v>
      </c>
      <c r="AP56" s="11" t="s">
        <v>132</v>
      </c>
      <c r="AQ56" s="317"/>
      <c r="AR56" s="317"/>
      <c r="AS56" s="317"/>
      <c r="AT56" s="317"/>
      <c r="AU56" s="317"/>
      <c r="AV56" s="157"/>
      <c r="AW56" s="317"/>
      <c r="AX56" s="156" t="s">
        <v>16</v>
      </c>
      <c r="AY56" s="382" t="str">
        <f>IF(M15=0,"×不適合",IF(BA52-BA40&gt;=0,"〇適合","×不適合"))</f>
        <v>×不適合</v>
      </c>
      <c r="AZ56" s="382"/>
      <c r="BA56" s="382"/>
      <c r="BC56" s="317"/>
      <c r="BD56" s="34"/>
      <c r="BG56" s="17" t="s">
        <v>18</v>
      </c>
      <c r="BH56" s="17" t="s">
        <v>170</v>
      </c>
    </row>
    <row r="57" spans="1:88" s="3" customFormat="1" ht="7.2" thickBot="1">
      <c r="B57" s="400"/>
      <c r="C57" s="401"/>
      <c r="D57" s="158"/>
      <c r="E57" s="159"/>
      <c r="F57" s="160"/>
      <c r="G57" s="35"/>
      <c r="H57" s="35"/>
      <c r="I57" s="35"/>
      <c r="J57" s="35"/>
      <c r="K57" s="35"/>
      <c r="L57" s="35"/>
      <c r="M57" s="35"/>
      <c r="N57" s="35"/>
      <c r="O57" s="35"/>
      <c r="P57" s="35"/>
      <c r="Q57" s="35"/>
      <c r="R57" s="35"/>
      <c r="S57" s="35"/>
      <c r="T57" s="35"/>
      <c r="U57" s="37"/>
      <c r="V57" s="20"/>
      <c r="W57" s="65"/>
      <c r="X57" s="35"/>
      <c r="Y57" s="35"/>
      <c r="Z57" s="35"/>
      <c r="AA57" s="35"/>
      <c r="AB57" s="35"/>
      <c r="AC57" s="35"/>
      <c r="AD57" s="35"/>
      <c r="AE57" s="35"/>
      <c r="AF57" s="35"/>
      <c r="AG57" s="35"/>
      <c r="AH57" s="35"/>
      <c r="AI57" s="35"/>
      <c r="AJ57" s="35"/>
      <c r="AK57" s="35"/>
      <c r="AL57" s="35"/>
      <c r="AM57" s="37"/>
      <c r="AN57" s="65"/>
      <c r="AO57" s="35"/>
      <c r="AP57" s="35"/>
      <c r="AQ57" s="35"/>
      <c r="AR57" s="35"/>
      <c r="AS57" s="35"/>
      <c r="AT57" s="35"/>
      <c r="AU57" s="35"/>
      <c r="AV57" s="35"/>
      <c r="AW57" s="35"/>
      <c r="AX57" s="35"/>
      <c r="AY57" s="35"/>
      <c r="AZ57" s="35"/>
      <c r="BA57" s="35"/>
      <c r="BB57" s="35"/>
      <c r="BC57" s="35"/>
      <c r="BD57" s="37"/>
      <c r="BG57" s="4"/>
      <c r="BH57" s="373" t="s">
        <v>138</v>
      </c>
      <c r="BI57" s="373"/>
      <c r="BJ57" s="373"/>
      <c r="BK57" s="373"/>
      <c r="BL57" s="373"/>
      <c r="BM57" s="373"/>
      <c r="BN57" s="373"/>
      <c r="BO57" s="373"/>
      <c r="BP57" s="373"/>
      <c r="BQ57" s="373"/>
      <c r="BR57" s="373"/>
      <c r="BS57" s="373"/>
      <c r="BT57" s="373"/>
      <c r="BU57" s="373"/>
      <c r="BV57" s="373"/>
      <c r="BW57" s="373"/>
      <c r="BX57" s="373"/>
      <c r="BY57" s="373"/>
      <c r="BZ57" s="373"/>
      <c r="CA57" s="373"/>
      <c r="CB57" s="373"/>
      <c r="CC57" s="373"/>
      <c r="CD57" s="373"/>
      <c r="CE57" s="373"/>
      <c r="CF57" s="373"/>
      <c r="CG57" s="373"/>
      <c r="CH57" s="373"/>
      <c r="CI57" s="373"/>
      <c r="CJ57" s="373"/>
    </row>
    <row r="58" spans="1:88" s="285" customFormat="1" ht="6" thickBot="1">
      <c r="B58" s="286"/>
      <c r="C58" s="287"/>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M58" s="287"/>
      <c r="AN58" s="287"/>
      <c r="AO58" s="287"/>
      <c r="AP58" s="287"/>
      <c r="AQ58" s="287"/>
      <c r="AR58" s="287"/>
      <c r="AS58" s="287"/>
      <c r="AT58" s="287"/>
      <c r="AU58" s="287"/>
      <c r="AV58" s="287"/>
      <c r="AW58" s="287"/>
      <c r="AX58" s="287"/>
      <c r="AY58" s="287"/>
      <c r="AZ58" s="287"/>
      <c r="BA58" s="287"/>
      <c r="BB58" s="287"/>
      <c r="BC58" s="287"/>
      <c r="BD58" s="287"/>
      <c r="BE58" s="288"/>
      <c r="BF58" s="288"/>
      <c r="BG58" s="296"/>
      <c r="BH58" s="373"/>
      <c r="BI58" s="373"/>
      <c r="BJ58" s="373"/>
      <c r="BK58" s="373"/>
      <c r="BL58" s="373"/>
      <c r="BM58" s="373"/>
      <c r="BN58" s="373"/>
      <c r="BO58" s="373"/>
      <c r="BP58" s="373"/>
      <c r="BQ58" s="373"/>
      <c r="BR58" s="373"/>
      <c r="BS58" s="373"/>
      <c r="BT58" s="373"/>
      <c r="BU58" s="373"/>
      <c r="BV58" s="373"/>
      <c r="BW58" s="373"/>
      <c r="BX58" s="373"/>
      <c r="BY58" s="373"/>
      <c r="BZ58" s="373"/>
      <c r="CA58" s="373"/>
      <c r="CB58" s="373"/>
      <c r="CC58" s="373"/>
      <c r="CD58" s="373"/>
      <c r="CE58" s="373"/>
      <c r="CF58" s="373"/>
      <c r="CG58" s="373"/>
      <c r="CH58" s="373"/>
      <c r="CI58" s="373"/>
      <c r="CJ58" s="373"/>
    </row>
    <row r="59" spans="1:88" s="46" customFormat="1" ht="7.2" thickTop="1">
      <c r="B59" s="265"/>
      <c r="C59" s="266"/>
      <c r="D59" s="267"/>
      <c r="E59" s="268"/>
      <c r="F59" s="268"/>
      <c r="G59" s="268"/>
      <c r="H59" s="268"/>
      <c r="I59" s="269"/>
      <c r="J59" s="268"/>
      <c r="K59" s="268"/>
      <c r="L59" s="268"/>
      <c r="M59" s="268"/>
      <c r="N59" s="268"/>
      <c r="O59" s="268"/>
      <c r="P59" s="268"/>
      <c r="Q59" s="270"/>
      <c r="R59" s="271"/>
      <c r="S59" s="271"/>
      <c r="T59" s="272"/>
      <c r="U59" s="268"/>
      <c r="V59" s="268"/>
      <c r="W59" s="268"/>
      <c r="X59" s="268"/>
      <c r="Y59" s="268"/>
      <c r="Z59" s="268"/>
      <c r="AA59" s="268"/>
      <c r="AB59" s="268"/>
      <c r="AC59" s="268"/>
      <c r="AD59" s="268"/>
      <c r="AE59" s="268"/>
      <c r="AF59" s="268"/>
      <c r="AG59" s="268"/>
      <c r="AH59" s="268"/>
      <c r="AI59" s="268"/>
      <c r="AJ59" s="268"/>
      <c r="AK59" s="268"/>
      <c r="AL59" s="268"/>
      <c r="AM59" s="268"/>
      <c r="AN59" s="268"/>
      <c r="AO59" s="268"/>
      <c r="AP59" s="268"/>
      <c r="AQ59" s="269"/>
      <c r="AR59" s="268"/>
      <c r="AS59" s="268"/>
      <c r="AT59" s="268"/>
      <c r="AU59" s="268"/>
      <c r="AV59" s="268"/>
      <c r="AW59" s="268"/>
      <c r="AX59" s="268"/>
      <c r="AY59" s="268"/>
      <c r="AZ59" s="271"/>
      <c r="BA59" s="271"/>
      <c r="BB59" s="272"/>
      <c r="BC59" s="272"/>
      <c r="BD59" s="273"/>
      <c r="BG59" s="110"/>
      <c r="BH59" s="161"/>
      <c r="BI59" s="110"/>
      <c r="BJ59" s="110"/>
      <c r="BK59" s="110"/>
      <c r="BL59" s="110"/>
    </row>
    <row r="60" spans="1:88" s="339" customFormat="1">
      <c r="B60" s="274"/>
      <c r="C60" s="339" t="s">
        <v>179</v>
      </c>
      <c r="D60" s="261"/>
      <c r="F60" s="261"/>
      <c r="G60" s="261"/>
      <c r="H60" s="261"/>
      <c r="I60" s="262"/>
      <c r="J60" s="261"/>
      <c r="K60" s="261"/>
      <c r="L60" s="261"/>
      <c r="M60" s="261"/>
      <c r="N60" s="261"/>
      <c r="O60" s="261"/>
      <c r="P60" s="261"/>
      <c r="Q60" s="261"/>
      <c r="R60" s="261"/>
      <c r="S60" s="264"/>
      <c r="T60" s="261"/>
      <c r="U60" s="261"/>
      <c r="V60" s="261"/>
      <c r="W60" s="261"/>
      <c r="X60" s="261"/>
      <c r="Y60" s="261"/>
      <c r="Z60" s="261"/>
      <c r="AA60" s="261"/>
      <c r="AB60" s="261"/>
      <c r="AC60" s="261"/>
      <c r="AD60" s="261"/>
      <c r="AE60" s="261"/>
      <c r="AF60" s="261"/>
      <c r="AG60" s="261" t="s">
        <v>178</v>
      </c>
      <c r="AH60" s="261"/>
      <c r="AI60" s="261"/>
      <c r="AJ60" s="261"/>
      <c r="AK60" s="261"/>
      <c r="AL60" s="261"/>
      <c r="AN60" s="261"/>
      <c r="AO60" s="261"/>
      <c r="AP60" s="262"/>
      <c r="AQ60" s="261"/>
      <c r="AR60" s="261"/>
      <c r="AS60" s="261"/>
      <c r="AT60" s="261"/>
      <c r="AU60" s="261"/>
      <c r="AV60" s="261"/>
      <c r="AW60" s="261"/>
      <c r="AX60" s="261"/>
      <c r="AY60" s="263"/>
      <c r="AZ60" s="263"/>
      <c r="BA60" s="261"/>
      <c r="BB60" s="264"/>
      <c r="BC60" s="264"/>
      <c r="BD60" s="275"/>
      <c r="BG60" s="340"/>
      <c r="BH60" s="340"/>
      <c r="BI60" s="261"/>
      <c r="BJ60" s="261"/>
      <c r="BK60" s="261"/>
      <c r="BL60" s="261"/>
    </row>
    <row r="61" spans="1:88" s="339" customFormat="1" hidden="1">
      <c r="B61" s="274"/>
      <c r="D61" s="261"/>
      <c r="F61" s="261"/>
      <c r="G61" s="261"/>
      <c r="H61" s="261"/>
      <c r="I61" s="262"/>
      <c r="J61" s="261"/>
      <c r="K61" s="261"/>
      <c r="L61" s="261"/>
      <c r="M61" s="261"/>
      <c r="N61" s="261"/>
      <c r="O61" s="261"/>
      <c r="P61" s="261"/>
      <c r="Q61" s="261"/>
      <c r="R61" s="261"/>
      <c r="S61" s="264"/>
      <c r="T61" s="261"/>
      <c r="U61" s="261"/>
      <c r="V61" s="261"/>
      <c r="W61" s="261"/>
      <c r="X61" s="261"/>
      <c r="Y61" s="261"/>
      <c r="Z61" s="261"/>
      <c r="AA61" s="261"/>
      <c r="AB61" s="261"/>
      <c r="AC61" s="261"/>
      <c r="AD61" s="261"/>
      <c r="AE61" s="261"/>
      <c r="AF61" s="261"/>
      <c r="AG61" s="261"/>
      <c r="AH61" s="261"/>
      <c r="AI61" s="261"/>
      <c r="AJ61" s="261"/>
      <c r="AK61" s="261"/>
      <c r="AL61" s="261"/>
      <c r="AN61" s="261"/>
      <c r="AO61" s="261"/>
      <c r="AP61" s="262"/>
      <c r="AQ61" s="261"/>
      <c r="AR61" s="261"/>
      <c r="AS61" s="261"/>
      <c r="AT61" s="261"/>
      <c r="AU61" s="261"/>
      <c r="AV61" s="261"/>
      <c r="AW61" s="261"/>
      <c r="AX61" s="261"/>
      <c r="AY61" s="263"/>
      <c r="AZ61" s="263"/>
      <c r="BA61" s="261"/>
      <c r="BB61" s="264"/>
      <c r="BC61" s="264"/>
      <c r="BD61" s="275"/>
      <c r="BG61" s="340"/>
      <c r="BH61" s="340"/>
      <c r="BI61" s="261"/>
      <c r="BJ61" s="261"/>
      <c r="BK61" s="261"/>
      <c r="BL61" s="261"/>
    </row>
    <row r="62" spans="1:88" s="339" customFormat="1" hidden="1">
      <c r="B62" s="274"/>
      <c r="D62" s="261"/>
      <c r="F62" s="261"/>
      <c r="G62" s="261"/>
      <c r="H62" s="261"/>
      <c r="I62" s="262"/>
      <c r="J62" s="261"/>
      <c r="K62" s="261"/>
      <c r="L62" s="261"/>
      <c r="M62" s="261"/>
      <c r="N62" s="261"/>
      <c r="O62" s="261"/>
      <c r="P62" s="261"/>
      <c r="Q62" s="261"/>
      <c r="R62" s="261"/>
      <c r="S62" s="264"/>
      <c r="T62" s="261"/>
      <c r="U62" s="261"/>
      <c r="V62" s="261"/>
      <c r="W62" s="261"/>
      <c r="X62" s="261"/>
      <c r="Y62" s="261"/>
      <c r="Z62" s="261"/>
      <c r="AA62" s="261"/>
      <c r="AB62" s="261"/>
      <c r="AC62" s="261"/>
      <c r="AD62" s="261"/>
      <c r="AE62" s="261"/>
      <c r="AF62" s="261"/>
      <c r="AG62" s="261"/>
      <c r="AH62" s="261"/>
      <c r="AI62" s="261"/>
      <c r="AJ62" s="261"/>
      <c r="AK62" s="261"/>
      <c r="AL62" s="261"/>
      <c r="AN62" s="261"/>
      <c r="AO62" s="261"/>
      <c r="AP62" s="262"/>
      <c r="AQ62" s="261"/>
      <c r="AR62" s="261"/>
      <c r="AS62" s="261"/>
      <c r="AT62" s="261"/>
      <c r="AU62" s="261"/>
      <c r="AV62" s="261"/>
      <c r="AW62" s="261"/>
      <c r="AX62" s="261"/>
      <c r="AY62" s="263"/>
      <c r="AZ62" s="263"/>
      <c r="BA62" s="261"/>
      <c r="BB62" s="264"/>
      <c r="BC62" s="264"/>
      <c r="BD62" s="275"/>
      <c r="BG62" s="340"/>
      <c r="BH62" s="340"/>
      <c r="BI62" s="261"/>
      <c r="BJ62" s="261"/>
      <c r="BK62" s="261"/>
      <c r="BL62" s="261"/>
    </row>
    <row r="63" spans="1:88" s="46" customFormat="1" ht="7.2" thickBot="1">
      <c r="B63" s="276"/>
      <c r="C63" s="277"/>
      <c r="D63" s="278"/>
      <c r="E63" s="279"/>
      <c r="F63" s="279"/>
      <c r="G63" s="279"/>
      <c r="H63" s="279"/>
      <c r="I63" s="280"/>
      <c r="J63" s="279"/>
      <c r="K63" s="279"/>
      <c r="L63" s="279"/>
      <c r="M63" s="279"/>
      <c r="N63" s="279"/>
      <c r="O63" s="279"/>
      <c r="P63" s="279"/>
      <c r="Q63" s="281"/>
      <c r="R63" s="282"/>
      <c r="S63" s="282"/>
      <c r="T63" s="283"/>
      <c r="U63" s="279"/>
      <c r="V63" s="279"/>
      <c r="W63" s="279"/>
      <c r="X63" s="279"/>
      <c r="Y63" s="279"/>
      <c r="Z63" s="279"/>
      <c r="AA63" s="279"/>
      <c r="AB63" s="279"/>
      <c r="AC63" s="279"/>
      <c r="AD63" s="279"/>
      <c r="AE63" s="279"/>
      <c r="AF63" s="279"/>
      <c r="AG63" s="279"/>
      <c r="AH63" s="279"/>
      <c r="AI63" s="279"/>
      <c r="AJ63" s="279"/>
      <c r="AK63" s="279"/>
      <c r="AL63" s="279"/>
      <c r="AM63" s="279"/>
      <c r="AN63" s="279"/>
      <c r="AO63" s="279"/>
      <c r="AP63" s="279"/>
      <c r="AQ63" s="280"/>
      <c r="AR63" s="279"/>
      <c r="AS63" s="279"/>
      <c r="AT63" s="279"/>
      <c r="AU63" s="279"/>
      <c r="AV63" s="279"/>
      <c r="AW63" s="279"/>
      <c r="AX63" s="279"/>
      <c r="AY63" s="279"/>
      <c r="AZ63" s="282"/>
      <c r="BA63" s="282"/>
      <c r="BB63" s="283"/>
      <c r="BC63" s="283"/>
      <c r="BD63" s="284"/>
      <c r="BG63" s="110"/>
      <c r="BH63" s="161"/>
      <c r="BI63" s="110"/>
      <c r="BJ63" s="110"/>
      <c r="BK63" s="110"/>
      <c r="BL63" s="110"/>
    </row>
    <row r="64" spans="1:88" s="288" customFormat="1" ht="6.6" thickTop="1" thickBot="1">
      <c r="B64" s="290"/>
      <c r="C64" s="285"/>
      <c r="D64" s="285"/>
      <c r="V64" s="285"/>
      <c r="W64" s="285"/>
      <c r="X64" s="285"/>
      <c r="Y64" s="285"/>
      <c r="Z64" s="285"/>
      <c r="AA64" s="285"/>
      <c r="AB64" s="285"/>
      <c r="AC64" s="285"/>
      <c r="AD64" s="285"/>
      <c r="AE64" s="285"/>
      <c r="AF64" s="285"/>
      <c r="AG64" s="285"/>
      <c r="AH64" s="285"/>
      <c r="AI64" s="285"/>
      <c r="AJ64" s="285"/>
      <c r="AK64" s="285"/>
      <c r="AL64" s="285"/>
      <c r="AM64" s="285"/>
      <c r="AN64" s="285"/>
      <c r="AO64" s="285"/>
      <c r="AP64" s="285"/>
      <c r="AQ64" s="285"/>
      <c r="AR64" s="285"/>
      <c r="AS64" s="285"/>
      <c r="AT64" s="285"/>
      <c r="AU64" s="285"/>
      <c r="AV64" s="285"/>
      <c r="AW64" s="285"/>
      <c r="AX64" s="285"/>
      <c r="AY64" s="285"/>
      <c r="AZ64" s="285"/>
      <c r="BA64" s="285"/>
      <c r="BB64" s="285"/>
      <c r="BC64" s="285"/>
      <c r="BD64" s="285"/>
      <c r="BG64" s="296"/>
    </row>
    <row r="65" spans="1:77" s="3" customFormat="1" ht="6.6">
      <c r="B65" s="394" t="s">
        <v>46</v>
      </c>
      <c r="C65" s="395"/>
      <c r="D65" s="20"/>
      <c r="E65" s="162"/>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c r="AL65" s="163"/>
      <c r="AM65" s="163"/>
      <c r="AN65" s="163"/>
      <c r="AO65" s="163"/>
      <c r="AP65" s="163"/>
      <c r="AQ65" s="163"/>
      <c r="AR65" s="163"/>
      <c r="AS65" s="163"/>
      <c r="AT65" s="163"/>
      <c r="AU65" s="163"/>
      <c r="AV65" s="163"/>
      <c r="AW65" s="163"/>
      <c r="AX65" s="163"/>
      <c r="AY65" s="163"/>
      <c r="AZ65" s="163"/>
      <c r="BA65" s="163"/>
      <c r="BB65" s="163"/>
      <c r="BC65" s="163"/>
      <c r="BD65" s="164"/>
      <c r="BG65" s="84"/>
      <c r="BH65" s="84"/>
      <c r="BI65" s="84"/>
      <c r="BJ65" s="84"/>
      <c r="BK65" s="84"/>
      <c r="BL65" s="84"/>
      <c r="BM65" s="84"/>
    </row>
    <row r="66" spans="1:77">
      <c r="B66" s="396"/>
      <c r="C66" s="397"/>
      <c r="E66" s="165"/>
      <c r="F66" s="434" t="s">
        <v>186</v>
      </c>
      <c r="G66" s="434"/>
      <c r="H66" s="166" t="s">
        <v>187</v>
      </c>
      <c r="I66" s="166"/>
      <c r="J66" s="166"/>
      <c r="K66" s="166"/>
      <c r="L66" s="166"/>
      <c r="M66" s="166"/>
      <c r="N66" s="166"/>
      <c r="O66" s="166"/>
      <c r="P66" s="166"/>
      <c r="Q66" s="166"/>
      <c r="R66" s="167"/>
      <c r="S66" s="167"/>
      <c r="T66" s="167"/>
      <c r="U66" s="167"/>
      <c r="V66" s="167"/>
      <c r="W66" s="167"/>
      <c r="X66" s="167"/>
      <c r="Y66" s="167"/>
      <c r="Z66" s="167"/>
      <c r="AA66" s="167"/>
      <c r="AB66" s="167"/>
      <c r="AC66" s="167"/>
      <c r="AD66" s="167"/>
      <c r="AE66" s="167"/>
      <c r="AF66" s="166"/>
      <c r="AG66" s="166"/>
      <c r="AH66" s="166"/>
      <c r="AI66" s="166"/>
      <c r="AJ66" s="166"/>
      <c r="AK66" s="166"/>
      <c r="AL66" s="166"/>
      <c r="AM66" s="166"/>
      <c r="AN66" s="166"/>
      <c r="AO66" s="166"/>
      <c r="AP66" s="166"/>
      <c r="AQ66" s="166"/>
      <c r="AR66" s="166"/>
      <c r="AS66" s="166"/>
      <c r="AT66" s="166"/>
      <c r="AU66" s="166"/>
      <c r="AV66" s="166"/>
      <c r="AW66" s="166"/>
      <c r="AX66" s="166"/>
      <c r="AY66" s="166"/>
      <c r="AZ66" s="166"/>
      <c r="BA66" s="166"/>
      <c r="BB66" s="166"/>
      <c r="BC66" s="166"/>
      <c r="BD66" s="168"/>
      <c r="BG66" s="17"/>
      <c r="BH66" s="17"/>
      <c r="BI66" s="17"/>
      <c r="BL66" s="17"/>
      <c r="BM66" s="17"/>
    </row>
    <row r="67" spans="1:77" s="3" customFormat="1" ht="7.2" thickBot="1">
      <c r="B67" s="398" t="s">
        <v>108</v>
      </c>
      <c r="C67" s="399"/>
      <c r="D67" s="20"/>
      <c r="E67" s="169"/>
      <c r="F67" s="170"/>
      <c r="G67" s="170"/>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c r="AE67" s="170"/>
      <c r="AF67" s="170"/>
      <c r="AG67" s="170"/>
      <c r="AH67" s="170"/>
      <c r="AI67" s="170"/>
      <c r="AJ67" s="170"/>
      <c r="AK67" s="170"/>
      <c r="AL67" s="170"/>
      <c r="AM67" s="170"/>
      <c r="AN67" s="170"/>
      <c r="AO67" s="170"/>
      <c r="AP67" s="170"/>
      <c r="AQ67" s="170"/>
      <c r="AR67" s="170"/>
      <c r="AS67" s="170"/>
      <c r="AT67" s="170"/>
      <c r="AU67" s="170"/>
      <c r="AV67" s="170"/>
      <c r="AW67" s="170"/>
      <c r="AX67" s="170"/>
      <c r="AY67" s="170"/>
      <c r="AZ67" s="170"/>
      <c r="BA67" s="170"/>
      <c r="BB67" s="170"/>
      <c r="BC67" s="170"/>
      <c r="BD67" s="171"/>
      <c r="BG67" s="84"/>
      <c r="BH67" s="84"/>
      <c r="BI67" s="84"/>
      <c r="BJ67" s="84"/>
      <c r="BK67" s="84"/>
      <c r="BL67" s="84"/>
      <c r="BM67" s="84"/>
    </row>
    <row r="68" spans="1:77" s="172" customFormat="1" ht="13.5" customHeight="1" thickBot="1">
      <c r="B68" s="398"/>
      <c r="C68" s="399"/>
      <c r="D68" s="173"/>
      <c r="E68" s="496" t="s">
        <v>80</v>
      </c>
      <c r="F68" s="496"/>
      <c r="G68" s="496"/>
      <c r="H68" s="496"/>
      <c r="I68" s="496"/>
      <c r="J68" s="496"/>
      <c r="K68" s="496"/>
      <c r="L68" s="496"/>
      <c r="M68" s="496"/>
      <c r="N68" s="496"/>
      <c r="O68" s="496"/>
      <c r="P68" s="496"/>
      <c r="Q68" s="496"/>
      <c r="R68" s="496"/>
      <c r="S68" s="496"/>
      <c r="T68" s="496"/>
      <c r="U68" s="496"/>
      <c r="V68" s="173"/>
      <c r="W68" s="437" t="s">
        <v>80</v>
      </c>
      <c r="X68" s="437"/>
      <c r="Y68" s="437"/>
      <c r="Z68" s="437"/>
      <c r="AA68" s="437"/>
      <c r="AB68" s="437"/>
      <c r="AC68" s="437"/>
      <c r="AD68" s="437"/>
      <c r="AE68" s="437"/>
      <c r="AF68" s="437"/>
      <c r="AG68" s="437"/>
      <c r="AH68" s="437"/>
      <c r="AI68" s="437"/>
      <c r="AJ68" s="437"/>
      <c r="AK68" s="437"/>
      <c r="AL68" s="437"/>
      <c r="AM68" s="437"/>
      <c r="AN68" s="437" t="s">
        <v>80</v>
      </c>
      <c r="AO68" s="437"/>
      <c r="AP68" s="437"/>
      <c r="AQ68" s="437"/>
      <c r="AR68" s="437"/>
      <c r="AS68" s="437"/>
      <c r="AT68" s="437"/>
      <c r="AU68" s="437"/>
      <c r="AV68" s="437"/>
      <c r="AW68" s="437"/>
      <c r="AX68" s="437"/>
      <c r="AY68" s="437"/>
      <c r="AZ68" s="437"/>
      <c r="BA68" s="437"/>
      <c r="BB68" s="437"/>
      <c r="BC68" s="437"/>
      <c r="BD68" s="437"/>
      <c r="BG68" s="174"/>
      <c r="BH68" s="174"/>
      <c r="BI68" s="174"/>
      <c r="BJ68" s="174"/>
      <c r="BK68" s="174"/>
    </row>
    <row r="69" spans="1:77" s="3" customFormat="1" ht="6" customHeight="1">
      <c r="B69" s="398"/>
      <c r="C69" s="399"/>
      <c r="D69" s="20"/>
      <c r="E69" s="350"/>
      <c r="F69" s="198"/>
      <c r="G69" s="198"/>
      <c r="H69" s="198"/>
      <c r="I69" s="198"/>
      <c r="J69" s="198"/>
      <c r="K69" s="198"/>
      <c r="L69" s="198"/>
      <c r="M69" s="198"/>
      <c r="N69" s="198"/>
      <c r="O69" s="198"/>
      <c r="P69" s="198"/>
      <c r="Q69" s="198"/>
      <c r="R69" s="198"/>
      <c r="S69" s="198"/>
      <c r="T69" s="198"/>
      <c r="U69" s="351"/>
      <c r="V69" s="20"/>
      <c r="W69" s="175"/>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c r="AT69" s="176"/>
      <c r="AU69" s="176"/>
      <c r="AV69" s="176"/>
      <c r="AW69" s="176"/>
      <c r="AX69" s="176"/>
      <c r="AY69" s="176"/>
      <c r="AZ69" s="176"/>
      <c r="BA69" s="176"/>
      <c r="BB69" s="176"/>
      <c r="BC69" s="176"/>
      <c r="BD69" s="177"/>
      <c r="BG69" s="84"/>
      <c r="BH69" s="84"/>
      <c r="BI69" s="84"/>
      <c r="BJ69" s="84"/>
      <c r="BK69" s="84"/>
    </row>
    <row r="70" spans="1:77" ht="10.5" customHeight="1">
      <c r="B70" s="398"/>
      <c r="C70" s="399"/>
      <c r="E70" s="352"/>
      <c r="F70" s="361" t="s">
        <v>199</v>
      </c>
      <c r="G70" s="361"/>
      <c r="H70" s="361"/>
      <c r="I70" s="361"/>
      <c r="J70" s="361"/>
      <c r="K70" s="361"/>
      <c r="L70" s="361"/>
      <c r="M70" s="361"/>
      <c r="N70" s="361"/>
      <c r="O70" s="361"/>
      <c r="P70" s="361"/>
      <c r="Q70" s="361"/>
      <c r="R70" s="361"/>
      <c r="S70" s="361"/>
      <c r="T70" s="361"/>
      <c r="U70" s="353"/>
      <c r="V70" s="56"/>
      <c r="W70" s="178"/>
      <c r="X70" s="415" t="s">
        <v>124</v>
      </c>
      <c r="Y70" s="415"/>
      <c r="Z70" s="415"/>
      <c r="AA70" s="415"/>
      <c r="AB70" s="415"/>
      <c r="AD70" s="374" t="s">
        <v>150</v>
      </c>
      <c r="AE70" s="375"/>
      <c r="AF70" s="375"/>
      <c r="AG70" s="375"/>
      <c r="AH70" s="375"/>
      <c r="AI70" s="375"/>
      <c r="AJ70" s="375"/>
      <c r="AK70" s="375"/>
      <c r="AL70" s="375"/>
      <c r="AM70" s="375"/>
      <c r="AN70" s="375"/>
      <c r="AO70" s="375"/>
      <c r="AP70" s="375"/>
      <c r="AQ70" s="375"/>
      <c r="AR70" s="375"/>
      <c r="AS70" s="375"/>
      <c r="AT70" s="375"/>
      <c r="AU70" s="375"/>
      <c r="AV70" s="375"/>
      <c r="AW70" s="375"/>
      <c r="AX70" s="375"/>
      <c r="AY70" s="375"/>
      <c r="AZ70" s="375"/>
      <c r="BA70" s="375"/>
      <c r="BB70" s="375"/>
      <c r="BC70" s="376"/>
      <c r="BD70" s="179"/>
      <c r="BG70" s="17"/>
      <c r="BH70" s="17"/>
      <c r="BI70" s="17"/>
      <c r="BJ70" s="17"/>
      <c r="BK70" s="17"/>
    </row>
    <row r="71" spans="1:77" ht="10.5" customHeight="1">
      <c r="B71" s="398"/>
      <c r="C71" s="399"/>
      <c r="E71" s="354"/>
      <c r="F71" s="361" t="s">
        <v>200</v>
      </c>
      <c r="G71" s="361"/>
      <c r="H71" s="361"/>
      <c r="I71" s="361"/>
      <c r="J71" s="361"/>
      <c r="K71" s="361"/>
      <c r="L71" s="361"/>
      <c r="M71" s="361"/>
      <c r="N71" s="361"/>
      <c r="O71" s="361"/>
      <c r="P71" s="361"/>
      <c r="Q71" s="59" t="s">
        <v>81</v>
      </c>
      <c r="R71" s="384">
        <f>IF(R40-N121-AW121&gt;0,R40-N121-AW121,0)</f>
        <v>0</v>
      </c>
      <c r="S71" s="384"/>
      <c r="T71" s="11" t="s">
        <v>4</v>
      </c>
      <c r="U71" s="353"/>
      <c r="V71" s="56"/>
      <c r="W71" s="178"/>
      <c r="Y71" s="56"/>
      <c r="Z71" s="56"/>
      <c r="AA71" s="56"/>
      <c r="AB71" s="56"/>
      <c r="AC71" s="56"/>
      <c r="AD71" s="377"/>
      <c r="AE71" s="378"/>
      <c r="AF71" s="378"/>
      <c r="AG71" s="378"/>
      <c r="AH71" s="378"/>
      <c r="AI71" s="378"/>
      <c r="AJ71" s="378"/>
      <c r="AK71" s="378"/>
      <c r="AL71" s="378"/>
      <c r="AM71" s="378"/>
      <c r="AN71" s="378"/>
      <c r="AO71" s="378"/>
      <c r="AP71" s="378"/>
      <c r="AQ71" s="378"/>
      <c r="AR71" s="378"/>
      <c r="AS71" s="378"/>
      <c r="AT71" s="378"/>
      <c r="AU71" s="378"/>
      <c r="AV71" s="378"/>
      <c r="AW71" s="378"/>
      <c r="AX71" s="378"/>
      <c r="AY71" s="378"/>
      <c r="AZ71" s="378"/>
      <c r="BA71" s="378"/>
      <c r="BB71" s="378"/>
      <c r="BC71" s="379"/>
      <c r="BD71" s="179"/>
      <c r="BG71" s="17"/>
      <c r="BH71" s="17"/>
      <c r="BI71" s="17"/>
      <c r="BJ71" s="17"/>
      <c r="BK71" s="17"/>
    </row>
    <row r="72" spans="1:77" s="3" customFormat="1" ht="6" customHeight="1">
      <c r="A72" s="20"/>
      <c r="B72" s="398"/>
      <c r="C72" s="399"/>
      <c r="D72" s="63"/>
      <c r="E72" s="355"/>
      <c r="F72" s="20"/>
      <c r="G72" s="20"/>
      <c r="H72" s="20"/>
      <c r="I72" s="20"/>
      <c r="J72" s="20"/>
      <c r="K72" s="20"/>
      <c r="L72" s="20"/>
      <c r="M72" s="20"/>
      <c r="N72" s="20"/>
      <c r="O72" s="20"/>
      <c r="P72" s="20"/>
      <c r="Q72" s="20"/>
      <c r="R72" s="20"/>
      <c r="S72" s="20"/>
      <c r="T72" s="20"/>
      <c r="U72" s="356"/>
      <c r="V72" s="180"/>
      <c r="W72" s="123"/>
      <c r="X72" s="110"/>
      <c r="Y72" s="46"/>
      <c r="Z72" s="132"/>
      <c r="AA72" s="110"/>
      <c r="AB72" s="110"/>
      <c r="AC72" s="110"/>
      <c r="AD72" s="46"/>
      <c r="AE72" s="46"/>
      <c r="AF72" s="110"/>
      <c r="AG72" s="46"/>
      <c r="AH72" s="110"/>
      <c r="AI72" s="140"/>
      <c r="AJ72" s="140"/>
      <c r="AK72" s="121"/>
      <c r="AL72" s="121"/>
      <c r="AM72" s="46"/>
      <c r="AN72" s="110"/>
      <c r="AO72" s="110"/>
      <c r="AP72" s="46"/>
      <c r="AQ72" s="132"/>
      <c r="AR72" s="110"/>
      <c r="AS72" s="110"/>
      <c r="AT72" s="110"/>
      <c r="AU72" s="46"/>
      <c r="AV72" s="46"/>
      <c r="AW72" s="110"/>
      <c r="AX72" s="46"/>
      <c r="AY72" s="110"/>
      <c r="AZ72" s="140"/>
      <c r="BA72" s="140"/>
      <c r="BB72" s="121"/>
      <c r="BC72" s="121"/>
      <c r="BD72" s="129"/>
      <c r="BE72" s="20"/>
      <c r="BF72" s="20"/>
      <c r="BG72" s="84"/>
      <c r="BH72" s="84"/>
      <c r="BI72" s="108"/>
      <c r="BJ72" s="92"/>
      <c r="BK72" s="92"/>
      <c r="BL72" s="92"/>
      <c r="BM72" s="92"/>
      <c r="BN72" s="92"/>
      <c r="BO72" s="92"/>
      <c r="BP72" s="92"/>
      <c r="BQ72" s="92"/>
      <c r="BR72" s="92"/>
      <c r="BS72" s="92"/>
      <c r="BT72" s="92"/>
      <c r="BU72" s="92"/>
      <c r="BV72" s="92"/>
      <c r="BW72" s="92"/>
      <c r="BX72" s="92"/>
      <c r="BY72" s="20"/>
    </row>
    <row r="73" spans="1:77" ht="10.5" customHeight="1" thickBot="1">
      <c r="A73" s="317"/>
      <c r="B73" s="398"/>
      <c r="C73" s="399"/>
      <c r="D73" s="47"/>
      <c r="E73" s="354"/>
      <c r="F73" s="361"/>
      <c r="G73" s="361" t="s">
        <v>7</v>
      </c>
      <c r="H73" s="361" t="s">
        <v>201</v>
      </c>
      <c r="I73" s="361"/>
      <c r="J73" s="361"/>
      <c r="K73" s="361"/>
      <c r="L73" s="361"/>
      <c r="M73" s="361"/>
      <c r="N73" s="361"/>
      <c r="O73" s="361"/>
      <c r="P73" s="361"/>
      <c r="Q73" s="361"/>
      <c r="R73" s="361"/>
      <c r="S73" s="361"/>
      <c r="T73" s="361"/>
      <c r="U73" s="353"/>
      <c r="V73" s="181"/>
      <c r="W73" s="49"/>
      <c r="X73" s="59" t="s">
        <v>43</v>
      </c>
      <c r="Y73" s="317" t="s">
        <v>121</v>
      </c>
      <c r="Z73" s="48"/>
      <c r="AA73" s="59"/>
      <c r="AB73" s="317"/>
      <c r="AC73" s="59"/>
      <c r="AD73" s="59"/>
      <c r="AE73" s="317"/>
      <c r="AF73" s="182"/>
      <c r="AG73" s="182"/>
      <c r="AH73" s="59"/>
      <c r="AI73" s="317"/>
      <c r="AJ73" s="182"/>
      <c r="AK73" s="317"/>
      <c r="AL73" s="317"/>
      <c r="AM73" s="317"/>
      <c r="AN73" s="317"/>
      <c r="AO73" s="56"/>
      <c r="AP73" s="317" t="s">
        <v>57</v>
      </c>
      <c r="AQ73" s="382" t="str">
        <f>IF(AJ52+BA52-ROUND((AD15*0.5+AT15*0.3),0)&gt;=0,"〇適合","×不適合（計画の数を見直してください）")</f>
        <v>〇適合</v>
      </c>
      <c r="AR73" s="382"/>
      <c r="AS73" s="382"/>
      <c r="AT73" s="382"/>
      <c r="AU73" s="382"/>
      <c r="AV73" s="382"/>
      <c r="AW73" s="382"/>
      <c r="AX73" s="382"/>
      <c r="AY73" s="382"/>
      <c r="AZ73" s="382"/>
      <c r="BA73" s="382"/>
      <c r="BB73" s="382"/>
      <c r="BC73" s="382"/>
      <c r="BD73" s="34"/>
      <c r="BG73" s="17" t="s">
        <v>18</v>
      </c>
      <c r="BH73" s="17" t="s">
        <v>142</v>
      </c>
      <c r="BI73" s="48"/>
      <c r="BJ73" s="48"/>
      <c r="BK73" s="48"/>
      <c r="BL73" s="48"/>
      <c r="BM73" s="48"/>
      <c r="BN73" s="48"/>
      <c r="BO73" s="317"/>
    </row>
    <row r="74" spans="1:77" s="347" customFormat="1" ht="10.5" customHeight="1" thickBot="1">
      <c r="A74" s="349"/>
      <c r="B74" s="398"/>
      <c r="C74" s="399"/>
      <c r="D74" s="47"/>
      <c r="E74" s="354"/>
      <c r="F74" s="361"/>
      <c r="G74" s="361"/>
      <c r="H74" s="447"/>
      <c r="I74" s="448"/>
      <c r="J74" s="361" t="s">
        <v>202</v>
      </c>
      <c r="K74" s="361"/>
      <c r="L74" s="361"/>
      <c r="M74" s="361"/>
      <c r="N74" s="361"/>
      <c r="O74" s="361"/>
      <c r="P74" s="361"/>
      <c r="Q74" s="361"/>
      <c r="R74" s="361"/>
      <c r="S74" s="361"/>
      <c r="T74" s="361"/>
      <c r="U74" s="353"/>
      <c r="V74" s="181"/>
      <c r="W74" s="49"/>
      <c r="X74" s="59"/>
      <c r="Y74" s="349"/>
      <c r="Z74" s="48"/>
      <c r="AA74" s="59"/>
      <c r="AB74" s="349"/>
      <c r="AC74" s="59"/>
      <c r="AD74" s="59"/>
      <c r="AE74" s="349"/>
      <c r="AF74" s="182"/>
      <c r="AG74" s="182"/>
      <c r="AH74" s="59"/>
      <c r="AI74" s="349"/>
      <c r="AJ74" s="182"/>
      <c r="AK74" s="349"/>
      <c r="AL74" s="349"/>
      <c r="AM74" s="349"/>
      <c r="AN74" s="349"/>
      <c r="AO74" s="56"/>
      <c r="AP74" s="349"/>
      <c r="AQ74" s="348"/>
      <c r="AR74" s="348"/>
      <c r="AS74" s="348"/>
      <c r="AT74" s="348"/>
      <c r="AU74" s="348"/>
      <c r="AV74" s="348"/>
      <c r="AW74" s="348"/>
      <c r="AX74" s="348"/>
      <c r="AY74" s="348"/>
      <c r="AZ74" s="348"/>
      <c r="BA74" s="348"/>
      <c r="BB74" s="348"/>
      <c r="BC74" s="348"/>
      <c r="BD74" s="34"/>
      <c r="BG74" s="17"/>
      <c r="BH74" s="17"/>
      <c r="BI74" s="48"/>
      <c r="BJ74" s="48"/>
      <c r="BK74" s="48"/>
      <c r="BL74" s="48"/>
      <c r="BM74" s="48"/>
      <c r="BN74" s="48"/>
      <c r="BO74" s="349"/>
    </row>
    <row r="75" spans="1:77" s="3" customFormat="1" ht="6.45" customHeight="1" thickBot="1">
      <c r="A75" s="20"/>
      <c r="B75" s="398"/>
      <c r="C75" s="399"/>
      <c r="D75" s="63"/>
      <c r="E75" s="357"/>
      <c r="F75" s="358"/>
      <c r="G75" s="358"/>
      <c r="H75" s="359"/>
      <c r="I75" s="359"/>
      <c r="J75" s="358"/>
      <c r="K75" s="358"/>
      <c r="L75" s="358"/>
      <c r="M75" s="358"/>
      <c r="N75" s="358"/>
      <c r="O75" s="358"/>
      <c r="P75" s="358"/>
      <c r="Q75" s="358"/>
      <c r="R75" s="358"/>
      <c r="S75" s="358"/>
      <c r="T75" s="358"/>
      <c r="U75" s="360"/>
      <c r="V75" s="180"/>
      <c r="W75" s="6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7"/>
      <c r="BE75" s="20"/>
      <c r="BF75" s="20"/>
      <c r="BG75" s="84"/>
      <c r="BH75" s="84"/>
      <c r="BI75" s="108"/>
      <c r="BJ75" s="108"/>
      <c r="BK75" s="108"/>
      <c r="BL75" s="108"/>
      <c r="BM75" s="20"/>
      <c r="BN75" s="20"/>
      <c r="BO75" s="20"/>
      <c r="BP75" s="20"/>
      <c r="BQ75" s="20"/>
      <c r="BR75" s="20"/>
      <c r="BS75" s="20"/>
      <c r="BT75" s="20"/>
      <c r="BU75" s="20"/>
      <c r="BV75" s="20"/>
      <c r="BW75" s="20"/>
      <c r="BX75" s="20"/>
      <c r="BY75" s="20"/>
    </row>
    <row r="76" spans="1:77" ht="10.95" customHeight="1" thickBot="1">
      <c r="B76" s="398"/>
      <c r="C76" s="399"/>
      <c r="E76" s="438" t="s">
        <v>69</v>
      </c>
      <c r="F76" s="438"/>
      <c r="G76" s="438"/>
      <c r="H76" s="438"/>
      <c r="I76" s="438"/>
      <c r="J76" s="438"/>
      <c r="K76" s="438"/>
      <c r="L76" s="438"/>
      <c r="M76" s="438"/>
      <c r="N76" s="438"/>
      <c r="O76" s="438"/>
      <c r="P76" s="438"/>
      <c r="Q76" s="438"/>
      <c r="R76" s="438"/>
      <c r="S76" s="438"/>
      <c r="T76" s="438"/>
      <c r="U76" s="438"/>
      <c r="W76" s="383" t="s">
        <v>69</v>
      </c>
      <c r="X76" s="383"/>
      <c r="Y76" s="383"/>
      <c r="Z76" s="383"/>
      <c r="AA76" s="383"/>
      <c r="AB76" s="383"/>
      <c r="AC76" s="383"/>
      <c r="AD76" s="383"/>
      <c r="AE76" s="383"/>
      <c r="AF76" s="383"/>
      <c r="AG76" s="383"/>
      <c r="AH76" s="383"/>
      <c r="AI76" s="383"/>
      <c r="AJ76" s="383"/>
      <c r="AK76" s="383"/>
      <c r="AL76" s="383"/>
      <c r="AM76" s="383"/>
      <c r="AN76" s="383" t="s">
        <v>69</v>
      </c>
      <c r="AO76" s="383"/>
      <c r="AP76" s="383"/>
      <c r="AQ76" s="383"/>
      <c r="AR76" s="383"/>
      <c r="AS76" s="383"/>
      <c r="AT76" s="383"/>
      <c r="AU76" s="383"/>
      <c r="AV76" s="383"/>
      <c r="AW76" s="383"/>
      <c r="AX76" s="383"/>
      <c r="AY76" s="383"/>
      <c r="AZ76" s="383"/>
      <c r="BA76" s="383"/>
      <c r="BB76" s="383"/>
      <c r="BC76" s="383"/>
      <c r="BD76" s="383"/>
      <c r="BG76" s="17"/>
      <c r="BH76" s="17"/>
      <c r="BI76" s="17"/>
      <c r="BJ76" s="17"/>
      <c r="BK76" s="17"/>
      <c r="BL76" s="17"/>
      <c r="BM76" s="17"/>
    </row>
    <row r="77" spans="1:77" s="3" customFormat="1" ht="6.6">
      <c r="B77" s="398"/>
      <c r="C77" s="399"/>
      <c r="D77" s="63"/>
      <c r="E77" s="183"/>
      <c r="F77" s="184"/>
      <c r="G77" s="184"/>
      <c r="H77" s="184"/>
      <c r="I77" s="184"/>
      <c r="J77" s="184"/>
      <c r="K77" s="184"/>
      <c r="L77" s="184"/>
      <c r="M77" s="184"/>
      <c r="N77" s="184"/>
      <c r="O77" s="184"/>
      <c r="P77" s="184"/>
      <c r="Q77" s="184"/>
      <c r="R77" s="28"/>
      <c r="S77" s="28"/>
      <c r="T77" s="28"/>
      <c r="U77" s="185"/>
      <c r="V77" s="132"/>
      <c r="W77" s="183"/>
      <c r="X77" s="184"/>
      <c r="Y77" s="184"/>
      <c r="Z77" s="184"/>
      <c r="AA77" s="184"/>
      <c r="AB77" s="184"/>
      <c r="AC77" s="44"/>
      <c r="AD77" s="184"/>
      <c r="AE77" s="184"/>
      <c r="AF77" s="184"/>
      <c r="AG77" s="186"/>
      <c r="AH77" s="28"/>
      <c r="AI77" s="28"/>
      <c r="AJ77" s="28"/>
      <c r="AK77" s="28"/>
      <c r="AL77" s="28"/>
      <c r="AM77" s="29"/>
      <c r="AN77" s="43"/>
      <c r="AO77" s="28"/>
      <c r="AP77" s="28"/>
      <c r="AQ77" s="28"/>
      <c r="AR77" s="28"/>
      <c r="AS77" s="28"/>
      <c r="AT77" s="28"/>
      <c r="AU77" s="28"/>
      <c r="AV77" s="28"/>
      <c r="AW77" s="28"/>
      <c r="AX77" s="28"/>
      <c r="AY77" s="28"/>
      <c r="AZ77" s="28"/>
      <c r="BA77" s="28"/>
      <c r="BB77" s="28"/>
      <c r="BC77" s="28"/>
      <c r="BD77" s="29"/>
      <c r="BG77" s="84"/>
      <c r="BH77" s="108"/>
      <c r="BI77" s="108"/>
      <c r="BJ77" s="108"/>
      <c r="BK77" s="108"/>
      <c r="BL77" s="108"/>
      <c r="BM77" s="84"/>
    </row>
    <row r="78" spans="1:77">
      <c r="A78" s="317"/>
      <c r="B78" s="398"/>
      <c r="C78" s="399"/>
      <c r="D78" s="47"/>
      <c r="E78" s="187"/>
      <c r="F78" s="137" t="s">
        <v>195</v>
      </c>
      <c r="G78" s="137"/>
      <c r="H78" s="137"/>
      <c r="I78" s="317"/>
      <c r="J78" s="317"/>
      <c r="K78" s="317"/>
      <c r="L78" s="137"/>
      <c r="N78" s="137"/>
      <c r="O78" s="317"/>
      <c r="P78" s="317"/>
      <c r="U78" s="34"/>
      <c r="W78" s="49"/>
      <c r="X78" s="137" t="s">
        <v>196</v>
      </c>
      <c r="Y78" s="137"/>
      <c r="Z78" s="137"/>
      <c r="AA78" s="137"/>
      <c r="AB78" s="56"/>
      <c r="AC78" s="317"/>
      <c r="AD78" s="56"/>
      <c r="AE78" s="188"/>
      <c r="AF78" s="188"/>
      <c r="AG78" s="11"/>
      <c r="AH78" s="188"/>
      <c r="AM78" s="34"/>
      <c r="AN78" s="49"/>
      <c r="AO78" s="137" t="s">
        <v>197</v>
      </c>
      <c r="AP78" s="137"/>
      <c r="AQ78" s="317"/>
      <c r="AR78" s="317"/>
      <c r="AS78" s="317"/>
      <c r="AT78" s="317"/>
      <c r="AU78" s="317"/>
      <c r="AV78" s="317"/>
      <c r="AW78" s="317"/>
      <c r="AX78" s="11"/>
      <c r="AY78" s="317"/>
      <c r="BD78" s="34"/>
      <c r="BG78" s="17"/>
      <c r="BH78" s="317"/>
      <c r="BI78" s="317"/>
      <c r="BJ78" s="18"/>
      <c r="BK78" s="18"/>
      <c r="BL78" s="18"/>
      <c r="BM78" s="17"/>
      <c r="BN78" s="17"/>
      <c r="BO78" s="17"/>
      <c r="BP78" s="17"/>
    </row>
    <row r="79" spans="1:77">
      <c r="B79" s="398"/>
      <c r="C79" s="399"/>
      <c r="D79" s="47"/>
      <c r="E79" s="187"/>
      <c r="F79" s="317" t="s">
        <v>203</v>
      </c>
      <c r="G79" s="137"/>
      <c r="H79" s="137"/>
      <c r="I79" s="137"/>
      <c r="J79" s="137"/>
      <c r="K79" s="317"/>
      <c r="L79" s="317"/>
      <c r="M79" s="137"/>
      <c r="N79" s="317"/>
      <c r="O79" s="317"/>
      <c r="P79" s="317"/>
      <c r="Q79" s="59" t="s">
        <v>67</v>
      </c>
      <c r="R79" s="384">
        <f>IF(R52-R71&gt;0,(IF(R44&lt;R52-R71,R44,R52-R71)),0)</f>
        <v>0</v>
      </c>
      <c r="S79" s="384"/>
      <c r="T79" s="11" t="s">
        <v>4</v>
      </c>
      <c r="U79" s="189"/>
      <c r="V79" s="156"/>
      <c r="W79" s="133"/>
      <c r="X79" s="137" t="s">
        <v>88</v>
      </c>
      <c r="Y79" s="137"/>
      <c r="Z79" s="137"/>
      <c r="AA79" s="137"/>
      <c r="AB79" s="188"/>
      <c r="AC79" s="11"/>
      <c r="AD79" s="317"/>
      <c r="AE79" s="317"/>
      <c r="AF79" s="317"/>
      <c r="AG79" s="188"/>
      <c r="AH79" s="317"/>
      <c r="AI79" s="59" t="s">
        <v>68</v>
      </c>
      <c r="AJ79" s="384">
        <f>IF(AJ52-AJ40&gt;0,AJ44-AJ40,0)</f>
        <v>0</v>
      </c>
      <c r="AK79" s="384"/>
      <c r="AL79" s="11" t="s">
        <v>4</v>
      </c>
      <c r="AM79" s="34"/>
      <c r="AN79" s="49"/>
      <c r="AO79" s="11" t="s">
        <v>139</v>
      </c>
      <c r="AP79" s="137"/>
      <c r="AQ79" s="317"/>
      <c r="AR79" s="317"/>
      <c r="AS79" s="317"/>
      <c r="AT79" s="317"/>
      <c r="AU79" s="317"/>
      <c r="AV79" s="317"/>
      <c r="AW79" s="317"/>
      <c r="AX79" s="317"/>
      <c r="AY79" s="317"/>
      <c r="AZ79" s="59" t="s">
        <v>206</v>
      </c>
      <c r="BA79" s="384">
        <f>IF(BA52-BA40&gt;0,(IF(BA44&lt;BA52-BA40,BA44,BA52-BA40)),0)</f>
        <v>0</v>
      </c>
      <c r="BB79" s="384"/>
      <c r="BC79" s="11" t="s">
        <v>4</v>
      </c>
      <c r="BD79" s="34"/>
      <c r="BH79" s="317"/>
      <c r="BI79" s="317"/>
      <c r="BJ79" s="18"/>
      <c r="BK79" s="18"/>
      <c r="BL79" s="18"/>
      <c r="BM79" s="17"/>
      <c r="BN79" s="17"/>
      <c r="BO79" s="17"/>
      <c r="BP79" s="17"/>
    </row>
    <row r="80" spans="1:77" s="3" customFormat="1" ht="7.2" thickBot="1">
      <c r="B80" s="398"/>
      <c r="C80" s="399"/>
      <c r="D80" s="63"/>
      <c r="E80" s="190"/>
      <c r="F80" s="121"/>
      <c r="G80" s="20"/>
      <c r="H80" s="121"/>
      <c r="I80" s="121"/>
      <c r="J80" s="121"/>
      <c r="K80" s="121"/>
      <c r="L80" s="20"/>
      <c r="M80" s="20"/>
      <c r="N80" s="20"/>
      <c r="O80" s="20"/>
      <c r="P80" s="20"/>
      <c r="Q80" s="20"/>
      <c r="R80" s="20"/>
      <c r="S80" s="20"/>
      <c r="T80" s="20"/>
      <c r="U80" s="191"/>
      <c r="V80" s="120"/>
      <c r="W80" s="123"/>
      <c r="X80" s="110"/>
      <c r="Y80" s="192"/>
      <c r="Z80" s="192"/>
      <c r="AA80" s="192"/>
      <c r="AB80" s="192"/>
      <c r="AC80" s="192"/>
      <c r="AD80" s="192"/>
      <c r="AE80" s="192"/>
      <c r="AF80" s="192"/>
      <c r="AG80" s="192"/>
      <c r="AH80" s="20"/>
      <c r="AI80" s="20"/>
      <c r="AJ80" s="20"/>
      <c r="AK80" s="20"/>
      <c r="AL80" s="20"/>
      <c r="AM80" s="73"/>
      <c r="AN80" s="72"/>
      <c r="AO80" s="20"/>
      <c r="AP80" s="20"/>
      <c r="AQ80" s="20"/>
      <c r="AR80" s="20"/>
      <c r="AS80" s="20"/>
      <c r="AT80" s="20"/>
      <c r="AU80" s="20"/>
      <c r="AV80" s="20"/>
      <c r="AW80" s="20"/>
      <c r="AX80" s="20"/>
      <c r="AY80" s="20"/>
      <c r="AZ80" s="20"/>
      <c r="BA80" s="20"/>
      <c r="BB80" s="20"/>
      <c r="BC80" s="20"/>
      <c r="BD80" s="73"/>
      <c r="BG80" s="4"/>
      <c r="BJ80" s="84"/>
      <c r="BK80" s="84"/>
      <c r="BL80" s="84"/>
      <c r="BM80" s="84"/>
      <c r="BN80" s="84"/>
      <c r="BO80" s="84"/>
      <c r="BP80" s="84"/>
    </row>
    <row r="81" spans="2:71" s="3" customFormat="1" ht="6.6">
      <c r="B81" s="398"/>
      <c r="C81" s="399"/>
      <c r="D81" s="63"/>
      <c r="E81" s="193"/>
      <c r="F81" s="194"/>
      <c r="G81" s="194"/>
      <c r="H81" s="194"/>
      <c r="I81" s="195"/>
      <c r="J81" s="195"/>
      <c r="K81" s="194"/>
      <c r="L81" s="195"/>
      <c r="M81" s="195"/>
      <c r="N81" s="195"/>
      <c r="O81" s="195"/>
      <c r="P81" s="195"/>
      <c r="Q81" s="195"/>
      <c r="R81" s="195"/>
      <c r="S81" s="195"/>
      <c r="T81" s="194"/>
      <c r="U81" s="196"/>
      <c r="V81" s="120"/>
      <c r="W81" s="197"/>
      <c r="X81" s="195"/>
      <c r="Y81" s="198"/>
      <c r="Z81" s="199"/>
      <c r="AA81" s="198"/>
      <c r="AB81" s="195"/>
      <c r="AC81" s="195"/>
      <c r="AD81" s="195"/>
      <c r="AE81" s="200"/>
      <c r="AF81" s="200"/>
      <c r="AG81" s="194"/>
      <c r="AH81" s="195"/>
      <c r="AI81" s="195"/>
      <c r="AJ81" s="195"/>
      <c r="AK81" s="195"/>
      <c r="AL81" s="201"/>
      <c r="AM81" s="202"/>
      <c r="AN81" s="203"/>
      <c r="AO81" s="195"/>
      <c r="AP81" s="198"/>
      <c r="AQ81" s="199"/>
      <c r="AR81" s="198"/>
      <c r="AS81" s="195"/>
      <c r="AT81" s="195"/>
      <c r="AU81" s="195"/>
      <c r="AV81" s="200"/>
      <c r="AW81" s="200"/>
      <c r="AX81" s="194"/>
      <c r="AY81" s="195"/>
      <c r="AZ81" s="195"/>
      <c r="BA81" s="195"/>
      <c r="BB81" s="195"/>
      <c r="BC81" s="195"/>
      <c r="BD81" s="202"/>
      <c r="BG81" s="4"/>
      <c r="BJ81" s="84"/>
      <c r="BK81" s="84"/>
      <c r="BL81" s="84"/>
      <c r="BM81" s="84"/>
      <c r="BN81" s="84"/>
      <c r="BO81" s="84"/>
      <c r="BP81" s="84"/>
    </row>
    <row r="82" spans="2:71" s="317" customFormat="1">
      <c r="B82" s="398"/>
      <c r="C82" s="399"/>
      <c r="D82" s="47"/>
      <c r="E82" s="133"/>
      <c r="F82" s="317" t="s">
        <v>204</v>
      </c>
      <c r="I82" s="11"/>
      <c r="J82" s="11"/>
      <c r="K82" s="11"/>
      <c r="L82" s="204"/>
      <c r="M82" s="11"/>
      <c r="N82" s="11"/>
      <c r="O82" s="11"/>
      <c r="P82" s="204"/>
      <c r="U82" s="205"/>
      <c r="V82" s="11"/>
      <c r="W82" s="206"/>
      <c r="X82" s="11" t="s">
        <v>205</v>
      </c>
      <c r="Z82" s="11"/>
      <c r="AA82" s="11"/>
      <c r="AB82" s="11"/>
      <c r="AC82" s="11"/>
      <c r="AD82" s="11"/>
      <c r="AE82" s="11"/>
      <c r="AF82" s="48"/>
      <c r="AG82" s="59"/>
      <c r="AL82" s="204"/>
      <c r="AM82" s="34"/>
      <c r="AN82" s="206"/>
      <c r="AO82" s="317" t="s">
        <v>207</v>
      </c>
      <c r="AP82" s="11"/>
      <c r="AQ82" s="11"/>
      <c r="AU82" s="56"/>
      <c r="AX82" s="59"/>
      <c r="BB82" s="11"/>
      <c r="BC82" s="204"/>
      <c r="BD82" s="34"/>
      <c r="BG82" s="56"/>
    </row>
    <row r="83" spans="2:71" s="3" customFormat="1" ht="7.2" thickBot="1">
      <c r="B83" s="398"/>
      <c r="C83" s="399"/>
      <c r="D83" s="63"/>
      <c r="E83" s="123"/>
      <c r="F83" s="20"/>
      <c r="G83" s="20"/>
      <c r="H83" s="20"/>
      <c r="I83" s="110"/>
      <c r="J83" s="20"/>
      <c r="K83" s="110"/>
      <c r="L83" s="20"/>
      <c r="M83" s="20"/>
      <c r="N83" s="20"/>
      <c r="O83" s="20"/>
      <c r="P83" s="110"/>
      <c r="Q83" s="110"/>
      <c r="R83" s="110"/>
      <c r="S83" s="110"/>
      <c r="T83" s="110"/>
      <c r="U83" s="207"/>
      <c r="V83" s="110"/>
      <c r="W83" s="123"/>
      <c r="X83" s="110"/>
      <c r="Y83" s="110"/>
      <c r="Z83" s="110"/>
      <c r="AA83" s="110"/>
      <c r="AB83" s="110"/>
      <c r="AC83" s="110"/>
      <c r="AD83" s="110"/>
      <c r="AE83" s="92"/>
      <c r="AF83" s="46"/>
      <c r="AG83" s="20"/>
      <c r="AH83" s="20"/>
      <c r="AI83" s="20"/>
      <c r="AJ83" s="20"/>
      <c r="AK83" s="20"/>
      <c r="AL83" s="110"/>
      <c r="AM83" s="73"/>
      <c r="AN83" s="130"/>
      <c r="AO83" s="46"/>
      <c r="AP83" s="46"/>
      <c r="AQ83" s="46"/>
      <c r="AR83" s="20"/>
      <c r="AS83" s="20"/>
      <c r="AT83" s="20"/>
      <c r="AU83" s="46"/>
      <c r="AV83" s="20"/>
      <c r="AW83" s="20"/>
      <c r="AX83" s="30"/>
      <c r="AY83" s="20"/>
      <c r="AZ83" s="20"/>
      <c r="BA83" s="20"/>
      <c r="BB83" s="20"/>
      <c r="BC83" s="46"/>
      <c r="BD83" s="73"/>
      <c r="BG83" s="4"/>
    </row>
    <row r="84" spans="2:71" ht="11.4" thickBot="1">
      <c r="B84" s="398"/>
      <c r="C84" s="399"/>
      <c r="D84" s="47"/>
      <c r="E84" s="133"/>
      <c r="F84" s="204" t="s">
        <v>78</v>
      </c>
      <c r="G84" s="324" t="s">
        <v>156</v>
      </c>
      <c r="J84" s="11"/>
      <c r="K84" s="11"/>
      <c r="L84" s="11"/>
      <c r="M84" s="11"/>
      <c r="N84" s="48"/>
      <c r="O84" s="11"/>
      <c r="P84" s="317"/>
      <c r="Q84" s="59" t="s">
        <v>98</v>
      </c>
      <c r="R84" s="435"/>
      <c r="S84" s="436"/>
      <c r="T84" s="317" t="s">
        <v>12</v>
      </c>
      <c r="U84" s="34"/>
      <c r="V84" s="11"/>
      <c r="W84" s="49"/>
      <c r="X84" s="204" t="s">
        <v>78</v>
      </c>
      <c r="Y84" s="324" t="s">
        <v>157</v>
      </c>
      <c r="AB84" s="11"/>
      <c r="AC84" s="11"/>
      <c r="AD84" s="11"/>
      <c r="AE84" s="11"/>
      <c r="AF84" s="48"/>
      <c r="AG84" s="11"/>
      <c r="AH84" s="317"/>
      <c r="AI84" s="59" t="s">
        <v>100</v>
      </c>
      <c r="AJ84" s="435"/>
      <c r="AK84" s="436"/>
      <c r="AL84" s="317" t="s">
        <v>12</v>
      </c>
      <c r="AM84" s="34"/>
      <c r="AN84" s="55"/>
      <c r="AO84" s="204" t="s">
        <v>78</v>
      </c>
      <c r="AP84" s="324" t="s">
        <v>157</v>
      </c>
      <c r="AS84" s="11"/>
      <c r="AT84" s="11"/>
      <c r="AU84" s="11"/>
      <c r="AV84" s="11"/>
      <c r="AW84" s="48"/>
      <c r="AX84" s="11"/>
      <c r="AY84" s="317"/>
      <c r="AZ84" s="134" t="s">
        <v>102</v>
      </c>
      <c r="BA84" s="435"/>
      <c r="BB84" s="436"/>
      <c r="BC84" s="317" t="s">
        <v>12</v>
      </c>
      <c r="BD84" s="34"/>
    </row>
    <row r="85" spans="2:71">
      <c r="B85" s="398"/>
      <c r="C85" s="399"/>
      <c r="D85" s="47"/>
      <c r="E85" s="133"/>
      <c r="F85" s="204"/>
      <c r="G85" s="11" t="s">
        <v>118</v>
      </c>
      <c r="H85" s="11"/>
      <c r="I85" s="317"/>
      <c r="J85" s="317"/>
      <c r="K85" s="317"/>
      <c r="L85" s="317"/>
      <c r="M85" s="204"/>
      <c r="N85" s="208"/>
      <c r="O85" s="208"/>
      <c r="U85" s="34"/>
      <c r="W85" s="49"/>
      <c r="X85" s="204"/>
      <c r="Y85" s="11" t="s">
        <v>114</v>
      </c>
      <c r="Z85" s="11"/>
      <c r="AA85" s="317"/>
      <c r="AB85" s="317"/>
      <c r="AC85" s="317"/>
      <c r="AD85" s="317"/>
      <c r="AE85" s="204"/>
      <c r="AF85" s="208"/>
      <c r="AG85" s="208"/>
      <c r="AM85" s="34"/>
      <c r="AN85" s="209"/>
      <c r="AO85" s="204"/>
      <c r="AP85" s="11" t="s">
        <v>116</v>
      </c>
      <c r="AQ85" s="11"/>
      <c r="AR85" s="317"/>
      <c r="AS85" s="317"/>
      <c r="AT85" s="317"/>
      <c r="AU85" s="317"/>
      <c r="AV85" s="204"/>
      <c r="AW85" s="208"/>
      <c r="AX85" s="208"/>
      <c r="BD85" s="34"/>
    </row>
    <row r="86" spans="2:71" s="3" customFormat="1" ht="7.2" thickBot="1">
      <c r="B86" s="398"/>
      <c r="C86" s="399"/>
      <c r="D86" s="63"/>
      <c r="E86" s="123"/>
      <c r="F86" s="127"/>
      <c r="G86" s="110"/>
      <c r="H86" s="110"/>
      <c r="I86" s="20"/>
      <c r="J86" s="20"/>
      <c r="K86" s="20"/>
      <c r="L86" s="20"/>
      <c r="M86" s="127"/>
      <c r="N86" s="210"/>
      <c r="O86" s="210"/>
      <c r="P86" s="110"/>
      <c r="Q86" s="20"/>
      <c r="R86" s="20"/>
      <c r="S86" s="20"/>
      <c r="T86" s="20"/>
      <c r="U86" s="73"/>
      <c r="V86" s="20"/>
      <c r="W86" s="72"/>
      <c r="X86" s="127"/>
      <c r="Y86" s="110"/>
      <c r="Z86" s="110"/>
      <c r="AA86" s="20"/>
      <c r="AB86" s="20"/>
      <c r="AC86" s="20"/>
      <c r="AD86" s="20"/>
      <c r="AE86" s="127"/>
      <c r="AF86" s="210"/>
      <c r="AG86" s="210"/>
      <c r="AH86" s="110"/>
      <c r="AI86" s="20"/>
      <c r="AJ86" s="20"/>
      <c r="AK86" s="20"/>
      <c r="AL86" s="20"/>
      <c r="AM86" s="73"/>
      <c r="AN86" s="211"/>
      <c r="AO86" s="127"/>
      <c r="AP86" s="110"/>
      <c r="AQ86" s="110"/>
      <c r="AR86" s="20"/>
      <c r="AS86" s="20"/>
      <c r="AT86" s="20"/>
      <c r="AU86" s="20"/>
      <c r="AV86" s="127"/>
      <c r="AW86" s="210"/>
      <c r="AX86" s="210"/>
      <c r="AY86" s="110"/>
      <c r="AZ86" s="20"/>
      <c r="BA86" s="20"/>
      <c r="BB86" s="20"/>
      <c r="BC86" s="20"/>
      <c r="BD86" s="73"/>
      <c r="BG86" s="4"/>
      <c r="BH86" s="110"/>
    </row>
    <row r="87" spans="2:71" s="3" customFormat="1" ht="11.4" thickBot="1">
      <c r="B87" s="398"/>
      <c r="C87" s="399"/>
      <c r="D87" s="63"/>
      <c r="E87" s="123"/>
      <c r="F87" s="204" t="s">
        <v>78</v>
      </c>
      <c r="G87" s="11" t="s">
        <v>158</v>
      </c>
      <c r="H87" s="324"/>
      <c r="I87" s="324"/>
      <c r="J87" s="324"/>
      <c r="K87" s="11"/>
      <c r="L87" s="11"/>
      <c r="M87" s="56"/>
      <c r="N87" s="11"/>
      <c r="O87" s="317"/>
      <c r="P87" s="48"/>
      <c r="Q87" s="59" t="s">
        <v>99</v>
      </c>
      <c r="R87" s="435"/>
      <c r="S87" s="436"/>
      <c r="T87" s="317" t="s">
        <v>2</v>
      </c>
      <c r="U87" s="34"/>
      <c r="V87" s="110"/>
      <c r="W87" s="123"/>
      <c r="X87" s="204" t="s">
        <v>78</v>
      </c>
      <c r="Y87" s="11" t="s">
        <v>158</v>
      </c>
      <c r="Z87" s="324"/>
      <c r="AA87" s="324"/>
      <c r="AB87" s="324"/>
      <c r="AC87" s="11"/>
      <c r="AD87" s="11"/>
      <c r="AE87" s="56"/>
      <c r="AF87" s="11"/>
      <c r="AG87" s="317"/>
      <c r="AH87" s="48"/>
      <c r="AI87" s="204" t="s">
        <v>101</v>
      </c>
      <c r="AJ87" s="435"/>
      <c r="AK87" s="436"/>
      <c r="AL87" s="317" t="s">
        <v>2</v>
      </c>
      <c r="AM87" s="34"/>
      <c r="AN87" s="211"/>
      <c r="AO87" s="204" t="s">
        <v>78</v>
      </c>
      <c r="AP87" s="11" t="s">
        <v>159</v>
      </c>
      <c r="AQ87" s="324"/>
      <c r="AR87" s="324"/>
      <c r="AS87" s="324"/>
      <c r="AT87" s="11"/>
      <c r="AU87" s="11"/>
      <c r="AV87" s="56"/>
      <c r="AW87" s="11"/>
      <c r="AX87" s="317"/>
      <c r="AY87" s="48"/>
      <c r="AZ87" s="134" t="s">
        <v>103</v>
      </c>
      <c r="BA87" s="435"/>
      <c r="BB87" s="436"/>
      <c r="BC87" s="317" t="s">
        <v>2</v>
      </c>
      <c r="BD87" s="73"/>
      <c r="BG87" s="4"/>
      <c r="BH87" s="11"/>
    </row>
    <row r="88" spans="2:71">
      <c r="B88" s="398"/>
      <c r="C88" s="399"/>
      <c r="D88" s="47"/>
      <c r="E88" s="133"/>
      <c r="F88" s="11"/>
      <c r="G88" s="324" t="s">
        <v>119</v>
      </c>
      <c r="H88" s="11"/>
      <c r="I88" s="11"/>
      <c r="J88" s="317"/>
      <c r="K88" s="317"/>
      <c r="L88" s="317"/>
      <c r="M88" s="317"/>
      <c r="N88" s="204"/>
      <c r="O88" s="208"/>
      <c r="P88" s="208"/>
      <c r="U88" s="34"/>
      <c r="W88" s="49"/>
      <c r="X88" s="11"/>
      <c r="Y88" s="324" t="s">
        <v>115</v>
      </c>
      <c r="Z88" s="11"/>
      <c r="AA88" s="11"/>
      <c r="AB88" s="317"/>
      <c r="AC88" s="317"/>
      <c r="AD88" s="317"/>
      <c r="AE88" s="317"/>
      <c r="AF88" s="204"/>
      <c r="AG88" s="208"/>
      <c r="AH88" s="208"/>
      <c r="AM88" s="34"/>
      <c r="AO88" s="11"/>
      <c r="AP88" s="324" t="s">
        <v>117</v>
      </c>
      <c r="AQ88" s="11"/>
      <c r="AR88" s="11"/>
      <c r="AS88" s="317"/>
      <c r="AT88" s="317"/>
      <c r="AU88" s="317"/>
      <c r="AV88" s="317"/>
      <c r="AW88" s="204"/>
      <c r="AX88" s="208"/>
      <c r="AY88" s="208"/>
      <c r="BD88" s="34"/>
    </row>
    <row r="89" spans="2:71" s="3" customFormat="1" ht="7.2" thickBot="1">
      <c r="B89" s="398"/>
      <c r="C89" s="399"/>
      <c r="D89" s="63"/>
      <c r="E89" s="123"/>
      <c r="F89" s="110"/>
      <c r="G89" s="110"/>
      <c r="H89" s="110"/>
      <c r="I89" s="110"/>
      <c r="J89" s="110"/>
      <c r="K89" s="110"/>
      <c r="L89" s="20"/>
      <c r="M89" s="110"/>
      <c r="N89" s="110"/>
      <c r="O89" s="110"/>
      <c r="P89" s="110"/>
      <c r="Q89" s="20"/>
      <c r="R89" s="20"/>
      <c r="S89" s="20"/>
      <c r="T89" s="46"/>
      <c r="U89" s="207"/>
      <c r="V89" s="110"/>
      <c r="W89" s="72"/>
      <c r="X89" s="20"/>
      <c r="Y89" s="20"/>
      <c r="Z89" s="20"/>
      <c r="AA89" s="20"/>
      <c r="AB89" s="20"/>
      <c r="AC89" s="20"/>
      <c r="AD89" s="20"/>
      <c r="AE89" s="20"/>
      <c r="AF89" s="20"/>
      <c r="AG89" s="20"/>
      <c r="AH89" s="20"/>
      <c r="AI89" s="20"/>
      <c r="AJ89" s="20"/>
      <c r="AK89" s="20"/>
      <c r="AL89" s="20"/>
      <c r="AM89" s="73"/>
      <c r="AN89" s="123"/>
      <c r="AO89" s="212"/>
      <c r="AP89" s="46"/>
      <c r="AQ89" s="46"/>
      <c r="AR89" s="46"/>
      <c r="AS89" s="20"/>
      <c r="AT89" s="20"/>
      <c r="AU89" s="20"/>
      <c r="AV89" s="20"/>
      <c r="AW89" s="20"/>
      <c r="AX89" s="20"/>
      <c r="AY89" s="20"/>
      <c r="AZ89" s="20"/>
      <c r="BA89" s="20"/>
      <c r="BB89" s="20"/>
      <c r="BC89" s="110"/>
      <c r="BD89" s="73"/>
      <c r="BG89" s="4"/>
    </row>
    <row r="90" spans="2:71" s="3" customFormat="1" ht="7.2" thickTop="1">
      <c r="B90" s="398"/>
      <c r="C90" s="399"/>
      <c r="D90" s="63"/>
      <c r="E90" s="142"/>
      <c r="F90" s="143"/>
      <c r="G90" s="143"/>
      <c r="H90" s="143"/>
      <c r="I90" s="143"/>
      <c r="J90" s="143"/>
      <c r="K90" s="39"/>
      <c r="L90" s="39"/>
      <c r="M90" s="144"/>
      <c r="N90" s="143"/>
      <c r="O90" s="143"/>
      <c r="P90" s="143"/>
      <c r="Q90" s="145"/>
      <c r="R90" s="145"/>
      <c r="S90" s="145"/>
      <c r="T90" s="145"/>
      <c r="U90" s="146"/>
      <c r="V90" s="46"/>
      <c r="W90" s="147"/>
      <c r="X90" s="148"/>
      <c r="Y90" s="148"/>
      <c r="Z90" s="148"/>
      <c r="AA90" s="148"/>
      <c r="AB90" s="149"/>
      <c r="AC90" s="149"/>
      <c r="AD90" s="39"/>
      <c r="AE90" s="148"/>
      <c r="AF90" s="148"/>
      <c r="AG90" s="148"/>
      <c r="AH90" s="39"/>
      <c r="AI90" s="39"/>
      <c r="AJ90" s="39"/>
      <c r="AK90" s="39"/>
      <c r="AL90" s="39"/>
      <c r="AM90" s="150"/>
      <c r="AN90" s="151"/>
      <c r="AO90" s="152"/>
      <c r="AP90" s="152"/>
      <c r="AQ90" s="152"/>
      <c r="AR90" s="152"/>
      <c r="AS90" s="149"/>
      <c r="AT90" s="149"/>
      <c r="AU90" s="39"/>
      <c r="AV90" s="152"/>
      <c r="AW90" s="152"/>
      <c r="AX90" s="152"/>
      <c r="AY90" s="153"/>
      <c r="AZ90" s="39"/>
      <c r="BA90" s="39"/>
      <c r="BB90" s="39"/>
      <c r="BC90" s="39"/>
      <c r="BD90" s="150"/>
      <c r="BG90" s="4"/>
    </row>
    <row r="91" spans="2:71">
      <c r="B91" s="398"/>
      <c r="C91" s="399"/>
      <c r="D91" s="47"/>
      <c r="E91" s="8"/>
      <c r="F91" s="415" t="s">
        <v>124</v>
      </c>
      <c r="G91" s="415"/>
      <c r="H91" s="415"/>
      <c r="I91" s="415"/>
      <c r="J91" s="415"/>
      <c r="K91" s="11"/>
      <c r="L91" s="11"/>
      <c r="M91" s="11"/>
      <c r="N91" s="11"/>
      <c r="O91" s="11"/>
      <c r="P91" s="11"/>
      <c r="Q91" s="11"/>
      <c r="R91" s="11"/>
      <c r="S91" s="11"/>
      <c r="T91" s="11"/>
      <c r="U91" s="138"/>
      <c r="V91" s="56"/>
      <c r="W91" s="8"/>
      <c r="X91" s="415" t="s">
        <v>124</v>
      </c>
      <c r="Y91" s="415"/>
      <c r="Z91" s="415"/>
      <c r="AA91" s="415"/>
      <c r="AB91" s="415"/>
      <c r="AC91" s="11"/>
      <c r="AD91" s="11"/>
      <c r="AE91" s="11"/>
      <c r="AF91" s="11"/>
      <c r="AG91" s="11"/>
      <c r="AH91" s="11"/>
      <c r="AI91" s="11"/>
      <c r="AJ91" s="11"/>
      <c r="AK91" s="11"/>
      <c r="AL91" s="11"/>
      <c r="AM91" s="138"/>
      <c r="AN91" s="8"/>
      <c r="AO91" s="415" t="s">
        <v>124</v>
      </c>
      <c r="AP91" s="415"/>
      <c r="AQ91" s="415"/>
      <c r="AR91" s="415"/>
      <c r="AS91" s="415"/>
      <c r="AT91" s="11"/>
      <c r="AU91" s="11"/>
      <c r="AV91" s="11"/>
      <c r="AW91" s="11"/>
      <c r="AX91" s="11"/>
      <c r="AY91" s="11"/>
      <c r="AZ91" s="11"/>
      <c r="BA91" s="11"/>
      <c r="BB91" s="11"/>
      <c r="BC91" s="11"/>
      <c r="BD91" s="138"/>
    </row>
    <row r="92" spans="2:71">
      <c r="B92" s="398"/>
      <c r="C92" s="399"/>
      <c r="D92" s="47"/>
      <c r="E92" s="133"/>
      <c r="F92" s="59" t="s">
        <v>43</v>
      </c>
      <c r="G92" s="11" t="s">
        <v>160</v>
      </c>
      <c r="H92" s="11"/>
      <c r="I92" s="11"/>
      <c r="J92" s="11"/>
      <c r="K92" s="11"/>
      <c r="L92" s="317"/>
      <c r="M92" s="11"/>
      <c r="N92" s="11"/>
      <c r="O92" s="11"/>
      <c r="P92" s="11"/>
      <c r="Q92" s="317"/>
      <c r="R92" s="317"/>
      <c r="S92" s="317"/>
      <c r="T92" s="56"/>
      <c r="U92" s="205"/>
      <c r="V92" s="11"/>
      <c r="W92" s="133"/>
      <c r="X92" s="59" t="s">
        <v>43</v>
      </c>
      <c r="Y92" s="11" t="s">
        <v>161</v>
      </c>
      <c r="Z92" s="11"/>
      <c r="AA92" s="11"/>
      <c r="AB92" s="11"/>
      <c r="AC92" s="11"/>
      <c r="AD92" s="317"/>
      <c r="AE92" s="11"/>
      <c r="AF92" s="11"/>
      <c r="AG92" s="11"/>
      <c r="AH92" s="11"/>
      <c r="AI92" s="317"/>
      <c r="AJ92" s="317"/>
      <c r="AK92" s="317"/>
      <c r="AL92" s="56"/>
      <c r="AM92" s="205"/>
      <c r="AN92" s="133"/>
      <c r="AO92" s="59" t="s">
        <v>43</v>
      </c>
      <c r="AP92" s="11" t="s">
        <v>208</v>
      </c>
      <c r="AQ92" s="11"/>
      <c r="AR92" s="11"/>
      <c r="AS92" s="11"/>
      <c r="AT92" s="11"/>
      <c r="AU92" s="317"/>
      <c r="AV92" s="11"/>
      <c r="AW92" s="11"/>
      <c r="AX92" s="11"/>
      <c r="AY92" s="11"/>
      <c r="AZ92" s="317"/>
      <c r="BA92" s="317"/>
      <c r="BB92" s="317"/>
      <c r="BC92" s="56"/>
      <c r="BD92" s="205"/>
    </row>
    <row r="93" spans="2:71">
      <c r="B93" s="398"/>
      <c r="C93" s="399"/>
      <c r="D93" s="47"/>
      <c r="E93" s="49"/>
      <c r="F93" s="188"/>
      <c r="G93" s="324" t="s">
        <v>123</v>
      </c>
      <c r="H93" s="213" t="str">
        <f>IF(R84+R87&gt;R79,"×","〇")</f>
        <v>〇</v>
      </c>
      <c r="I93" s="491" t="str">
        <f>IF(R84+R87&gt;R79,"不適合（振替する数を見直してください）","適合")</f>
        <v>適合</v>
      </c>
      <c r="J93" s="491"/>
      <c r="K93" s="491"/>
      <c r="L93" s="491"/>
      <c r="M93" s="491"/>
      <c r="N93" s="491"/>
      <c r="O93" s="491"/>
      <c r="P93" s="491"/>
      <c r="Q93" s="491"/>
      <c r="R93" s="491"/>
      <c r="S93" s="491"/>
      <c r="T93" s="491"/>
      <c r="U93" s="492"/>
      <c r="V93" s="188"/>
      <c r="W93" s="49"/>
      <c r="X93" s="188"/>
      <c r="Y93" s="324" t="s">
        <v>123</v>
      </c>
      <c r="Z93" s="213" t="str">
        <f>IF(AJ84+AJ87&gt;AJ79,"×","〇")</f>
        <v>〇</v>
      </c>
      <c r="AA93" s="491" t="str">
        <f>IF(AJ84+AJ87&gt;AJ79,"不適合（振替する数を見直してください）","適合")</f>
        <v>適合</v>
      </c>
      <c r="AB93" s="491"/>
      <c r="AC93" s="491"/>
      <c r="AD93" s="491"/>
      <c r="AE93" s="491"/>
      <c r="AF93" s="491"/>
      <c r="AG93" s="491"/>
      <c r="AH93" s="491"/>
      <c r="AI93" s="491"/>
      <c r="AJ93" s="491"/>
      <c r="AK93" s="491"/>
      <c r="AL93" s="491"/>
      <c r="AM93" s="492"/>
      <c r="AN93" s="49"/>
      <c r="AO93" s="188"/>
      <c r="AP93" s="324" t="s">
        <v>123</v>
      </c>
      <c r="AQ93" s="213" t="str">
        <f>IF(BA84+BA87&gt;BA79,"×","〇")</f>
        <v>〇</v>
      </c>
      <c r="AR93" s="491" t="str">
        <f>IF(BA84+BA87&gt;BA79,"不適合（振替する数を見直してください）","適合")</f>
        <v>適合</v>
      </c>
      <c r="AS93" s="491"/>
      <c r="AT93" s="491"/>
      <c r="AU93" s="491"/>
      <c r="AV93" s="491"/>
      <c r="AW93" s="491"/>
      <c r="AX93" s="491"/>
      <c r="AY93" s="491"/>
      <c r="AZ93" s="491"/>
      <c r="BA93" s="491"/>
      <c r="BB93" s="491"/>
      <c r="BC93" s="491"/>
      <c r="BD93" s="492"/>
      <c r="BG93" s="17" t="s">
        <v>18</v>
      </c>
      <c r="BH93" s="17" t="s">
        <v>142</v>
      </c>
    </row>
    <row r="94" spans="2:71" s="3" customFormat="1" ht="7.2" thickBot="1">
      <c r="B94" s="398"/>
      <c r="C94" s="399"/>
      <c r="D94" s="63"/>
      <c r="E94" s="214"/>
      <c r="F94" s="215"/>
      <c r="G94" s="215"/>
      <c r="H94" s="215"/>
      <c r="I94" s="215"/>
      <c r="J94" s="215"/>
      <c r="K94" s="215"/>
      <c r="L94" s="215"/>
      <c r="M94" s="215"/>
      <c r="N94" s="215"/>
      <c r="O94" s="215"/>
      <c r="P94" s="215"/>
      <c r="Q94" s="215"/>
      <c r="R94" s="35"/>
      <c r="S94" s="35"/>
      <c r="T94" s="35"/>
      <c r="U94" s="216"/>
      <c r="V94" s="110"/>
      <c r="W94" s="65"/>
      <c r="X94" s="35"/>
      <c r="Y94" s="35"/>
      <c r="Z94" s="35"/>
      <c r="AA94" s="35"/>
      <c r="AB94" s="35"/>
      <c r="AC94" s="35"/>
      <c r="AD94" s="35"/>
      <c r="AE94" s="35"/>
      <c r="AF94" s="35"/>
      <c r="AG94" s="35"/>
      <c r="AH94" s="35"/>
      <c r="AI94" s="35"/>
      <c r="AJ94" s="35"/>
      <c r="AK94" s="35"/>
      <c r="AL94" s="35"/>
      <c r="AM94" s="37"/>
      <c r="AN94" s="214"/>
      <c r="AO94" s="215"/>
      <c r="AP94" s="160"/>
      <c r="AQ94" s="160"/>
      <c r="AR94" s="160"/>
      <c r="AS94" s="160"/>
      <c r="AT94" s="35"/>
      <c r="AU94" s="35"/>
      <c r="AV94" s="35"/>
      <c r="AW94" s="35"/>
      <c r="AX94" s="35"/>
      <c r="AY94" s="35"/>
      <c r="AZ94" s="35"/>
      <c r="BA94" s="35"/>
      <c r="BB94" s="35"/>
      <c r="BC94" s="35"/>
      <c r="BD94" s="37"/>
      <c r="BG94" s="4"/>
      <c r="BH94" s="20"/>
      <c r="BI94" s="20"/>
      <c r="BJ94" s="20"/>
      <c r="BK94" s="20"/>
      <c r="BL94" s="20"/>
      <c r="BM94" s="20"/>
      <c r="BN94" s="20"/>
      <c r="BO94" s="20"/>
      <c r="BP94" s="20"/>
      <c r="BQ94" s="20"/>
      <c r="BR94" s="20"/>
      <c r="BS94" s="20"/>
    </row>
    <row r="95" spans="2:71" ht="11.4" thickBot="1">
      <c r="B95" s="398"/>
      <c r="C95" s="399"/>
      <c r="E95" s="493" t="s">
        <v>122</v>
      </c>
      <c r="F95" s="493"/>
      <c r="G95" s="493"/>
      <c r="H95" s="493"/>
      <c r="I95" s="493"/>
      <c r="J95" s="493"/>
      <c r="K95" s="493"/>
      <c r="L95" s="493"/>
      <c r="M95" s="493"/>
      <c r="N95" s="493"/>
      <c r="O95" s="493"/>
      <c r="P95" s="493"/>
      <c r="Q95" s="493"/>
      <c r="R95" s="493"/>
      <c r="S95" s="493"/>
      <c r="T95" s="493"/>
      <c r="U95" s="493"/>
      <c r="W95" s="383" t="s">
        <v>69</v>
      </c>
      <c r="X95" s="383"/>
      <c r="Y95" s="383"/>
      <c r="Z95" s="383"/>
      <c r="AA95" s="383"/>
      <c r="AB95" s="383"/>
      <c r="AC95" s="383"/>
      <c r="AD95" s="383"/>
      <c r="AE95" s="383"/>
      <c r="AF95" s="383"/>
      <c r="AG95" s="383"/>
      <c r="AH95" s="383"/>
      <c r="AI95" s="383"/>
      <c r="AJ95" s="383"/>
      <c r="AK95" s="383"/>
      <c r="AL95" s="383"/>
      <c r="AM95" s="383"/>
      <c r="AN95" s="383" t="s">
        <v>69</v>
      </c>
      <c r="AO95" s="383"/>
      <c r="AP95" s="383"/>
      <c r="AQ95" s="383"/>
      <c r="AR95" s="383"/>
      <c r="AS95" s="383"/>
      <c r="AT95" s="383"/>
      <c r="AU95" s="383"/>
      <c r="AV95" s="383"/>
      <c r="AW95" s="383"/>
      <c r="AX95" s="383"/>
      <c r="AY95" s="383"/>
      <c r="AZ95" s="383"/>
      <c r="BA95" s="383"/>
      <c r="BB95" s="383"/>
      <c r="BC95" s="383"/>
      <c r="BD95" s="383"/>
      <c r="BG95" s="17"/>
      <c r="BH95" s="17"/>
      <c r="BI95" s="17"/>
      <c r="BJ95" s="17"/>
      <c r="BK95" s="17"/>
      <c r="BL95" s="17"/>
      <c r="BM95" s="17"/>
    </row>
    <row r="96" spans="2:71" s="3" customFormat="1" ht="6.6">
      <c r="B96" s="398"/>
      <c r="C96" s="399"/>
      <c r="D96" s="20"/>
      <c r="E96" s="494"/>
      <c r="F96" s="494"/>
      <c r="G96" s="494"/>
      <c r="H96" s="494"/>
      <c r="I96" s="494"/>
      <c r="J96" s="494"/>
      <c r="K96" s="494"/>
      <c r="L96" s="494"/>
      <c r="M96" s="494"/>
      <c r="N96" s="494"/>
      <c r="O96" s="494"/>
      <c r="P96" s="494"/>
      <c r="Q96" s="494"/>
      <c r="R96" s="494"/>
      <c r="S96" s="494"/>
      <c r="T96" s="494"/>
      <c r="U96" s="494"/>
      <c r="V96" s="20"/>
      <c r="W96" s="175"/>
      <c r="X96" s="176"/>
      <c r="Y96" s="176"/>
      <c r="Z96" s="176"/>
      <c r="AA96" s="176"/>
      <c r="AB96" s="176"/>
      <c r="AC96" s="176"/>
      <c r="AD96" s="176"/>
      <c r="AE96" s="176"/>
      <c r="AF96" s="176"/>
      <c r="AG96" s="176"/>
      <c r="AH96" s="176"/>
      <c r="AI96" s="176"/>
      <c r="AJ96" s="176"/>
      <c r="AK96" s="176"/>
      <c r="AL96" s="176"/>
      <c r="AM96" s="176"/>
      <c r="AN96" s="176"/>
      <c r="AO96" s="176"/>
      <c r="AP96" s="176"/>
      <c r="AQ96" s="176"/>
      <c r="AR96" s="176"/>
      <c r="AS96" s="176"/>
      <c r="AT96" s="176"/>
      <c r="AU96" s="176"/>
      <c r="AV96" s="176"/>
      <c r="AW96" s="176"/>
      <c r="AX96" s="176"/>
      <c r="AY96" s="176"/>
      <c r="AZ96" s="176"/>
      <c r="BA96" s="176"/>
      <c r="BB96" s="176"/>
      <c r="BC96" s="176"/>
      <c r="BD96" s="177"/>
      <c r="BG96" s="84"/>
      <c r="BH96" s="84"/>
      <c r="BI96" s="84"/>
      <c r="BJ96" s="84"/>
      <c r="BK96" s="84"/>
      <c r="BL96" s="84"/>
      <c r="BM96" s="84"/>
    </row>
    <row r="97" spans="1:77">
      <c r="B97" s="398"/>
      <c r="C97" s="399"/>
      <c r="E97" s="494"/>
      <c r="F97" s="494"/>
      <c r="G97" s="494"/>
      <c r="H97" s="494"/>
      <c r="I97" s="494"/>
      <c r="J97" s="494"/>
      <c r="K97" s="494"/>
      <c r="L97" s="494"/>
      <c r="M97" s="494"/>
      <c r="N97" s="494"/>
      <c r="O97" s="494"/>
      <c r="P97" s="494"/>
      <c r="Q97" s="494"/>
      <c r="R97" s="494"/>
      <c r="S97" s="494"/>
      <c r="T97" s="494"/>
      <c r="U97" s="494"/>
      <c r="V97" s="56"/>
      <c r="W97" s="178"/>
      <c r="X97" s="415" t="s">
        <v>124</v>
      </c>
      <c r="Y97" s="415"/>
      <c r="Z97" s="415"/>
      <c r="AA97" s="415"/>
      <c r="AB97" s="415"/>
      <c r="AD97" s="374" t="s">
        <v>192</v>
      </c>
      <c r="AE97" s="375"/>
      <c r="AF97" s="375"/>
      <c r="AG97" s="375"/>
      <c r="AH97" s="375"/>
      <c r="AI97" s="375"/>
      <c r="AJ97" s="375"/>
      <c r="AK97" s="375"/>
      <c r="AL97" s="375"/>
      <c r="AM97" s="375"/>
      <c r="AN97" s="375"/>
      <c r="AO97" s="375"/>
      <c r="AP97" s="375"/>
      <c r="AQ97" s="375"/>
      <c r="AR97" s="375"/>
      <c r="AS97" s="375"/>
      <c r="AT97" s="375"/>
      <c r="AU97" s="375"/>
      <c r="AV97" s="375"/>
      <c r="AW97" s="375"/>
      <c r="AX97" s="375"/>
      <c r="AY97" s="375"/>
      <c r="AZ97" s="375"/>
      <c r="BA97" s="375"/>
      <c r="BB97" s="375"/>
      <c r="BC97" s="376"/>
      <c r="BD97" s="179"/>
      <c r="BG97" s="17"/>
      <c r="BH97" s="17"/>
      <c r="BI97" s="17"/>
      <c r="BJ97" s="17"/>
      <c r="BK97" s="17"/>
      <c r="BL97" s="17"/>
      <c r="BM97" s="17"/>
    </row>
    <row r="98" spans="1:77">
      <c r="B98" s="398"/>
      <c r="C98" s="399"/>
      <c r="E98" s="494"/>
      <c r="F98" s="494"/>
      <c r="G98" s="494"/>
      <c r="H98" s="494"/>
      <c r="I98" s="494"/>
      <c r="J98" s="494"/>
      <c r="K98" s="494"/>
      <c r="L98" s="494"/>
      <c r="M98" s="494"/>
      <c r="N98" s="494"/>
      <c r="O98" s="494"/>
      <c r="P98" s="494"/>
      <c r="Q98" s="494"/>
      <c r="R98" s="494"/>
      <c r="S98" s="494"/>
      <c r="T98" s="494"/>
      <c r="U98" s="494"/>
      <c r="V98" s="56"/>
      <c r="W98" s="178"/>
      <c r="Y98" s="56"/>
      <c r="Z98" s="56"/>
      <c r="AA98" s="56"/>
      <c r="AB98" s="56"/>
      <c r="AC98" s="56"/>
      <c r="AD98" s="377"/>
      <c r="AE98" s="378"/>
      <c r="AF98" s="378"/>
      <c r="AG98" s="378"/>
      <c r="AH98" s="378"/>
      <c r="AI98" s="378"/>
      <c r="AJ98" s="378"/>
      <c r="AK98" s="378"/>
      <c r="AL98" s="378"/>
      <c r="AM98" s="378"/>
      <c r="AN98" s="378"/>
      <c r="AO98" s="378"/>
      <c r="AP98" s="378"/>
      <c r="AQ98" s="378"/>
      <c r="AR98" s="378"/>
      <c r="AS98" s="378"/>
      <c r="AT98" s="378"/>
      <c r="AU98" s="378"/>
      <c r="AV98" s="378"/>
      <c r="AW98" s="378"/>
      <c r="AX98" s="378"/>
      <c r="AY98" s="378"/>
      <c r="AZ98" s="378"/>
      <c r="BA98" s="378"/>
      <c r="BB98" s="378"/>
      <c r="BC98" s="379"/>
      <c r="BD98" s="179"/>
      <c r="BG98" s="17"/>
      <c r="BH98" s="17"/>
      <c r="BI98" s="17"/>
      <c r="BJ98" s="17"/>
      <c r="BK98" s="17"/>
      <c r="BL98" s="17"/>
      <c r="BM98" s="17"/>
    </row>
    <row r="99" spans="1:77" s="3" customFormat="1" ht="6.6">
      <c r="B99" s="398"/>
      <c r="C99" s="399"/>
      <c r="D99" s="63"/>
      <c r="E99" s="494"/>
      <c r="F99" s="494"/>
      <c r="G99" s="494"/>
      <c r="H99" s="494"/>
      <c r="I99" s="494"/>
      <c r="J99" s="494"/>
      <c r="K99" s="494"/>
      <c r="L99" s="494"/>
      <c r="M99" s="494"/>
      <c r="N99" s="494"/>
      <c r="O99" s="494"/>
      <c r="P99" s="494"/>
      <c r="Q99" s="494"/>
      <c r="R99" s="494"/>
      <c r="S99" s="494"/>
      <c r="T99" s="494"/>
      <c r="U99" s="494"/>
      <c r="V99" s="120"/>
      <c r="W99" s="123"/>
      <c r="X99" s="110"/>
      <c r="Y99" s="20"/>
      <c r="Z99" s="109"/>
      <c r="AA99" s="108"/>
      <c r="AB99" s="108"/>
      <c r="AC99" s="108"/>
      <c r="AD99" s="20"/>
      <c r="AE99" s="20"/>
      <c r="AF99" s="108"/>
      <c r="AG99" s="20"/>
      <c r="AH99" s="108"/>
      <c r="AI99" s="20"/>
      <c r="AJ99" s="20"/>
      <c r="AK99" s="20"/>
      <c r="AL99" s="20"/>
      <c r="AM99" s="20"/>
      <c r="AN99" s="20"/>
      <c r="AO99" s="20"/>
      <c r="AP99" s="20"/>
      <c r="AQ99" s="109"/>
      <c r="AR99" s="108"/>
      <c r="AS99" s="108"/>
      <c r="AT99" s="108"/>
      <c r="AU99" s="20"/>
      <c r="AV99" s="20"/>
      <c r="AW99" s="108"/>
      <c r="AX99" s="20"/>
      <c r="AY99" s="108"/>
      <c r="AZ99" s="20"/>
      <c r="BA99" s="20"/>
      <c r="BB99" s="20"/>
      <c r="BC99" s="20"/>
      <c r="BD99" s="73"/>
      <c r="BG99" s="4"/>
      <c r="BJ99" s="84"/>
      <c r="BK99" s="84"/>
      <c r="BL99" s="84"/>
      <c r="BM99" s="84"/>
      <c r="BN99" s="84"/>
      <c r="BO99" s="84"/>
      <c r="BP99" s="84"/>
    </row>
    <row r="100" spans="1:77">
      <c r="B100" s="398"/>
      <c r="C100" s="399"/>
      <c r="D100" s="47"/>
      <c r="E100" s="494"/>
      <c r="F100" s="494"/>
      <c r="G100" s="494"/>
      <c r="H100" s="494"/>
      <c r="I100" s="494"/>
      <c r="J100" s="494"/>
      <c r="K100" s="494"/>
      <c r="L100" s="494"/>
      <c r="M100" s="494"/>
      <c r="N100" s="494"/>
      <c r="O100" s="494"/>
      <c r="P100" s="494"/>
      <c r="Q100" s="494"/>
      <c r="R100" s="494"/>
      <c r="S100" s="494"/>
      <c r="T100" s="494"/>
      <c r="U100" s="494"/>
      <c r="V100" s="156"/>
      <c r="W100" s="49"/>
      <c r="X100" s="59" t="s">
        <v>43</v>
      </c>
      <c r="Y100" s="346" t="s">
        <v>193</v>
      </c>
      <c r="Z100" s="208"/>
      <c r="AA100" s="208"/>
      <c r="AB100" s="181"/>
      <c r="AC100" s="134"/>
      <c r="AD100" s="208"/>
      <c r="AE100" s="208"/>
      <c r="AF100" s="181"/>
      <c r="AG100" s="134"/>
      <c r="AH100" s="208"/>
      <c r="AI100" s="208"/>
      <c r="AJ100" s="181"/>
      <c r="AK100" s="134"/>
      <c r="AL100" s="208"/>
      <c r="AM100" s="208"/>
      <c r="AN100" s="208"/>
      <c r="AO100" s="56"/>
      <c r="AP100" s="317" t="s">
        <v>57</v>
      </c>
      <c r="AQ100" s="319" t="str">
        <f>IF((AD15+AT15*4/10)-(AJ84+AJ87+BA84+BA87)&gt;=0,"〇","×")</f>
        <v>〇</v>
      </c>
      <c r="AR100" s="319" t="str">
        <f>IF((AD15+AT15*4/10)-(AJ84+AJ87+BA84+BA87)&gt;=0,"適合","不適合（振替する数を見直してください）")</f>
        <v>適合</v>
      </c>
      <c r="AS100" s="319"/>
      <c r="AT100" s="319"/>
      <c r="AU100" s="319"/>
      <c r="AV100" s="319"/>
      <c r="AW100" s="319"/>
      <c r="AX100" s="319"/>
      <c r="AY100" s="319"/>
      <c r="AZ100" s="319"/>
      <c r="BA100" s="319"/>
      <c r="BB100" s="319"/>
      <c r="BC100" s="319"/>
      <c r="BD100" s="34"/>
      <c r="BF100" s="17"/>
      <c r="BG100" s="17" t="s">
        <v>18</v>
      </c>
      <c r="BH100" s="17" t="s">
        <v>142</v>
      </c>
      <c r="BK100" s="17"/>
      <c r="BL100" s="17"/>
    </row>
    <row r="101" spans="1:77" s="3" customFormat="1" ht="7.2" thickBot="1">
      <c r="B101" s="398"/>
      <c r="C101" s="399"/>
      <c r="D101" s="63"/>
      <c r="E101" s="494"/>
      <c r="F101" s="494"/>
      <c r="G101" s="494"/>
      <c r="H101" s="494"/>
      <c r="I101" s="494"/>
      <c r="J101" s="494"/>
      <c r="K101" s="494"/>
      <c r="L101" s="494"/>
      <c r="M101" s="494"/>
      <c r="N101" s="494"/>
      <c r="O101" s="494"/>
      <c r="P101" s="494"/>
      <c r="Q101" s="494"/>
      <c r="R101" s="494"/>
      <c r="S101" s="494"/>
      <c r="T101" s="494"/>
      <c r="U101" s="494"/>
      <c r="V101" s="120"/>
      <c r="W101" s="214"/>
      <c r="X101" s="215"/>
      <c r="Y101" s="35"/>
      <c r="Z101" s="90"/>
      <c r="AA101" s="217"/>
      <c r="AB101" s="90"/>
      <c r="AC101" s="160"/>
      <c r="AD101" s="160"/>
      <c r="AE101" s="160"/>
      <c r="AF101" s="218"/>
      <c r="AG101" s="218"/>
      <c r="AH101" s="219"/>
      <c r="AI101" s="160"/>
      <c r="AJ101" s="160"/>
      <c r="AK101" s="160"/>
      <c r="AL101" s="160"/>
      <c r="AM101" s="160"/>
      <c r="AN101" s="160"/>
      <c r="AO101" s="160"/>
      <c r="AP101" s="160"/>
      <c r="AQ101" s="220"/>
      <c r="AR101" s="221"/>
      <c r="AS101" s="220"/>
      <c r="AT101" s="160"/>
      <c r="AU101" s="160"/>
      <c r="AV101" s="160"/>
      <c r="AW101" s="218"/>
      <c r="AX101" s="218"/>
      <c r="AY101" s="219"/>
      <c r="AZ101" s="160"/>
      <c r="BA101" s="160"/>
      <c r="BB101" s="160"/>
      <c r="BC101" s="160"/>
      <c r="BD101" s="222"/>
      <c r="BG101" s="4"/>
      <c r="BJ101" s="84"/>
      <c r="BK101" s="84"/>
      <c r="BL101" s="84"/>
      <c r="BM101" s="84"/>
      <c r="BN101" s="84"/>
      <c r="BO101" s="84"/>
      <c r="BP101" s="84"/>
    </row>
    <row r="102" spans="1:77" ht="11.4" thickBot="1">
      <c r="B102" s="398"/>
      <c r="C102" s="399"/>
      <c r="E102" s="495"/>
      <c r="F102" s="495"/>
      <c r="G102" s="495"/>
      <c r="H102" s="495"/>
      <c r="I102" s="495"/>
      <c r="J102" s="495"/>
      <c r="K102" s="495"/>
      <c r="L102" s="495"/>
      <c r="M102" s="495"/>
      <c r="N102" s="495"/>
      <c r="O102" s="495"/>
      <c r="P102" s="495"/>
      <c r="Q102" s="495"/>
      <c r="R102" s="495"/>
      <c r="S102" s="495"/>
      <c r="T102" s="495"/>
      <c r="U102" s="495"/>
      <c r="W102" s="383" t="s">
        <v>69</v>
      </c>
      <c r="X102" s="383"/>
      <c r="Y102" s="383"/>
      <c r="Z102" s="383"/>
      <c r="AA102" s="383"/>
      <c r="AB102" s="383"/>
      <c r="AC102" s="383"/>
      <c r="AD102" s="383"/>
      <c r="AE102" s="383"/>
      <c r="AF102" s="383"/>
      <c r="AG102" s="383"/>
      <c r="AH102" s="383"/>
      <c r="AI102" s="383"/>
      <c r="AJ102" s="383"/>
      <c r="AK102" s="383"/>
      <c r="AL102" s="383"/>
      <c r="AM102" s="383"/>
      <c r="AN102" s="383" t="s">
        <v>69</v>
      </c>
      <c r="AO102" s="383"/>
      <c r="AP102" s="383"/>
      <c r="AQ102" s="383"/>
      <c r="AR102" s="383"/>
      <c r="AS102" s="383"/>
      <c r="AT102" s="383"/>
      <c r="AU102" s="383"/>
      <c r="AV102" s="383"/>
      <c r="AW102" s="383"/>
      <c r="AX102" s="383"/>
      <c r="AY102" s="383"/>
      <c r="AZ102" s="383"/>
      <c r="BA102" s="383"/>
      <c r="BB102" s="383"/>
      <c r="BC102" s="383"/>
      <c r="BD102" s="383"/>
      <c r="BG102" s="17"/>
      <c r="BH102" s="17"/>
      <c r="BI102" s="17"/>
      <c r="BJ102" s="17"/>
      <c r="BK102" s="17"/>
      <c r="BL102" s="17"/>
      <c r="BM102" s="17"/>
    </row>
    <row r="103" spans="1:77" s="3" customFormat="1" ht="6.6">
      <c r="B103" s="398"/>
      <c r="C103" s="399"/>
      <c r="D103" s="63"/>
      <c r="E103" s="223"/>
      <c r="F103" s="28"/>
      <c r="G103" s="28"/>
      <c r="H103" s="28"/>
      <c r="I103" s="99"/>
      <c r="J103" s="28"/>
      <c r="K103" s="99"/>
      <c r="L103" s="28"/>
      <c r="M103" s="28"/>
      <c r="N103" s="28"/>
      <c r="O103" s="28"/>
      <c r="P103" s="99"/>
      <c r="Q103" s="99"/>
      <c r="R103" s="99"/>
      <c r="S103" s="99"/>
      <c r="T103" s="99"/>
      <c r="U103" s="224"/>
      <c r="V103" s="110"/>
      <c r="W103" s="223"/>
      <c r="X103" s="99"/>
      <c r="Y103" s="99"/>
      <c r="Z103" s="99"/>
      <c r="AA103" s="99"/>
      <c r="AB103" s="99"/>
      <c r="AC103" s="99"/>
      <c r="AD103" s="99"/>
      <c r="AE103" s="186"/>
      <c r="AF103" s="44"/>
      <c r="AG103" s="28"/>
      <c r="AH103" s="28"/>
      <c r="AI103" s="28"/>
      <c r="AJ103" s="28"/>
      <c r="AK103" s="28"/>
      <c r="AL103" s="99"/>
      <c r="AM103" s="29"/>
      <c r="AN103" s="225"/>
      <c r="AO103" s="44"/>
      <c r="AP103" s="44"/>
      <c r="AQ103" s="44"/>
      <c r="AR103" s="28"/>
      <c r="AS103" s="28"/>
      <c r="AT103" s="28"/>
      <c r="AU103" s="44"/>
      <c r="AV103" s="28"/>
      <c r="AW103" s="28"/>
      <c r="AX103" s="226"/>
      <c r="AY103" s="28"/>
      <c r="AZ103" s="28"/>
      <c r="BA103" s="28"/>
      <c r="BB103" s="28"/>
      <c r="BC103" s="44"/>
      <c r="BD103" s="29"/>
      <c r="BG103" s="4"/>
    </row>
    <row r="104" spans="1:77">
      <c r="B104" s="398"/>
      <c r="C104" s="399"/>
      <c r="D104" s="47"/>
      <c r="E104" s="133"/>
      <c r="F104" s="204" t="s">
        <v>78</v>
      </c>
      <c r="G104" s="324" t="s">
        <v>76</v>
      </c>
      <c r="M104" s="59" t="s">
        <v>98</v>
      </c>
      <c r="N104" s="384">
        <f>IF(H93="×",0,IF(AQ100="×",0,R84))</f>
        <v>0</v>
      </c>
      <c r="O104" s="384"/>
      <c r="P104" s="11" t="s">
        <v>113</v>
      </c>
      <c r="Q104" s="317"/>
      <c r="R104" s="11"/>
      <c r="S104" s="11"/>
      <c r="T104" s="11"/>
      <c r="U104" s="205"/>
      <c r="V104" s="11"/>
      <c r="W104" s="49"/>
      <c r="X104" s="204" t="s">
        <v>78</v>
      </c>
      <c r="Y104" s="324" t="s">
        <v>77</v>
      </c>
      <c r="AD104" s="11"/>
      <c r="AE104" s="59" t="s">
        <v>100</v>
      </c>
      <c r="AF104" s="384">
        <f>IF(Z93="×",0,IF(AQ100="×",0,AJ84))</f>
        <v>0</v>
      </c>
      <c r="AG104" s="384"/>
      <c r="AH104" s="11" t="s">
        <v>113</v>
      </c>
      <c r="AI104" s="11"/>
      <c r="AJ104" s="317"/>
      <c r="AK104" s="317"/>
      <c r="AL104" s="11"/>
      <c r="AM104" s="34"/>
      <c r="AN104" s="55"/>
      <c r="AO104" s="59" t="s">
        <v>78</v>
      </c>
      <c r="AP104" s="324" t="s">
        <v>74</v>
      </c>
      <c r="AU104" s="317"/>
      <c r="AV104" s="134" t="s">
        <v>102</v>
      </c>
      <c r="AW104" s="384">
        <f>IF(AQ93="×",0,IF(AQ100="×",0,BA84))</f>
        <v>0</v>
      </c>
      <c r="AX104" s="384"/>
      <c r="AY104" s="11" t="s">
        <v>113</v>
      </c>
      <c r="AZ104" s="317"/>
      <c r="BA104" s="317"/>
      <c r="BB104" s="317"/>
      <c r="BC104" s="317"/>
      <c r="BD104" s="34"/>
      <c r="BG104" s="17"/>
      <c r="BH104" s="17"/>
      <c r="BK104" s="317"/>
    </row>
    <row r="105" spans="1:77">
      <c r="B105" s="398"/>
      <c r="C105" s="399"/>
      <c r="D105" s="47"/>
      <c r="E105" s="133"/>
      <c r="F105" s="204"/>
      <c r="G105" s="11" t="s">
        <v>77</v>
      </c>
      <c r="I105" s="11"/>
      <c r="J105" s="317"/>
      <c r="K105" s="317"/>
      <c r="L105" s="11"/>
      <c r="M105" s="204" t="s">
        <v>30</v>
      </c>
      <c r="N105" s="384">
        <f>N104*5</f>
        <v>0</v>
      </c>
      <c r="O105" s="384"/>
      <c r="P105" s="11" t="s">
        <v>75</v>
      </c>
      <c r="Q105" s="317"/>
      <c r="R105" s="317"/>
      <c r="S105" s="317"/>
      <c r="T105" s="317"/>
      <c r="U105" s="34"/>
      <c r="W105" s="49"/>
      <c r="X105" s="204"/>
      <c r="Y105" s="11" t="s">
        <v>76</v>
      </c>
      <c r="AA105" s="11"/>
      <c r="AB105" s="317"/>
      <c r="AC105" s="317"/>
      <c r="AD105" s="317"/>
      <c r="AE105" s="204" t="s">
        <v>32</v>
      </c>
      <c r="AF105" s="384">
        <f>ROUNDDOWN(AF104/5,0)</f>
        <v>0</v>
      </c>
      <c r="AG105" s="384"/>
      <c r="AH105" s="11" t="s">
        <v>75</v>
      </c>
      <c r="AI105" s="317"/>
      <c r="AJ105" s="317"/>
      <c r="AK105" s="317"/>
      <c r="AL105" s="317"/>
      <c r="AM105" s="34"/>
      <c r="AN105" s="209"/>
      <c r="AO105" s="11"/>
      <c r="AP105" s="11" t="s">
        <v>76</v>
      </c>
      <c r="AR105" s="11"/>
      <c r="AS105" s="317"/>
      <c r="AT105" s="317"/>
      <c r="AU105" s="317"/>
      <c r="AV105" s="204" t="s">
        <v>34</v>
      </c>
      <c r="AW105" s="384">
        <f>ROUNDDOWN(AW104/10,0)</f>
        <v>0</v>
      </c>
      <c r="AX105" s="384"/>
      <c r="AY105" s="11" t="s">
        <v>75</v>
      </c>
      <c r="AZ105" s="317"/>
      <c r="BA105" s="317"/>
      <c r="BB105" s="317"/>
      <c r="BC105" s="11"/>
      <c r="BD105" s="34"/>
    </row>
    <row r="106" spans="1:77" s="3" customFormat="1" ht="6.6">
      <c r="B106" s="398"/>
      <c r="C106" s="399"/>
      <c r="D106" s="63"/>
      <c r="E106" s="123"/>
      <c r="F106" s="127"/>
      <c r="G106" s="110"/>
      <c r="H106" s="110"/>
      <c r="I106" s="20"/>
      <c r="J106" s="20"/>
      <c r="K106" s="110"/>
      <c r="L106" s="20"/>
      <c r="M106" s="127"/>
      <c r="N106" s="210"/>
      <c r="O106" s="210"/>
      <c r="P106" s="110"/>
      <c r="Q106" s="20"/>
      <c r="R106" s="20"/>
      <c r="S106" s="110"/>
      <c r="T106" s="20"/>
      <c r="U106" s="73"/>
      <c r="V106" s="20"/>
      <c r="W106" s="72"/>
      <c r="X106" s="127"/>
      <c r="Y106" s="110"/>
      <c r="Z106" s="110"/>
      <c r="AA106" s="20"/>
      <c r="AB106" s="20"/>
      <c r="AC106" s="20"/>
      <c r="AD106" s="20"/>
      <c r="AE106" s="210"/>
      <c r="AF106" s="210"/>
      <c r="AG106" s="110"/>
      <c r="AH106" s="20"/>
      <c r="AI106" s="20"/>
      <c r="AJ106" s="20"/>
      <c r="AK106" s="20"/>
      <c r="AL106" s="127"/>
      <c r="AM106" s="73"/>
      <c r="AN106" s="211"/>
      <c r="AO106" s="110"/>
      <c r="AP106" s="110"/>
      <c r="AQ106" s="110"/>
      <c r="AR106" s="20"/>
      <c r="AS106" s="20"/>
      <c r="AT106" s="20"/>
      <c r="AU106" s="110"/>
      <c r="AV106" s="210"/>
      <c r="AW106" s="210"/>
      <c r="AX106" s="110"/>
      <c r="AY106" s="20"/>
      <c r="AZ106" s="20"/>
      <c r="BA106" s="20"/>
      <c r="BB106" s="212"/>
      <c r="BC106" s="127"/>
      <c r="BD106" s="73"/>
      <c r="BG106" s="4"/>
      <c r="BH106" s="110"/>
      <c r="BI106" s="110"/>
      <c r="BJ106" s="110"/>
      <c r="BK106" s="46"/>
      <c r="BL106" s="46"/>
      <c r="BM106" s="46"/>
      <c r="BN106" s="110"/>
      <c r="BO106" s="4"/>
      <c r="BP106" s="4"/>
      <c r="BQ106" s="4"/>
      <c r="BR106" s="4"/>
    </row>
    <row r="107" spans="1:77" s="3" customFormat="1">
      <c r="B107" s="398"/>
      <c r="C107" s="399"/>
      <c r="D107" s="63"/>
      <c r="E107" s="123"/>
      <c r="F107" s="204" t="s">
        <v>78</v>
      </c>
      <c r="G107" s="324" t="s">
        <v>76</v>
      </c>
      <c r="L107" s="11"/>
      <c r="M107" s="59" t="s">
        <v>99</v>
      </c>
      <c r="N107" s="384">
        <f>IF(H93="×",0,IF(AQ100="×",0,R87))</f>
        <v>0</v>
      </c>
      <c r="O107" s="384"/>
      <c r="P107" s="11" t="s">
        <v>113</v>
      </c>
      <c r="Q107" s="317"/>
      <c r="R107" s="20"/>
      <c r="S107" s="20"/>
      <c r="T107" s="20"/>
      <c r="U107" s="207"/>
      <c r="V107" s="110"/>
      <c r="W107" s="123"/>
      <c r="X107" s="204" t="s">
        <v>78</v>
      </c>
      <c r="Y107" s="11" t="s">
        <v>77</v>
      </c>
      <c r="AD107" s="110"/>
      <c r="AE107" s="204" t="s">
        <v>101</v>
      </c>
      <c r="AF107" s="384">
        <f>IF(Z93="×",0,IF(AQ100="×",0,AJ87))</f>
        <v>0</v>
      </c>
      <c r="AG107" s="384"/>
      <c r="AH107" s="11" t="s">
        <v>113</v>
      </c>
      <c r="AI107" s="11"/>
      <c r="AJ107" s="20"/>
      <c r="AK107" s="20"/>
      <c r="AL107" s="46"/>
      <c r="AM107" s="73"/>
      <c r="AN107" s="211"/>
      <c r="AO107" s="204" t="s">
        <v>78</v>
      </c>
      <c r="AP107" s="324" t="s">
        <v>74</v>
      </c>
      <c r="AQ107" s="324"/>
      <c r="AR107" s="324"/>
      <c r="AS107" s="324"/>
      <c r="AT107" s="324"/>
      <c r="AU107" s="317"/>
      <c r="AV107" s="134" t="s">
        <v>103</v>
      </c>
      <c r="AW107" s="384">
        <f>IF(AQ93="×",0,IF(AQ100="×",0,BA87))</f>
        <v>0</v>
      </c>
      <c r="AX107" s="384"/>
      <c r="AY107" s="317" t="s">
        <v>120</v>
      </c>
      <c r="AZ107" s="11"/>
      <c r="BA107" s="20"/>
      <c r="BB107" s="20"/>
      <c r="BC107" s="110"/>
      <c r="BD107" s="73"/>
      <c r="BG107" s="4"/>
      <c r="BH107" s="11"/>
      <c r="BI107" s="11"/>
      <c r="BJ107" s="11"/>
      <c r="BK107" s="56"/>
      <c r="BL107" s="56"/>
      <c r="BM107" s="56"/>
      <c r="BN107" s="11"/>
      <c r="BO107" s="204"/>
      <c r="BP107" s="208"/>
      <c r="BQ107" s="208"/>
      <c r="BR107" s="11"/>
      <c r="BS107" s="317"/>
    </row>
    <row r="108" spans="1:77">
      <c r="B108" s="398"/>
      <c r="C108" s="399"/>
      <c r="D108" s="47"/>
      <c r="E108" s="133"/>
      <c r="F108" s="11"/>
      <c r="G108" s="11" t="s">
        <v>74</v>
      </c>
      <c r="I108" s="11"/>
      <c r="J108" s="317"/>
      <c r="K108" s="317"/>
      <c r="L108" s="11"/>
      <c r="M108" s="204" t="s">
        <v>31</v>
      </c>
      <c r="N108" s="384">
        <f>N107*10</f>
        <v>0</v>
      </c>
      <c r="O108" s="384"/>
      <c r="P108" s="11" t="s">
        <v>75</v>
      </c>
      <c r="Q108" s="317"/>
      <c r="R108" s="317"/>
      <c r="S108" s="317"/>
      <c r="T108" s="317"/>
      <c r="U108" s="34"/>
      <c r="W108" s="49"/>
      <c r="X108" s="11"/>
      <c r="Y108" s="11" t="s">
        <v>74</v>
      </c>
      <c r="AA108" s="11"/>
      <c r="AB108" s="317"/>
      <c r="AC108" s="317"/>
      <c r="AD108" s="317"/>
      <c r="AE108" s="204" t="s">
        <v>33</v>
      </c>
      <c r="AF108" s="384">
        <f>AF107*2</f>
        <v>0</v>
      </c>
      <c r="AG108" s="384"/>
      <c r="AH108" s="11" t="s">
        <v>75</v>
      </c>
      <c r="AI108" s="317"/>
      <c r="AJ108" s="317"/>
      <c r="AK108" s="317"/>
      <c r="AL108" s="317"/>
      <c r="AM108" s="34"/>
      <c r="AN108" s="55"/>
      <c r="AO108" s="11"/>
      <c r="AP108" s="11" t="s">
        <v>77</v>
      </c>
      <c r="AR108" s="11"/>
      <c r="AS108" s="317"/>
      <c r="AT108" s="317"/>
      <c r="AU108" s="317"/>
      <c r="AV108" s="204" t="s">
        <v>35</v>
      </c>
      <c r="AW108" s="384">
        <f>ROUNDDOWN(AW107/2,0)</f>
        <v>0</v>
      </c>
      <c r="AX108" s="384"/>
      <c r="AY108" s="11" t="s">
        <v>75</v>
      </c>
      <c r="AZ108" s="317"/>
      <c r="BA108" s="317"/>
      <c r="BB108" s="317"/>
      <c r="BC108" s="56"/>
      <c r="BD108" s="34"/>
    </row>
    <row r="109" spans="1:77" s="3" customFormat="1" ht="7.2" thickBot="1">
      <c r="B109" s="400"/>
      <c r="C109" s="401"/>
      <c r="D109" s="63"/>
      <c r="E109" s="214"/>
      <c r="F109" s="215"/>
      <c r="G109" s="160"/>
      <c r="H109" s="215"/>
      <c r="I109" s="215"/>
      <c r="J109" s="160"/>
      <c r="K109" s="160"/>
      <c r="L109" s="215"/>
      <c r="M109" s="160"/>
      <c r="N109" s="227"/>
      <c r="O109" s="228"/>
      <c r="P109" s="228"/>
      <c r="Q109" s="215"/>
      <c r="R109" s="160"/>
      <c r="S109" s="160"/>
      <c r="T109" s="160"/>
      <c r="U109" s="222"/>
      <c r="V109" s="46"/>
      <c r="W109" s="159"/>
      <c r="X109" s="215"/>
      <c r="Y109" s="160"/>
      <c r="Z109" s="215"/>
      <c r="AA109" s="215"/>
      <c r="AB109" s="160"/>
      <c r="AC109" s="160"/>
      <c r="AD109" s="160"/>
      <c r="AE109" s="160"/>
      <c r="AF109" s="227"/>
      <c r="AG109" s="228"/>
      <c r="AH109" s="228"/>
      <c r="AI109" s="215"/>
      <c r="AJ109" s="160"/>
      <c r="AK109" s="160"/>
      <c r="AL109" s="160"/>
      <c r="AM109" s="222"/>
      <c r="AN109" s="159"/>
      <c r="AO109" s="215"/>
      <c r="AP109" s="160"/>
      <c r="AQ109" s="215"/>
      <c r="AR109" s="215"/>
      <c r="AS109" s="160"/>
      <c r="AT109" s="160"/>
      <c r="AU109" s="160"/>
      <c r="AV109" s="160"/>
      <c r="AW109" s="227"/>
      <c r="AX109" s="228"/>
      <c r="AY109" s="228"/>
      <c r="AZ109" s="215"/>
      <c r="BA109" s="160"/>
      <c r="BB109" s="160"/>
      <c r="BC109" s="160"/>
      <c r="BD109" s="222"/>
      <c r="BG109" s="4"/>
    </row>
    <row r="110" spans="1:77" s="288" customFormat="1" ht="6" thickBot="1">
      <c r="B110" s="290"/>
      <c r="C110" s="285"/>
      <c r="D110" s="285"/>
      <c r="V110" s="285"/>
      <c r="W110" s="285"/>
      <c r="X110" s="285"/>
      <c r="Y110" s="285"/>
      <c r="Z110" s="285"/>
      <c r="AA110" s="285"/>
      <c r="AB110" s="285"/>
      <c r="AC110" s="285"/>
      <c r="AD110" s="285"/>
      <c r="AE110" s="285"/>
      <c r="AF110" s="285"/>
      <c r="AG110" s="285"/>
      <c r="AH110" s="285"/>
      <c r="AI110" s="285"/>
      <c r="AJ110" s="285"/>
      <c r="AK110" s="285"/>
      <c r="AL110" s="285"/>
      <c r="AM110" s="285"/>
      <c r="AN110" s="285"/>
      <c r="AO110" s="285"/>
      <c r="AP110" s="285"/>
      <c r="AQ110" s="285"/>
      <c r="AR110" s="285"/>
      <c r="AS110" s="285"/>
      <c r="AT110" s="285"/>
      <c r="AU110" s="285"/>
      <c r="AV110" s="285"/>
      <c r="AW110" s="285"/>
      <c r="AX110" s="285"/>
      <c r="AY110" s="285"/>
      <c r="AZ110" s="285"/>
      <c r="BA110" s="285"/>
      <c r="BB110" s="285"/>
      <c r="BC110" s="285"/>
      <c r="BD110" s="285"/>
      <c r="BG110" s="296"/>
    </row>
    <row r="111" spans="1:77" s="3" customFormat="1" ht="6.6">
      <c r="A111" s="20"/>
      <c r="B111" s="394" t="s">
        <v>106</v>
      </c>
      <c r="C111" s="395"/>
      <c r="D111" s="20"/>
      <c r="E111" s="162"/>
      <c r="F111" s="163"/>
      <c r="G111" s="163"/>
      <c r="H111" s="163"/>
      <c r="I111" s="163"/>
      <c r="J111" s="163"/>
      <c r="K111" s="163"/>
      <c r="L111" s="163"/>
      <c r="M111" s="163"/>
      <c r="N111" s="163"/>
      <c r="O111" s="163"/>
      <c r="P111" s="163"/>
      <c r="Q111" s="163"/>
      <c r="R111" s="163"/>
      <c r="S111" s="163"/>
      <c r="T111" s="163"/>
      <c r="U111" s="164"/>
      <c r="V111" s="20"/>
      <c r="W111" s="162"/>
      <c r="X111" s="163"/>
      <c r="Y111" s="163"/>
      <c r="Z111" s="163"/>
      <c r="AA111" s="163"/>
      <c r="AB111" s="163"/>
      <c r="AC111" s="163"/>
      <c r="AD111" s="163"/>
      <c r="AE111" s="163"/>
      <c r="AF111" s="163"/>
      <c r="AG111" s="163"/>
      <c r="AH111" s="163"/>
      <c r="AI111" s="163"/>
      <c r="AJ111" s="163"/>
      <c r="AK111" s="163"/>
      <c r="AL111" s="163"/>
      <c r="AM111" s="163"/>
      <c r="AN111" s="163"/>
      <c r="AO111" s="163"/>
      <c r="AP111" s="163"/>
      <c r="AQ111" s="163"/>
      <c r="AR111" s="163"/>
      <c r="AS111" s="163"/>
      <c r="AT111" s="163"/>
      <c r="AU111" s="163"/>
      <c r="AV111" s="163"/>
      <c r="AW111" s="163"/>
      <c r="AX111" s="163"/>
      <c r="AY111" s="163"/>
      <c r="AZ111" s="163"/>
      <c r="BA111" s="163"/>
      <c r="BB111" s="163"/>
      <c r="BC111" s="163"/>
      <c r="BD111" s="164"/>
      <c r="BE111" s="20"/>
      <c r="BF111" s="20"/>
      <c r="BG111" s="84"/>
      <c r="BH111" s="84"/>
      <c r="BI111" s="108"/>
      <c r="BJ111" s="108"/>
      <c r="BK111" s="108"/>
      <c r="BL111" s="108"/>
      <c r="BM111" s="20"/>
      <c r="BN111" s="20"/>
      <c r="BO111" s="20"/>
      <c r="BP111" s="20"/>
      <c r="BQ111" s="20"/>
      <c r="BR111" s="20"/>
      <c r="BS111" s="20"/>
      <c r="BT111" s="20"/>
      <c r="BU111" s="20"/>
      <c r="BV111" s="20"/>
      <c r="BW111" s="20"/>
      <c r="BX111" s="20"/>
      <c r="BY111" s="20"/>
    </row>
    <row r="112" spans="1:77">
      <c r="A112" s="317"/>
      <c r="B112" s="396"/>
      <c r="C112" s="397"/>
      <c r="E112" s="165"/>
      <c r="F112" s="434" t="s">
        <v>188</v>
      </c>
      <c r="G112" s="434"/>
      <c r="H112" s="490" t="s">
        <v>189</v>
      </c>
      <c r="I112" s="490"/>
      <c r="J112" s="490"/>
      <c r="K112" s="490"/>
      <c r="L112" s="490"/>
      <c r="M112" s="490"/>
      <c r="N112" s="490"/>
      <c r="O112" s="490"/>
      <c r="P112" s="490"/>
      <c r="Q112" s="490"/>
      <c r="R112" s="490"/>
      <c r="S112" s="490"/>
      <c r="T112" s="490"/>
      <c r="U112" s="168"/>
      <c r="V112" s="346"/>
      <c r="W112" s="165"/>
      <c r="X112" s="434" t="s">
        <v>190</v>
      </c>
      <c r="Y112" s="434"/>
      <c r="Z112" s="490" t="s">
        <v>191</v>
      </c>
      <c r="AA112" s="490"/>
      <c r="AB112" s="490"/>
      <c r="AC112" s="490"/>
      <c r="AD112" s="490"/>
      <c r="AE112" s="490"/>
      <c r="AF112" s="490"/>
      <c r="AG112" s="490"/>
      <c r="AH112" s="490"/>
      <c r="AI112" s="490"/>
      <c r="AJ112" s="490"/>
      <c r="AK112" s="490"/>
      <c r="AL112" s="490"/>
      <c r="AM112" s="490"/>
      <c r="AN112" s="490"/>
      <c r="AO112" s="490"/>
      <c r="AP112" s="490"/>
      <c r="AQ112" s="490"/>
      <c r="AR112" s="490"/>
      <c r="AS112" s="490"/>
      <c r="AT112" s="490"/>
      <c r="AU112" s="490"/>
      <c r="AV112" s="490"/>
      <c r="AW112" s="490"/>
      <c r="AX112" s="490"/>
      <c r="AY112" s="490"/>
      <c r="AZ112" s="490"/>
      <c r="BA112" s="490"/>
      <c r="BB112" s="490"/>
      <c r="BC112" s="490"/>
      <c r="BD112" s="168"/>
      <c r="BE112" s="317"/>
      <c r="BF112" s="317"/>
      <c r="BG112" s="17"/>
      <c r="BH112" s="17"/>
      <c r="BI112" s="18"/>
      <c r="BJ112" s="18"/>
      <c r="BK112" s="18"/>
      <c r="BL112" s="18"/>
      <c r="BM112" s="317"/>
      <c r="BN112" s="317"/>
      <c r="BO112" s="317"/>
      <c r="BP112" s="317"/>
      <c r="BQ112" s="317"/>
      <c r="BR112" s="317"/>
      <c r="BS112" s="317"/>
      <c r="BT112" s="317"/>
      <c r="BU112" s="317"/>
      <c r="BV112" s="317"/>
      <c r="BW112" s="317"/>
      <c r="BX112" s="317"/>
      <c r="BY112" s="317"/>
    </row>
    <row r="113" spans="1:77">
      <c r="A113" s="317"/>
      <c r="B113" s="398" t="s">
        <v>109</v>
      </c>
      <c r="C113" s="399"/>
      <c r="E113" s="165"/>
      <c r="F113" s="166"/>
      <c r="G113" s="166"/>
      <c r="H113" s="490"/>
      <c r="I113" s="490"/>
      <c r="J113" s="490"/>
      <c r="K113" s="490"/>
      <c r="L113" s="490"/>
      <c r="M113" s="490"/>
      <c r="N113" s="490"/>
      <c r="O113" s="490"/>
      <c r="P113" s="490"/>
      <c r="Q113" s="490"/>
      <c r="R113" s="490"/>
      <c r="S113" s="490"/>
      <c r="T113" s="490"/>
      <c r="U113" s="168"/>
      <c r="V113" s="346"/>
      <c r="W113" s="165"/>
      <c r="X113" s="166"/>
      <c r="Y113" s="345"/>
      <c r="Z113" s="229" t="s">
        <v>7</v>
      </c>
      <c r="AA113" s="490" t="s">
        <v>162</v>
      </c>
      <c r="AB113" s="490"/>
      <c r="AC113" s="490"/>
      <c r="AD113" s="490"/>
      <c r="AE113" s="490"/>
      <c r="AF113" s="490"/>
      <c r="AG113" s="490"/>
      <c r="AH113" s="490"/>
      <c r="AI113" s="490"/>
      <c r="AJ113" s="490"/>
      <c r="AK113" s="490"/>
      <c r="AL113" s="490"/>
      <c r="AM113" s="490"/>
      <c r="AN113" s="490"/>
      <c r="AO113" s="490"/>
      <c r="AP113" s="490"/>
      <c r="AQ113" s="490"/>
      <c r="AR113" s="490"/>
      <c r="AS113" s="490"/>
      <c r="AT113" s="490"/>
      <c r="AU113" s="490"/>
      <c r="AV113" s="490"/>
      <c r="AW113" s="490"/>
      <c r="AX113" s="490"/>
      <c r="AY113" s="490"/>
      <c r="AZ113" s="490"/>
      <c r="BA113" s="490"/>
      <c r="BB113" s="490"/>
      <c r="BC113" s="490"/>
      <c r="BD113" s="168"/>
      <c r="BE113" s="317"/>
      <c r="BF113" s="317"/>
      <c r="BG113" s="17"/>
      <c r="BH113" s="17"/>
      <c r="BI113" s="18"/>
      <c r="BJ113" s="18"/>
      <c r="BK113" s="18"/>
      <c r="BL113" s="18"/>
      <c r="BM113" s="317"/>
      <c r="BN113" s="317"/>
      <c r="BO113" s="317"/>
      <c r="BP113" s="317"/>
      <c r="BQ113" s="317"/>
      <c r="BR113" s="317"/>
      <c r="BS113" s="317"/>
      <c r="BT113" s="317"/>
      <c r="BU113" s="317"/>
      <c r="BV113" s="317"/>
      <c r="BW113" s="317"/>
      <c r="BX113" s="317"/>
      <c r="BY113" s="317"/>
    </row>
    <row r="114" spans="1:77">
      <c r="A114" s="317"/>
      <c r="B114" s="398"/>
      <c r="C114" s="399"/>
      <c r="E114" s="165"/>
      <c r="F114" s="166"/>
      <c r="G114" s="229"/>
      <c r="H114" s="229" t="s">
        <v>7</v>
      </c>
      <c r="I114" s="166" t="s">
        <v>58</v>
      </c>
      <c r="J114" s="166"/>
      <c r="K114" s="166"/>
      <c r="L114" s="166"/>
      <c r="M114" s="166"/>
      <c r="N114" s="166"/>
      <c r="O114" s="166"/>
      <c r="P114" s="166"/>
      <c r="Q114" s="166"/>
      <c r="R114" s="166"/>
      <c r="S114" s="166"/>
      <c r="T114" s="166"/>
      <c r="U114" s="168"/>
      <c r="V114" s="346"/>
      <c r="W114" s="165"/>
      <c r="X114" s="166"/>
      <c r="Y114" s="345"/>
      <c r="Z114" s="166"/>
      <c r="AA114" s="490"/>
      <c r="AB114" s="490"/>
      <c r="AC114" s="490"/>
      <c r="AD114" s="490"/>
      <c r="AE114" s="490"/>
      <c r="AF114" s="490"/>
      <c r="AG114" s="490"/>
      <c r="AH114" s="490"/>
      <c r="AI114" s="490"/>
      <c r="AJ114" s="490"/>
      <c r="AK114" s="490"/>
      <c r="AL114" s="490"/>
      <c r="AM114" s="490"/>
      <c r="AN114" s="490"/>
      <c r="AO114" s="490"/>
      <c r="AP114" s="490"/>
      <c r="AQ114" s="490"/>
      <c r="AR114" s="490"/>
      <c r="AS114" s="490"/>
      <c r="AT114" s="490"/>
      <c r="AU114" s="490"/>
      <c r="AV114" s="490"/>
      <c r="AW114" s="490"/>
      <c r="AX114" s="490"/>
      <c r="AY114" s="490"/>
      <c r="AZ114" s="490"/>
      <c r="BA114" s="490"/>
      <c r="BB114" s="490"/>
      <c r="BC114" s="490"/>
      <c r="BD114" s="168"/>
      <c r="BE114" s="317"/>
      <c r="BF114" s="317"/>
      <c r="BG114" s="17"/>
      <c r="BH114" s="17"/>
      <c r="BI114" s="18"/>
      <c r="BJ114" s="18"/>
      <c r="BK114" s="18"/>
      <c r="BL114" s="18"/>
      <c r="BM114" s="317"/>
      <c r="BN114" s="317"/>
      <c r="BO114" s="317"/>
      <c r="BP114" s="317"/>
      <c r="BQ114" s="317"/>
      <c r="BR114" s="317"/>
      <c r="BS114" s="317"/>
      <c r="BT114" s="317"/>
      <c r="BU114" s="317"/>
      <c r="BV114" s="317"/>
      <c r="BW114" s="317"/>
      <c r="BX114" s="317"/>
      <c r="BY114" s="317"/>
    </row>
    <row r="115" spans="1:77" s="3" customFormat="1" ht="7.2" thickBot="1">
      <c r="A115" s="20"/>
      <c r="B115" s="398"/>
      <c r="C115" s="399"/>
      <c r="D115" s="20"/>
      <c r="E115" s="169"/>
      <c r="F115" s="170"/>
      <c r="G115" s="170"/>
      <c r="H115" s="170"/>
      <c r="I115" s="170"/>
      <c r="J115" s="170"/>
      <c r="K115" s="170"/>
      <c r="L115" s="170"/>
      <c r="M115" s="170"/>
      <c r="N115" s="170"/>
      <c r="O115" s="170"/>
      <c r="P115" s="170"/>
      <c r="Q115" s="170"/>
      <c r="R115" s="170"/>
      <c r="S115" s="170"/>
      <c r="T115" s="170"/>
      <c r="U115" s="171"/>
      <c r="V115" s="20"/>
      <c r="W115" s="169"/>
      <c r="X115" s="170"/>
      <c r="Y115" s="170"/>
      <c r="Z115" s="170"/>
      <c r="AA115" s="170"/>
      <c r="AB115" s="170"/>
      <c r="AC115" s="170"/>
      <c r="AD115" s="170"/>
      <c r="AE115" s="170"/>
      <c r="AF115" s="170"/>
      <c r="AG115" s="170"/>
      <c r="AH115" s="170"/>
      <c r="AI115" s="170"/>
      <c r="AJ115" s="170"/>
      <c r="AK115" s="170"/>
      <c r="AL115" s="170"/>
      <c r="AM115" s="170"/>
      <c r="AN115" s="170"/>
      <c r="AO115" s="170"/>
      <c r="AP115" s="170"/>
      <c r="AQ115" s="170"/>
      <c r="AR115" s="170"/>
      <c r="AS115" s="170"/>
      <c r="AT115" s="170"/>
      <c r="AU115" s="170"/>
      <c r="AV115" s="170"/>
      <c r="AW115" s="170"/>
      <c r="AX115" s="170"/>
      <c r="AY115" s="170"/>
      <c r="AZ115" s="170"/>
      <c r="BA115" s="170"/>
      <c r="BB115" s="170"/>
      <c r="BC115" s="170"/>
      <c r="BD115" s="171"/>
      <c r="BE115" s="20"/>
      <c r="BF115" s="20"/>
      <c r="BG115" s="84"/>
      <c r="BH115" s="84"/>
      <c r="BI115" s="108"/>
      <c r="BJ115" s="108"/>
      <c r="BK115" s="108"/>
      <c r="BL115" s="108"/>
      <c r="BM115" s="20"/>
      <c r="BN115" s="20"/>
      <c r="BO115" s="20"/>
      <c r="BX115" s="20"/>
      <c r="BY115" s="20"/>
    </row>
    <row r="116" spans="1:77" s="172" customFormat="1" ht="13.2" thickBot="1">
      <c r="B116" s="398"/>
      <c r="C116" s="399"/>
      <c r="D116" s="173"/>
      <c r="E116" s="445" t="s">
        <v>80</v>
      </c>
      <c r="F116" s="445"/>
      <c r="G116" s="445"/>
      <c r="H116" s="445"/>
      <c r="I116" s="445"/>
      <c r="J116" s="445"/>
      <c r="K116" s="445"/>
      <c r="L116" s="445"/>
      <c r="M116" s="445"/>
      <c r="N116" s="445"/>
      <c r="O116" s="445"/>
      <c r="P116" s="445"/>
      <c r="Q116" s="445"/>
      <c r="R116" s="445"/>
      <c r="S116" s="445"/>
      <c r="T116" s="445"/>
      <c r="U116" s="445"/>
      <c r="V116" s="173"/>
      <c r="W116" s="381"/>
      <c r="X116" s="381"/>
      <c r="Y116" s="381"/>
      <c r="Z116" s="381"/>
      <c r="AA116" s="381"/>
      <c r="AB116" s="381"/>
      <c r="AC116" s="381"/>
      <c r="AD116" s="381"/>
      <c r="AE116" s="381"/>
      <c r="AF116" s="381"/>
      <c r="AG116" s="381"/>
      <c r="AH116" s="381"/>
      <c r="AI116" s="381"/>
      <c r="AJ116" s="381"/>
      <c r="AK116" s="381"/>
      <c r="AL116" s="381"/>
      <c r="AM116" s="381"/>
      <c r="AN116" s="381" t="s">
        <v>80</v>
      </c>
      <c r="AO116" s="381"/>
      <c r="AP116" s="381"/>
      <c r="AQ116" s="381"/>
      <c r="AR116" s="381"/>
      <c r="AS116" s="381"/>
      <c r="AT116" s="381"/>
      <c r="AU116" s="381"/>
      <c r="AV116" s="381"/>
      <c r="AW116" s="381"/>
      <c r="AX116" s="381"/>
      <c r="AY116" s="381"/>
      <c r="AZ116" s="381"/>
      <c r="BA116" s="381"/>
      <c r="BB116" s="381"/>
      <c r="BC116" s="381"/>
      <c r="BD116" s="381"/>
      <c r="BG116" s="174"/>
      <c r="BH116" s="174"/>
      <c r="BI116" s="174"/>
      <c r="BJ116" s="174"/>
      <c r="BK116" s="174"/>
      <c r="BL116" s="174"/>
      <c r="BM116" s="174"/>
    </row>
    <row r="117" spans="1:77" s="3" customFormat="1" ht="7.2" thickBot="1">
      <c r="A117" s="20"/>
      <c r="B117" s="398"/>
      <c r="C117" s="399"/>
      <c r="D117" s="63"/>
      <c r="E117" s="96"/>
      <c r="F117" s="97"/>
      <c r="G117" s="28"/>
      <c r="H117" s="28"/>
      <c r="I117" s="98"/>
      <c r="J117" s="97"/>
      <c r="K117" s="97"/>
      <c r="L117" s="97"/>
      <c r="M117" s="28"/>
      <c r="N117" s="28"/>
      <c r="O117" s="97"/>
      <c r="P117" s="28"/>
      <c r="Q117" s="230"/>
      <c r="R117" s="231"/>
      <c r="S117" s="231"/>
      <c r="T117" s="232"/>
      <c r="U117" s="29"/>
      <c r="AN117" s="43"/>
      <c r="AO117" s="28"/>
      <c r="AP117" s="28"/>
      <c r="AQ117" s="28"/>
      <c r="AR117" s="28"/>
      <c r="AS117" s="28"/>
      <c r="AT117" s="28"/>
      <c r="AU117" s="28"/>
      <c r="AV117" s="28"/>
      <c r="AW117" s="28"/>
      <c r="AX117" s="28"/>
      <c r="AY117" s="28"/>
      <c r="AZ117" s="28"/>
      <c r="BA117" s="28"/>
      <c r="BB117" s="28"/>
      <c r="BC117" s="28"/>
      <c r="BD117" s="29"/>
      <c r="BG117" s="84"/>
      <c r="BH117" s="84"/>
      <c r="BI117" s="84"/>
      <c r="BJ117" s="84"/>
      <c r="BK117" s="84"/>
      <c r="BL117" s="84"/>
    </row>
    <row r="118" spans="1:77" ht="11.4" thickBot="1">
      <c r="A118" s="317"/>
      <c r="B118" s="398"/>
      <c r="C118" s="399"/>
      <c r="D118" s="47"/>
      <c r="E118" s="104"/>
      <c r="F118" s="317" t="s">
        <v>151</v>
      </c>
      <c r="H118" s="317"/>
      <c r="I118" s="317"/>
      <c r="J118" s="317"/>
      <c r="K118" s="317"/>
      <c r="L118" s="317"/>
      <c r="M118" s="317"/>
      <c r="N118" s="317"/>
      <c r="O118" s="18"/>
      <c r="P118" s="317"/>
      <c r="Q118" s="59" t="s">
        <v>104</v>
      </c>
      <c r="R118" s="386"/>
      <c r="S118" s="387"/>
      <c r="T118" s="11" t="s">
        <v>4</v>
      </c>
      <c r="U118" s="34"/>
      <c r="AN118" s="49"/>
      <c r="AO118" s="137" t="s">
        <v>198</v>
      </c>
      <c r="AP118" s="317"/>
      <c r="AQ118" s="317"/>
      <c r="AR118" s="317"/>
      <c r="AS118" s="317"/>
      <c r="AT118" s="317"/>
      <c r="AU118" s="317"/>
      <c r="AV118" s="317"/>
      <c r="AW118" s="317"/>
      <c r="AX118" s="11"/>
      <c r="AY118" s="317"/>
      <c r="BD118" s="34"/>
      <c r="BG118" s="17" t="s">
        <v>18</v>
      </c>
      <c r="BH118" s="324" t="s">
        <v>152</v>
      </c>
      <c r="BI118" s="17"/>
      <c r="BJ118" s="17"/>
      <c r="BK118" s="17"/>
      <c r="BL118" s="17"/>
    </row>
    <row r="119" spans="1:77">
      <c r="B119" s="398"/>
      <c r="C119" s="399"/>
      <c r="D119" s="47"/>
      <c r="E119" s="187"/>
      <c r="F119" s="317" t="s">
        <v>137</v>
      </c>
      <c r="G119" s="137"/>
      <c r="H119" s="137"/>
      <c r="I119" s="137"/>
      <c r="J119" s="137"/>
      <c r="K119" s="317"/>
      <c r="L119" s="317"/>
      <c r="M119" s="317"/>
      <c r="N119" s="317"/>
      <c r="O119" s="317"/>
      <c r="P119" s="317"/>
      <c r="Q119" s="317"/>
      <c r="R119" s="317"/>
      <c r="S119" s="317"/>
      <c r="T119" s="137"/>
      <c r="U119" s="189"/>
      <c r="V119" s="156"/>
      <c r="Y119" s="137"/>
      <c r="Z119" s="137"/>
      <c r="AA119" s="137"/>
      <c r="AB119" s="137"/>
      <c r="AC119" s="188"/>
      <c r="AD119" s="317"/>
      <c r="AE119" s="317"/>
      <c r="AF119" s="317"/>
      <c r="AG119" s="188"/>
      <c r="AH119" s="317"/>
      <c r="AI119" s="317"/>
      <c r="AJ119" s="317"/>
      <c r="AK119" s="317"/>
      <c r="AL119" s="317"/>
      <c r="AM119" s="34"/>
      <c r="AN119" s="49"/>
      <c r="AO119" s="11" t="s">
        <v>126</v>
      </c>
      <c r="AP119" s="137"/>
      <c r="AQ119" s="317"/>
      <c r="AR119" s="317"/>
      <c r="AS119" s="317"/>
      <c r="AT119" s="317"/>
      <c r="AU119" s="317"/>
      <c r="AV119" s="317"/>
      <c r="AW119" s="317"/>
      <c r="AX119" s="317"/>
      <c r="AY119" s="317"/>
      <c r="AZ119" s="59"/>
      <c r="BA119" s="385">
        <f>IF(BA44+AF108-AW104-AW107&lt;BA40,BA44+AF108-AW104-AW107,BA40)</f>
        <v>0</v>
      </c>
      <c r="BB119" s="385"/>
      <c r="BC119" s="11" t="s">
        <v>4</v>
      </c>
      <c r="BD119" s="34"/>
      <c r="BH119" s="317" t="s">
        <v>140</v>
      </c>
      <c r="BI119" s="317"/>
      <c r="BJ119" s="18"/>
      <c r="BK119" s="18"/>
      <c r="BL119" s="18"/>
      <c r="BM119" s="17"/>
      <c r="BN119" s="17"/>
      <c r="BO119" s="17"/>
      <c r="BP119" s="17"/>
    </row>
    <row r="120" spans="1:77" s="3" customFormat="1" ht="6.6">
      <c r="A120" s="20"/>
      <c r="B120" s="398"/>
      <c r="C120" s="399"/>
      <c r="D120" s="63"/>
      <c r="E120" s="107"/>
      <c r="F120" s="233"/>
      <c r="G120" s="233"/>
      <c r="H120" s="233"/>
      <c r="I120" s="233"/>
      <c r="J120" s="233"/>
      <c r="K120" s="233"/>
      <c r="L120" s="233"/>
      <c r="M120" s="233"/>
      <c r="N120" s="233"/>
      <c r="O120" s="20"/>
      <c r="P120" s="20"/>
      <c r="Q120" s="20"/>
      <c r="R120" s="20"/>
      <c r="S120" s="20"/>
      <c r="T120" s="108"/>
      <c r="U120" s="73"/>
      <c r="V120" s="20"/>
      <c r="AN120" s="72"/>
      <c r="AO120" s="121"/>
      <c r="AP120" s="20"/>
      <c r="AQ120" s="20"/>
      <c r="AR120" s="20"/>
      <c r="AS120" s="20"/>
      <c r="AT120" s="20"/>
      <c r="AU120" s="20"/>
      <c r="AV120" s="20"/>
      <c r="AW120" s="20"/>
      <c r="AX120" s="20"/>
      <c r="AY120" s="128"/>
      <c r="AZ120" s="128"/>
      <c r="BA120" s="110"/>
      <c r="BB120" s="110"/>
      <c r="BC120" s="20"/>
      <c r="BD120" s="73"/>
      <c r="BG120" s="84"/>
      <c r="BH120" s="84"/>
      <c r="BI120" s="84"/>
      <c r="BJ120" s="84"/>
      <c r="BK120" s="84"/>
      <c r="BL120" s="84"/>
    </row>
    <row r="121" spans="1:77">
      <c r="B121" s="398"/>
      <c r="C121" s="399"/>
      <c r="D121" s="47"/>
      <c r="E121" s="49"/>
      <c r="F121" s="11" t="s">
        <v>16</v>
      </c>
      <c r="G121" s="11" t="s">
        <v>147</v>
      </c>
      <c r="H121" s="122"/>
      <c r="I121" s="18"/>
      <c r="J121" s="18"/>
      <c r="M121" s="204" t="s">
        <v>38</v>
      </c>
      <c r="N121" s="385">
        <f>IF(R118&gt;=1,2,0)</f>
        <v>0</v>
      </c>
      <c r="O121" s="385"/>
      <c r="P121" s="11" t="s">
        <v>72</v>
      </c>
      <c r="T121" s="317"/>
      <c r="U121" s="34"/>
      <c r="AN121" s="49"/>
      <c r="AO121" s="11" t="s">
        <v>16</v>
      </c>
      <c r="AP121" s="11" t="s">
        <v>147</v>
      </c>
      <c r="AQ121" s="317"/>
      <c r="AR121" s="317"/>
      <c r="AU121" s="317"/>
      <c r="AV121" s="204" t="s">
        <v>105</v>
      </c>
      <c r="AW121" s="385">
        <f>IF(BA40&gt;=20,(IF(BA119&gt;=20,ROUNDDOWN(BA119/20,0),0)),IF(BA119&gt;0,IF(BA119&gt;=BA40,1,0),0))</f>
        <v>0</v>
      </c>
      <c r="AX121" s="385"/>
      <c r="AY121" s="11" t="s">
        <v>72</v>
      </c>
      <c r="BC121" s="317"/>
      <c r="BD121" s="34"/>
      <c r="BG121" s="17"/>
      <c r="BH121" s="17"/>
      <c r="BI121" s="17"/>
      <c r="BJ121" s="17"/>
      <c r="BK121" s="17"/>
      <c r="BL121" s="17"/>
      <c r="BM121" s="17"/>
    </row>
    <row r="122" spans="1:77" s="3" customFormat="1" ht="6.6">
      <c r="B122" s="398"/>
      <c r="C122" s="399"/>
      <c r="D122" s="63"/>
      <c r="E122" s="107"/>
      <c r="Q122" s="233"/>
      <c r="R122" s="233"/>
      <c r="S122" s="233"/>
      <c r="T122" s="108"/>
      <c r="U122" s="73"/>
      <c r="AN122" s="72"/>
      <c r="AO122" s="20"/>
      <c r="AP122" s="20"/>
      <c r="AQ122" s="20"/>
      <c r="AR122" s="20"/>
      <c r="AS122" s="20"/>
      <c r="AT122" s="20"/>
      <c r="AU122" s="20"/>
      <c r="AV122" s="20"/>
      <c r="AW122" s="20"/>
      <c r="AX122" s="20"/>
      <c r="AY122" s="20"/>
      <c r="AZ122" s="20"/>
      <c r="BA122" s="20"/>
      <c r="BB122" s="20"/>
      <c r="BC122" s="20"/>
      <c r="BD122" s="73"/>
      <c r="BG122" s="84"/>
      <c r="BH122" s="84"/>
      <c r="BI122" s="84"/>
      <c r="BJ122" s="84"/>
      <c r="BK122" s="84"/>
      <c r="BL122" s="84"/>
      <c r="BM122" s="84"/>
    </row>
    <row r="123" spans="1:77">
      <c r="B123" s="398"/>
      <c r="C123" s="399"/>
      <c r="D123" s="47"/>
      <c r="E123" s="245"/>
      <c r="F123" s="122"/>
      <c r="G123" s="247" t="s">
        <v>125</v>
      </c>
      <c r="H123" s="446" t="s">
        <v>79</v>
      </c>
      <c r="I123" s="446"/>
      <c r="J123" s="446"/>
      <c r="K123" s="446"/>
      <c r="L123" s="446"/>
      <c r="M123" s="446"/>
      <c r="N123" s="446"/>
      <c r="O123" s="446"/>
      <c r="P123" s="446"/>
      <c r="Q123" s="446"/>
      <c r="R123" s="446"/>
      <c r="S123" s="446"/>
      <c r="T123" s="446"/>
      <c r="U123" s="246"/>
      <c r="AN123" s="49"/>
      <c r="AO123" s="380" t="str">
        <f>IF(BA40&gt;=20,(IF(BA119&lt;20,"※平面式の数が不足しているため、緩和できません","")),(IF(BA119&gt;=BA40,"","※平面式の数が不足しているため、緩和できません")))</f>
        <v/>
      </c>
      <c r="AP123" s="380"/>
      <c r="AQ123" s="380"/>
      <c r="AR123" s="380"/>
      <c r="AS123" s="380"/>
      <c r="AT123" s="380"/>
      <c r="AU123" s="380"/>
      <c r="AV123" s="380"/>
      <c r="AW123" s="380"/>
      <c r="AX123" s="380"/>
      <c r="AY123" s="380"/>
      <c r="AZ123" s="380"/>
      <c r="BA123" s="380"/>
      <c r="BB123" s="380"/>
      <c r="BC123" s="380"/>
      <c r="BD123" s="34"/>
      <c r="BG123" s="17"/>
      <c r="BH123" s="234"/>
      <c r="BI123" s="17"/>
      <c r="BJ123" s="17"/>
      <c r="BK123" s="17"/>
      <c r="BL123" s="17"/>
      <c r="BM123" s="17"/>
    </row>
    <row r="124" spans="1:77" s="3" customFormat="1">
      <c r="B124" s="398"/>
      <c r="C124" s="399"/>
      <c r="D124" s="63"/>
      <c r="E124" s="245"/>
      <c r="F124" s="122"/>
      <c r="G124" s="17"/>
      <c r="H124" s="446"/>
      <c r="I124" s="446"/>
      <c r="J124" s="446"/>
      <c r="K124" s="446"/>
      <c r="L124" s="446"/>
      <c r="M124" s="446"/>
      <c r="N124" s="446"/>
      <c r="O124" s="446"/>
      <c r="P124" s="446"/>
      <c r="Q124" s="446"/>
      <c r="R124" s="446"/>
      <c r="S124" s="446"/>
      <c r="T124" s="446"/>
      <c r="U124" s="246"/>
      <c r="V124" s="20"/>
      <c r="AN124" s="235"/>
      <c r="AO124" s="59"/>
      <c r="AP124" s="324"/>
      <c r="AQ124" s="46"/>
      <c r="AR124" s="46"/>
      <c r="AS124" s="46"/>
      <c r="AT124" s="46"/>
      <c r="AU124" s="46"/>
      <c r="AV124" s="46"/>
      <c r="AW124" s="46"/>
      <c r="AX124" s="46"/>
      <c r="AY124" s="46"/>
      <c r="AZ124" s="46"/>
      <c r="BA124" s="46"/>
      <c r="BB124" s="46"/>
      <c r="BC124" s="236"/>
      <c r="BD124" s="73"/>
      <c r="BG124" s="84"/>
      <c r="BH124" s="84"/>
      <c r="BI124" s="84"/>
      <c r="BJ124" s="84"/>
      <c r="BK124" s="84"/>
      <c r="BL124" s="84"/>
      <c r="BM124" s="84"/>
    </row>
    <row r="125" spans="1:77" s="3" customFormat="1" ht="7.2" thickBot="1">
      <c r="B125" s="400"/>
      <c r="C125" s="401"/>
      <c r="D125" s="20"/>
      <c r="E125" s="65"/>
      <c r="F125" s="35"/>
      <c r="G125" s="35"/>
      <c r="H125" s="35"/>
      <c r="I125" s="35"/>
      <c r="J125" s="35"/>
      <c r="K125" s="35"/>
      <c r="L125" s="35"/>
      <c r="M125" s="35"/>
      <c r="N125" s="35"/>
      <c r="O125" s="35"/>
      <c r="P125" s="35"/>
      <c r="Q125" s="35"/>
      <c r="R125" s="35"/>
      <c r="S125" s="35"/>
      <c r="T125" s="35"/>
      <c r="U125" s="37"/>
      <c r="V125" s="20"/>
      <c r="AN125" s="65"/>
      <c r="AO125" s="35"/>
      <c r="AP125" s="35"/>
      <c r="AQ125" s="35"/>
      <c r="AR125" s="35"/>
      <c r="AS125" s="35"/>
      <c r="AT125" s="35"/>
      <c r="AU125" s="35"/>
      <c r="AV125" s="35"/>
      <c r="AW125" s="35"/>
      <c r="AX125" s="35"/>
      <c r="AY125" s="35"/>
      <c r="AZ125" s="35"/>
      <c r="BA125" s="35"/>
      <c r="BB125" s="35"/>
      <c r="BC125" s="35"/>
      <c r="BD125" s="37"/>
      <c r="BG125" s="84"/>
      <c r="BH125" s="84"/>
      <c r="BI125" s="84"/>
      <c r="BJ125" s="84"/>
      <c r="BK125" s="84"/>
      <c r="BL125" s="84"/>
      <c r="BM125" s="84"/>
    </row>
    <row r="126" spans="1:77" s="285" customFormat="1" ht="6" thickBot="1">
      <c r="B126" s="290"/>
      <c r="BG126" s="292"/>
    </row>
    <row r="127" spans="1:77" s="3" customFormat="1" ht="6.6">
      <c r="B127" s="394" t="s">
        <v>107</v>
      </c>
      <c r="C127" s="498"/>
      <c r="D127" s="63"/>
      <c r="E127" s="183"/>
      <c r="F127" s="184"/>
      <c r="G127" s="184"/>
      <c r="H127" s="184"/>
      <c r="I127" s="184"/>
      <c r="J127" s="184"/>
      <c r="K127" s="28"/>
      <c r="L127" s="28"/>
      <c r="M127" s="186"/>
      <c r="N127" s="184"/>
      <c r="O127" s="184"/>
      <c r="P127" s="184"/>
      <c r="Q127" s="44"/>
      <c r="R127" s="44"/>
      <c r="S127" s="44"/>
      <c r="T127" s="44"/>
      <c r="U127" s="45"/>
      <c r="V127" s="46"/>
      <c r="W127" s="183"/>
      <c r="X127" s="184"/>
      <c r="Y127" s="184"/>
      <c r="Z127" s="184"/>
      <c r="AA127" s="184"/>
      <c r="AB127" s="184"/>
      <c r="AC127" s="28"/>
      <c r="AD127" s="28"/>
      <c r="AE127" s="186"/>
      <c r="AF127" s="184"/>
      <c r="AG127" s="184"/>
      <c r="AH127" s="184"/>
      <c r="AI127" s="44"/>
      <c r="AJ127" s="44"/>
      <c r="AK127" s="44"/>
      <c r="AL127" s="44"/>
      <c r="AM127" s="45"/>
      <c r="AN127" s="183"/>
      <c r="AO127" s="184"/>
      <c r="AP127" s="184"/>
      <c r="AQ127" s="184"/>
      <c r="AR127" s="184"/>
      <c r="AS127" s="184"/>
      <c r="AT127" s="28"/>
      <c r="AU127" s="28"/>
      <c r="AV127" s="186"/>
      <c r="AW127" s="184"/>
      <c r="AX127" s="184"/>
      <c r="AY127" s="184"/>
      <c r="AZ127" s="44"/>
      <c r="BA127" s="44"/>
      <c r="BB127" s="44"/>
      <c r="BC127" s="44"/>
      <c r="BD127" s="45"/>
      <c r="BG127" s="4"/>
    </row>
    <row r="128" spans="1:77">
      <c r="B128" s="499"/>
      <c r="C128" s="500"/>
      <c r="D128" s="47"/>
      <c r="E128" s="55"/>
      <c r="F128" s="204" t="s">
        <v>78</v>
      </c>
      <c r="G128" s="439" t="s">
        <v>171</v>
      </c>
      <c r="H128" s="440"/>
      <c r="I128" s="440"/>
      <c r="J128" s="441"/>
      <c r="K128" s="327" t="s">
        <v>163</v>
      </c>
      <c r="L128" s="442" t="s">
        <v>164</v>
      </c>
      <c r="M128" s="443"/>
      <c r="N128" s="443"/>
      <c r="O128" s="443"/>
      <c r="P128" s="443"/>
      <c r="Q128" s="443"/>
      <c r="R128" s="444"/>
      <c r="S128" s="326"/>
      <c r="T128" s="326"/>
      <c r="U128" s="34"/>
      <c r="W128" s="55"/>
      <c r="X128" s="204" t="s">
        <v>78</v>
      </c>
      <c r="Y128" s="439" t="s">
        <v>172</v>
      </c>
      <c r="Z128" s="440"/>
      <c r="AA128" s="440"/>
      <c r="AB128" s="441"/>
      <c r="AC128" s="327" t="s">
        <v>163</v>
      </c>
      <c r="AD128" s="442" t="s">
        <v>166</v>
      </c>
      <c r="AE128" s="443"/>
      <c r="AF128" s="443"/>
      <c r="AG128" s="443"/>
      <c r="AH128" s="443"/>
      <c r="AI128" s="443"/>
      <c r="AJ128" s="444"/>
      <c r="AK128" s="326"/>
      <c r="AL128" s="326"/>
      <c r="AM128" s="34"/>
      <c r="AN128" s="55"/>
      <c r="AO128" s="204" t="s">
        <v>78</v>
      </c>
      <c r="AP128" s="439" t="s">
        <v>173</v>
      </c>
      <c r="AQ128" s="440"/>
      <c r="AR128" s="440"/>
      <c r="AS128" s="441"/>
      <c r="AT128" s="327" t="s">
        <v>163</v>
      </c>
      <c r="AU128" s="442" t="s">
        <v>168</v>
      </c>
      <c r="AV128" s="443"/>
      <c r="AW128" s="443"/>
      <c r="AX128" s="443"/>
      <c r="AY128" s="443"/>
      <c r="AZ128" s="443"/>
      <c r="BA128" s="444"/>
      <c r="BB128" s="326"/>
      <c r="BC128" s="326"/>
      <c r="BD128" s="34"/>
    </row>
    <row r="129" spans="1:60" s="288" customFormat="1" ht="5.4">
      <c r="B129" s="398" t="s">
        <v>212</v>
      </c>
      <c r="C129" s="399"/>
      <c r="D129" s="297"/>
      <c r="E129" s="328"/>
      <c r="F129" s="329"/>
      <c r="G129" s="330"/>
      <c r="H129" s="330"/>
      <c r="I129" s="330"/>
      <c r="J129" s="330"/>
      <c r="K129" s="330"/>
      <c r="L129" s="331"/>
      <c r="M129" s="331"/>
      <c r="N129" s="331"/>
      <c r="O129" s="331"/>
      <c r="P129" s="331"/>
      <c r="Q129" s="331"/>
      <c r="R129" s="285"/>
      <c r="S129" s="285"/>
      <c r="T129" s="285"/>
      <c r="U129" s="332"/>
      <c r="V129" s="285"/>
      <c r="W129" s="328"/>
      <c r="X129" s="329"/>
      <c r="Y129" s="330"/>
      <c r="Z129" s="330"/>
      <c r="AA129" s="330"/>
      <c r="AB129" s="330"/>
      <c r="AC129" s="330"/>
      <c r="AD129" s="331"/>
      <c r="AE129" s="331"/>
      <c r="AF129" s="331"/>
      <c r="AG129" s="331"/>
      <c r="AH129" s="331"/>
      <c r="AI129" s="331"/>
      <c r="AJ129" s="285"/>
      <c r="AK129" s="285"/>
      <c r="AL129" s="285"/>
      <c r="AM129" s="332"/>
      <c r="AN129" s="328"/>
      <c r="AO129" s="329"/>
      <c r="AP129" s="330"/>
      <c r="AQ129" s="330"/>
      <c r="AR129" s="330"/>
      <c r="AS129" s="330"/>
      <c r="AT129" s="330"/>
      <c r="AU129" s="331"/>
      <c r="AV129" s="331"/>
      <c r="AW129" s="331"/>
      <c r="AX129" s="331"/>
      <c r="AY129" s="331"/>
      <c r="AZ129" s="331"/>
      <c r="BA129" s="285"/>
      <c r="BB129" s="285"/>
      <c r="BC129" s="285"/>
      <c r="BD129" s="332"/>
      <c r="BG129" s="296"/>
    </row>
    <row r="130" spans="1:60">
      <c r="B130" s="398"/>
      <c r="C130" s="399"/>
      <c r="D130" s="47"/>
      <c r="E130" s="55"/>
      <c r="F130" s="204"/>
      <c r="G130" s="327" t="s">
        <v>8</v>
      </c>
      <c r="H130" s="439" t="s">
        <v>165</v>
      </c>
      <c r="I130" s="440"/>
      <c r="J130" s="440"/>
      <c r="K130" s="440"/>
      <c r="L130" s="440"/>
      <c r="M130" s="440"/>
      <c r="N130" s="441"/>
      <c r="O130" s="48" t="s">
        <v>112</v>
      </c>
      <c r="P130" s="326"/>
      <c r="Q130" s="59" t="s">
        <v>127</v>
      </c>
      <c r="R130" s="385">
        <f>R52+AF105+AW105-R84-R87</f>
        <v>0</v>
      </c>
      <c r="S130" s="385"/>
      <c r="T130" s="11" t="s">
        <v>4</v>
      </c>
      <c r="U130" s="34"/>
      <c r="W130" s="55"/>
      <c r="X130" s="204"/>
      <c r="Y130" s="327" t="s">
        <v>8</v>
      </c>
      <c r="Z130" s="439" t="s">
        <v>167</v>
      </c>
      <c r="AA130" s="440"/>
      <c r="AB130" s="440"/>
      <c r="AC130" s="440"/>
      <c r="AD130" s="440"/>
      <c r="AE130" s="440"/>
      <c r="AF130" s="441"/>
      <c r="AG130" s="48" t="s">
        <v>3</v>
      </c>
      <c r="AH130" s="326"/>
      <c r="AI130" s="59" t="s">
        <v>128</v>
      </c>
      <c r="AJ130" s="385">
        <f>AJ52+N105+AW108-AJ84-AJ87</f>
        <v>0</v>
      </c>
      <c r="AK130" s="385"/>
      <c r="AL130" s="11" t="s">
        <v>4</v>
      </c>
      <c r="AM130" s="34"/>
      <c r="AN130" s="55"/>
      <c r="AO130" s="204"/>
      <c r="AP130" s="327" t="s">
        <v>8</v>
      </c>
      <c r="AQ130" s="439" t="s">
        <v>169</v>
      </c>
      <c r="AR130" s="440"/>
      <c r="AS130" s="440"/>
      <c r="AT130" s="440"/>
      <c r="AU130" s="440"/>
      <c r="AV130" s="440"/>
      <c r="AW130" s="441"/>
      <c r="AX130" s="48" t="s">
        <v>3</v>
      </c>
      <c r="AY130" s="326"/>
      <c r="AZ130" s="59" t="s">
        <v>129</v>
      </c>
      <c r="BA130" s="385">
        <f>BA52-BA84-BA87+N108+AF108</f>
        <v>0</v>
      </c>
      <c r="BB130" s="385"/>
      <c r="BC130" s="11" t="s">
        <v>4</v>
      </c>
      <c r="BD130" s="34"/>
    </row>
    <row r="131" spans="1:60" s="3" customFormat="1" ht="7.2" thickBot="1">
      <c r="A131" s="20"/>
      <c r="B131" s="398"/>
      <c r="C131" s="399"/>
      <c r="D131" s="237"/>
      <c r="E131" s="123"/>
      <c r="F131" s="110"/>
      <c r="G131" s="110"/>
      <c r="H131" s="110"/>
      <c r="I131" s="110"/>
      <c r="J131" s="110"/>
      <c r="K131" s="110"/>
      <c r="L131" s="20"/>
      <c r="M131" s="110"/>
      <c r="N131" s="110"/>
      <c r="O131" s="110"/>
      <c r="P131" s="110"/>
      <c r="Q131" s="20"/>
      <c r="R131" s="20"/>
      <c r="S131" s="20"/>
      <c r="T131" s="46"/>
      <c r="U131" s="207"/>
      <c r="V131" s="110"/>
      <c r="W131" s="72"/>
      <c r="X131" s="20"/>
      <c r="Y131" s="20"/>
      <c r="Z131" s="20"/>
      <c r="AA131" s="20"/>
      <c r="AB131" s="20"/>
      <c r="AC131" s="20"/>
      <c r="AD131" s="20"/>
      <c r="AE131" s="20"/>
      <c r="AF131" s="20"/>
      <c r="AG131" s="20"/>
      <c r="AH131" s="20"/>
      <c r="AI131" s="20"/>
      <c r="AJ131" s="20"/>
      <c r="AK131" s="20"/>
      <c r="AL131" s="20"/>
      <c r="AM131" s="73"/>
      <c r="AN131" s="123"/>
      <c r="AO131" s="212"/>
      <c r="AP131" s="46"/>
      <c r="AQ131" s="46"/>
      <c r="AR131" s="46"/>
      <c r="AS131" s="20"/>
      <c r="AT131" s="20"/>
      <c r="AU131" s="20"/>
      <c r="AV131" s="20"/>
      <c r="AW131" s="20"/>
      <c r="AX131" s="20"/>
      <c r="AY131" s="20"/>
      <c r="AZ131" s="20"/>
      <c r="BA131" s="20"/>
      <c r="BB131" s="20"/>
      <c r="BC131" s="110"/>
      <c r="BD131" s="73"/>
      <c r="BG131" s="4"/>
    </row>
    <row r="132" spans="1:60" s="3" customFormat="1" ht="7.2" thickTop="1">
      <c r="A132" s="20"/>
      <c r="B132" s="398"/>
      <c r="C132" s="399"/>
      <c r="D132" s="237"/>
      <c r="E132" s="142"/>
      <c r="F132" s="143"/>
      <c r="G132" s="143"/>
      <c r="H132" s="143"/>
      <c r="I132" s="143"/>
      <c r="J132" s="143"/>
      <c r="K132" s="39"/>
      <c r="L132" s="39"/>
      <c r="M132" s="144"/>
      <c r="N132" s="143"/>
      <c r="O132" s="143"/>
      <c r="P132" s="143"/>
      <c r="Q132" s="145"/>
      <c r="R132" s="145"/>
      <c r="S132" s="145"/>
      <c r="T132" s="145"/>
      <c r="U132" s="146"/>
      <c r="V132" s="46"/>
      <c r="W132" s="147"/>
      <c r="X132" s="148"/>
      <c r="Y132" s="148"/>
      <c r="Z132" s="148"/>
      <c r="AA132" s="148"/>
      <c r="AB132" s="149"/>
      <c r="AC132" s="149"/>
      <c r="AD132" s="39"/>
      <c r="AE132" s="148"/>
      <c r="AF132" s="148"/>
      <c r="AG132" s="148"/>
      <c r="AH132" s="39"/>
      <c r="AI132" s="39"/>
      <c r="AJ132" s="39"/>
      <c r="AK132" s="39"/>
      <c r="AL132" s="39"/>
      <c r="AM132" s="150"/>
      <c r="AN132" s="151"/>
      <c r="AO132" s="152"/>
      <c r="AP132" s="152"/>
      <c r="AQ132" s="152"/>
      <c r="AR132" s="152"/>
      <c r="AS132" s="149"/>
      <c r="AT132" s="149"/>
      <c r="AU132" s="39"/>
      <c r="AV132" s="152"/>
      <c r="AW132" s="152"/>
      <c r="AX132" s="152"/>
      <c r="AY132" s="153"/>
      <c r="AZ132" s="39"/>
      <c r="BA132" s="39"/>
      <c r="BB132" s="39"/>
      <c r="BC132" s="39"/>
      <c r="BD132" s="150"/>
      <c r="BG132" s="4"/>
    </row>
    <row r="133" spans="1:60" s="347" customFormat="1">
      <c r="B133" s="398"/>
      <c r="C133" s="399"/>
      <c r="D133" s="47"/>
      <c r="E133" s="8"/>
      <c r="F133" s="415" t="s">
        <v>56</v>
      </c>
      <c r="G133" s="415"/>
      <c r="H133" s="415"/>
      <c r="I133" s="415"/>
      <c r="J133" s="415"/>
      <c r="K133" s="11"/>
      <c r="L133" s="11"/>
      <c r="M133" s="11"/>
      <c r="N133" s="11"/>
      <c r="O133" s="11"/>
      <c r="P133" s="11"/>
      <c r="Q133" s="11"/>
      <c r="R133" s="11"/>
      <c r="S133" s="11"/>
      <c r="T133" s="11"/>
      <c r="U133" s="138"/>
      <c r="V133" s="56"/>
      <c r="W133" s="8"/>
      <c r="X133" s="415" t="s">
        <v>56</v>
      </c>
      <c r="Y133" s="415"/>
      <c r="Z133" s="415"/>
      <c r="AA133" s="415"/>
      <c r="AB133" s="415"/>
      <c r="AC133" s="11"/>
      <c r="AD133" s="11"/>
      <c r="AE133" s="11"/>
      <c r="AF133" s="11"/>
      <c r="AG133" s="11"/>
      <c r="AH133" s="11"/>
      <c r="AI133" s="11"/>
      <c r="AJ133" s="11"/>
      <c r="AK133" s="11"/>
      <c r="AL133" s="11"/>
      <c r="AM133" s="138"/>
      <c r="AN133" s="8"/>
      <c r="AO133" s="415" t="s">
        <v>56</v>
      </c>
      <c r="AP133" s="415"/>
      <c r="AQ133" s="415"/>
      <c r="AR133" s="415"/>
      <c r="AS133" s="415"/>
      <c r="AT133" s="11"/>
      <c r="AU133" s="11"/>
      <c r="AV133" s="11"/>
      <c r="AW133" s="11"/>
      <c r="AX133" s="11"/>
      <c r="AY133" s="11"/>
      <c r="AZ133" s="11"/>
      <c r="BA133" s="11"/>
      <c r="BB133" s="11"/>
      <c r="BC133" s="11"/>
      <c r="BD133" s="138"/>
      <c r="BG133" s="76"/>
    </row>
    <row r="134" spans="1:60" s="3" customFormat="1">
      <c r="B134" s="398"/>
      <c r="C134" s="399"/>
      <c r="D134" s="63"/>
      <c r="E134" s="8"/>
      <c r="F134" s="59" t="s">
        <v>43</v>
      </c>
      <c r="G134" s="11" t="s">
        <v>209</v>
      </c>
      <c r="H134" s="137"/>
      <c r="I134" s="137"/>
      <c r="J134" s="137"/>
      <c r="K134" s="137"/>
      <c r="L134" s="137"/>
      <c r="M134" s="137"/>
      <c r="N134" s="137"/>
      <c r="O134" s="137"/>
      <c r="P134" s="137"/>
      <c r="Q134" s="137"/>
      <c r="R134" s="137"/>
      <c r="S134" s="11"/>
      <c r="T134" s="11"/>
      <c r="U134" s="138"/>
      <c r="V134" s="56"/>
      <c r="W134" s="8"/>
      <c r="X134" s="59" t="s">
        <v>43</v>
      </c>
      <c r="Y134" s="11" t="s">
        <v>210</v>
      </c>
      <c r="Z134" s="137"/>
      <c r="AA134" s="137"/>
      <c r="AB134" s="137"/>
      <c r="AC134" s="137"/>
      <c r="AD134" s="137"/>
      <c r="AE134" s="137"/>
      <c r="AF134" s="137"/>
      <c r="AG134" s="137"/>
      <c r="AH134" s="137"/>
      <c r="AI134" s="137"/>
      <c r="AJ134" s="137"/>
      <c r="AK134" s="11"/>
      <c r="AL134" s="11"/>
      <c r="AM134" s="138"/>
      <c r="AN134" s="8"/>
      <c r="AO134" s="59" t="s">
        <v>43</v>
      </c>
      <c r="AP134" s="11" t="s">
        <v>211</v>
      </c>
      <c r="AQ134" s="137"/>
      <c r="AR134" s="137"/>
      <c r="AS134" s="137"/>
      <c r="AT134" s="137"/>
      <c r="AU134" s="137"/>
      <c r="AV134" s="137"/>
      <c r="AW134" s="137"/>
      <c r="AX134" s="137"/>
      <c r="AY134" s="137"/>
      <c r="AZ134" s="137"/>
      <c r="BA134" s="137"/>
      <c r="BB134" s="11"/>
      <c r="BC134" s="11"/>
      <c r="BD134" s="138"/>
      <c r="BG134" s="4"/>
    </row>
    <row r="135" spans="1:60" s="3" customFormat="1">
      <c r="B135" s="398"/>
      <c r="C135" s="399"/>
      <c r="D135" s="63"/>
      <c r="E135" s="8"/>
      <c r="F135" s="59"/>
      <c r="G135" s="238" t="s">
        <v>16</v>
      </c>
      <c r="H135" s="348" t="str">
        <f>IF(R130-R71&gt;=0,"〇適合","×不適合")</f>
        <v>〇適合</v>
      </c>
      <c r="I135" s="348"/>
      <c r="J135" s="348"/>
      <c r="K135" s="393" t="str">
        <f>IF(R130-R71&gt;=0,"",R71-R130)</f>
        <v/>
      </c>
      <c r="L135" s="393"/>
      <c r="M135" s="248" t="str">
        <f>IF(R130-R71&gt;=0,"","台不足しています）")</f>
        <v/>
      </c>
      <c r="N135" s="248"/>
      <c r="O135" s="249"/>
      <c r="P135" s="249"/>
      <c r="Q135" s="249"/>
      <c r="R135" s="250"/>
      <c r="S135" s="348"/>
      <c r="T135" s="348"/>
      <c r="U135" s="138"/>
      <c r="V135" s="56"/>
      <c r="W135" s="8"/>
      <c r="X135" s="59"/>
      <c r="Y135" s="238" t="s">
        <v>16</v>
      </c>
      <c r="Z135" s="348" t="str">
        <f>IF(AJ130-AJ40&gt;=0,"〇適合","×不適合")</f>
        <v>〇適合</v>
      </c>
      <c r="AA135" s="348"/>
      <c r="AB135" s="348"/>
      <c r="AC135" s="393" t="str">
        <f>IF(AJ130-AJ40&gt;=0,"",AJ40-AJ130)</f>
        <v/>
      </c>
      <c r="AD135" s="393"/>
      <c r="AE135" s="248" t="str">
        <f>IF(AJ130-AJ40&gt;=0,"","台不足しています）")</f>
        <v/>
      </c>
      <c r="AF135" s="248"/>
      <c r="AG135" s="249"/>
      <c r="AH135" s="249"/>
      <c r="AI135" s="249"/>
      <c r="AJ135" s="250"/>
      <c r="AK135" s="348"/>
      <c r="AL135" s="348"/>
      <c r="AM135" s="138"/>
      <c r="AN135" s="8"/>
      <c r="AO135" s="59"/>
      <c r="AP135" s="239" t="s">
        <v>16</v>
      </c>
      <c r="AQ135" s="348" t="str">
        <f>IF(BA130-BA40&gt;=0,"〇適合","×不適合")</f>
        <v>〇適合</v>
      </c>
      <c r="AR135" s="348"/>
      <c r="AS135" s="348"/>
      <c r="AT135" s="393" t="str">
        <f>IF(BA130-BA40&gt;=0,"",BA40-BA130)</f>
        <v/>
      </c>
      <c r="AU135" s="393"/>
      <c r="AV135" s="248" t="str">
        <f>IF(BA130-BA40&gt;=0,"","台不足しています）")</f>
        <v/>
      </c>
      <c r="AW135" s="248"/>
      <c r="AX135" s="249"/>
      <c r="AY135" s="249"/>
      <c r="AZ135" s="249"/>
      <c r="BA135" s="250"/>
      <c r="BB135" s="348"/>
      <c r="BC135" s="348"/>
      <c r="BD135" s="138"/>
      <c r="BG135" s="17" t="s">
        <v>18</v>
      </c>
      <c r="BH135" s="17" t="s">
        <v>174</v>
      </c>
    </row>
    <row r="136" spans="1:60" s="3" customFormat="1" ht="7.2" thickBot="1">
      <c r="B136" s="400"/>
      <c r="C136" s="401"/>
      <c r="D136" s="63"/>
      <c r="E136" s="341"/>
      <c r="F136" s="242"/>
      <c r="G136" s="342"/>
      <c r="H136" s="343"/>
      <c r="I136" s="343"/>
      <c r="J136" s="343"/>
      <c r="K136" s="343"/>
      <c r="L136" s="343"/>
      <c r="M136" s="343"/>
      <c r="N136" s="343"/>
      <c r="O136" s="343"/>
      <c r="P136" s="343"/>
      <c r="Q136" s="343"/>
      <c r="R136" s="343"/>
      <c r="S136" s="343"/>
      <c r="T136" s="343"/>
      <c r="U136" s="222"/>
      <c r="V136" s="46"/>
      <c r="W136" s="341"/>
      <c r="X136" s="242"/>
      <c r="Y136" s="342"/>
      <c r="Z136" s="343"/>
      <c r="AA136" s="343"/>
      <c r="AB136" s="343"/>
      <c r="AC136" s="343"/>
      <c r="AD136" s="343"/>
      <c r="AE136" s="343"/>
      <c r="AF136" s="343"/>
      <c r="AG136" s="343"/>
      <c r="AH136" s="343"/>
      <c r="AI136" s="343"/>
      <c r="AJ136" s="343"/>
      <c r="AK136" s="343"/>
      <c r="AL136" s="343"/>
      <c r="AM136" s="222"/>
      <c r="AN136" s="341"/>
      <c r="AO136" s="242"/>
      <c r="AP136" s="344"/>
      <c r="AQ136" s="343"/>
      <c r="AR136" s="343"/>
      <c r="AS136" s="343"/>
      <c r="AT136" s="343"/>
      <c r="AU136" s="343"/>
      <c r="AV136" s="343"/>
      <c r="AW136" s="343"/>
      <c r="AX136" s="343"/>
      <c r="AY136" s="343"/>
      <c r="AZ136" s="343"/>
      <c r="BA136" s="343"/>
      <c r="BB136" s="343"/>
      <c r="BC136" s="343"/>
      <c r="BD136" s="222"/>
      <c r="BG136" s="4"/>
    </row>
    <row r="137" spans="1:60" s="288" customFormat="1" ht="5.4">
      <c r="B137" s="298"/>
      <c r="D137" s="285"/>
      <c r="V137" s="285"/>
      <c r="BG137" s="296"/>
    </row>
  </sheetData>
  <mergeCells count="171">
    <mergeCell ref="B127:C128"/>
    <mergeCell ref="B129:C136"/>
    <mergeCell ref="G128:J128"/>
    <mergeCell ref="H130:N130"/>
    <mergeCell ref="L128:R128"/>
    <mergeCell ref="F133:J133"/>
    <mergeCell ref="X133:AB133"/>
    <mergeCell ref="AO133:AS133"/>
    <mergeCell ref="AJ130:AK130"/>
    <mergeCell ref="AC135:AD135"/>
    <mergeCell ref="N121:O121"/>
    <mergeCell ref="B14:H16"/>
    <mergeCell ref="B21:C22"/>
    <mergeCell ref="BA27:BB27"/>
    <mergeCell ref="W21:BD22"/>
    <mergeCell ref="F91:J91"/>
    <mergeCell ref="X91:AB91"/>
    <mergeCell ref="AO91:AS91"/>
    <mergeCell ref="AD15:AE15"/>
    <mergeCell ref="AT15:AU15"/>
    <mergeCell ref="M15:N15"/>
    <mergeCell ref="B67:C109"/>
    <mergeCell ref="AQ36:AR36"/>
    <mergeCell ref="AU36:AV36"/>
    <mergeCell ref="AX36:AY36"/>
    <mergeCell ref="X55:AB55"/>
    <mergeCell ref="AO55:AS55"/>
    <mergeCell ref="X70:AB70"/>
    <mergeCell ref="W95:AM95"/>
    <mergeCell ref="W116:AM116"/>
    <mergeCell ref="N104:O104"/>
    <mergeCell ref="AF104:AG104"/>
    <mergeCell ref="AW104:AX104"/>
    <mergeCell ref="N105:O105"/>
    <mergeCell ref="BH26:BQ26"/>
    <mergeCell ref="BH27:BQ27"/>
    <mergeCell ref="BR26:BW26"/>
    <mergeCell ref="BR27:BW27"/>
    <mergeCell ref="BR28:BW29"/>
    <mergeCell ref="AH56:AJ56"/>
    <mergeCell ref="AY56:BA56"/>
    <mergeCell ref="E68:U68"/>
    <mergeCell ref="R71:S71"/>
    <mergeCell ref="R38:T38"/>
    <mergeCell ref="P56:R56"/>
    <mergeCell ref="R48:S48"/>
    <mergeCell ref="E21:U22"/>
    <mergeCell ref="E24:O27"/>
    <mergeCell ref="P24:U25"/>
    <mergeCell ref="P26:R26"/>
    <mergeCell ref="S26:U26"/>
    <mergeCell ref="Z27:AA27"/>
    <mergeCell ref="AE27:AF27"/>
    <mergeCell ref="AK27:AN27"/>
    <mergeCell ref="F112:G112"/>
    <mergeCell ref="H112:T113"/>
    <mergeCell ref="X112:Y112"/>
    <mergeCell ref="Z112:BC112"/>
    <mergeCell ref="AA113:BC114"/>
    <mergeCell ref="BA84:BB84"/>
    <mergeCell ref="I93:U93"/>
    <mergeCell ref="AA93:AM93"/>
    <mergeCell ref="AR93:BD93"/>
    <mergeCell ref="E95:U102"/>
    <mergeCell ref="X97:AB97"/>
    <mergeCell ref="W102:AM102"/>
    <mergeCell ref="AN102:BD102"/>
    <mergeCell ref="R40:S40"/>
    <mergeCell ref="AJ40:AK40"/>
    <mergeCell ref="BA40:BB40"/>
    <mergeCell ref="BZ27:CA27"/>
    <mergeCell ref="P27:R27"/>
    <mergeCell ref="S27:U27"/>
    <mergeCell ref="I36:J36"/>
    <mergeCell ref="M36:N36"/>
    <mergeCell ref="BH30:BQ31"/>
    <mergeCell ref="BH32:BQ33"/>
    <mergeCell ref="BH34:BQ34"/>
    <mergeCell ref="BH35:BQ35"/>
    <mergeCell ref="BR30:BW31"/>
    <mergeCell ref="BZ30:CA31"/>
    <mergeCell ref="BZ32:CA33"/>
    <mergeCell ref="AN30:BD32"/>
    <mergeCell ref="W30:AM32"/>
    <mergeCell ref="AF36:AH36"/>
    <mergeCell ref="P32:R33"/>
    <mergeCell ref="S32:U33"/>
    <mergeCell ref="BH28:BQ29"/>
    <mergeCell ref="BA130:BB130"/>
    <mergeCell ref="R130:S130"/>
    <mergeCell ref="Y128:AB128"/>
    <mergeCell ref="AD128:AJ128"/>
    <mergeCell ref="Z130:AF130"/>
    <mergeCell ref="AP128:AS128"/>
    <mergeCell ref="AU128:BA128"/>
    <mergeCell ref="AQ130:AW130"/>
    <mergeCell ref="BA48:BB48"/>
    <mergeCell ref="R50:S50"/>
    <mergeCell ref="R52:S52"/>
    <mergeCell ref="E116:U116"/>
    <mergeCell ref="H123:T124"/>
    <mergeCell ref="BA87:BB87"/>
    <mergeCell ref="R84:S84"/>
    <mergeCell ref="H74:I74"/>
    <mergeCell ref="AF105:AG105"/>
    <mergeCell ref="AW105:AX105"/>
    <mergeCell ref="N107:O107"/>
    <mergeCell ref="AF107:AG107"/>
    <mergeCell ref="AW107:AX107"/>
    <mergeCell ref="N108:O108"/>
    <mergeCell ref="AF108:AG108"/>
    <mergeCell ref="AW108:AX108"/>
    <mergeCell ref="AJ84:AK84"/>
    <mergeCell ref="AJ87:AK87"/>
    <mergeCell ref="BA44:BB44"/>
    <mergeCell ref="R46:S46"/>
    <mergeCell ref="W68:AM68"/>
    <mergeCell ref="AN68:BD68"/>
    <mergeCell ref="R118:S118"/>
    <mergeCell ref="BA119:BB119"/>
    <mergeCell ref="AN95:BD95"/>
    <mergeCell ref="BA46:BB46"/>
    <mergeCell ref="E76:U76"/>
    <mergeCell ref="AT135:AU135"/>
    <mergeCell ref="K135:L135"/>
    <mergeCell ref="B24:C25"/>
    <mergeCell ref="B43:C44"/>
    <mergeCell ref="B45:C57"/>
    <mergeCell ref="B65:C66"/>
    <mergeCell ref="B111:C112"/>
    <mergeCell ref="B113:C125"/>
    <mergeCell ref="Z36:AA36"/>
    <mergeCell ref="AC36:AD36"/>
    <mergeCell ref="E28:F29"/>
    <mergeCell ref="G28:O29"/>
    <mergeCell ref="E30:F31"/>
    <mergeCell ref="G30:O31"/>
    <mergeCell ref="I38:J38"/>
    <mergeCell ref="M38:N38"/>
    <mergeCell ref="F55:J55"/>
    <mergeCell ref="B26:C41"/>
    <mergeCell ref="P28:R29"/>
    <mergeCell ref="S28:U29"/>
    <mergeCell ref="P30:R31"/>
    <mergeCell ref="S30:U31"/>
    <mergeCell ref="F66:G66"/>
    <mergeCell ref="R87:S87"/>
    <mergeCell ref="B17:H19"/>
    <mergeCell ref="T18:AE18"/>
    <mergeCell ref="BH41:CJ42"/>
    <mergeCell ref="BH57:CJ58"/>
    <mergeCell ref="AD70:BC71"/>
    <mergeCell ref="AD97:BC98"/>
    <mergeCell ref="AO123:BC123"/>
    <mergeCell ref="AN116:BD116"/>
    <mergeCell ref="AQ73:BC73"/>
    <mergeCell ref="W76:AM76"/>
    <mergeCell ref="AN76:BD76"/>
    <mergeCell ref="R79:S79"/>
    <mergeCell ref="AJ79:AK79"/>
    <mergeCell ref="BA79:BB79"/>
    <mergeCell ref="AJ52:AK52"/>
    <mergeCell ref="BA50:BB50"/>
    <mergeCell ref="BA52:BB52"/>
    <mergeCell ref="R44:S44"/>
    <mergeCell ref="AJ44:AK44"/>
    <mergeCell ref="AW121:AX121"/>
    <mergeCell ref="E32:F33"/>
    <mergeCell ref="G32:O33"/>
    <mergeCell ref="CC34:CD34"/>
    <mergeCell ref="BZ34:CA34"/>
  </mergeCells>
  <phoneticPr fontId="1"/>
  <conditionalFormatting sqref="I14 L14">
    <cfRule type="cellIs" dxfId="14" priority="30" operator="equal">
      <formula>0</formula>
    </cfRule>
  </conditionalFormatting>
  <conditionalFormatting sqref="AO123">
    <cfRule type="expression" dxfId="13" priority="42">
      <formula>$M$15=0</formula>
    </cfRule>
  </conditionalFormatting>
  <conditionalFormatting sqref="AQ73:BC74">
    <cfRule type="cellIs" dxfId="12" priority="23" operator="equal">
      <formula>"×不適合（計画の数を見直してください）"</formula>
    </cfRule>
  </conditionalFormatting>
  <conditionalFormatting sqref="H93 Z93 AQ93">
    <cfRule type="cellIs" dxfId="11" priority="20" operator="equal">
      <formula>"×"</formula>
    </cfRule>
  </conditionalFormatting>
  <conditionalFormatting sqref="I93 AA93 AR93">
    <cfRule type="cellIs" dxfId="10" priority="19" operator="equal">
      <formula>"不適合（振替する数を見直してください）"</formula>
    </cfRule>
  </conditionalFormatting>
  <conditionalFormatting sqref="AR100:BC100">
    <cfRule type="cellIs" dxfId="9" priority="17" operator="equal">
      <formula>"不適合（振替する数を見直してください）"</formula>
    </cfRule>
  </conditionalFormatting>
  <conditionalFormatting sqref="AH56:AJ56">
    <cfRule type="cellIs" dxfId="8" priority="12" operator="equal">
      <formula>"×不適合"</formula>
    </cfRule>
  </conditionalFormatting>
  <conditionalFormatting sqref="AY56:BA56">
    <cfRule type="cellIs" dxfId="7" priority="11" operator="equal">
      <formula>"×不適合"</formula>
    </cfRule>
  </conditionalFormatting>
  <conditionalFormatting sqref="P56:R56">
    <cfRule type="cellIs" dxfId="6" priority="10" operator="equal">
      <formula>"×不適合"</formula>
    </cfRule>
  </conditionalFormatting>
  <conditionalFormatting sqref="H136:T136 Z136:AL136 AQ136:BC136">
    <cfRule type="cellIs" dxfId="5" priority="9" operator="equal">
      <formula>"×不適合"</formula>
    </cfRule>
  </conditionalFormatting>
  <conditionalFormatting sqref="H135:J135 S135:T135">
    <cfRule type="cellIs" dxfId="4" priority="5" operator="equal">
      <formula>"×不適合"</formula>
    </cfRule>
  </conditionalFormatting>
  <conditionalFormatting sqref="Z135:AB135 AK135:AL135">
    <cfRule type="cellIs" dxfId="3" priority="4" operator="equal">
      <formula>"×不適合"</formula>
    </cfRule>
  </conditionalFormatting>
  <conditionalFormatting sqref="I17 L17">
    <cfRule type="cellIs" dxfId="2" priority="6" operator="equal">
      <formula>0</formula>
    </cfRule>
  </conditionalFormatting>
  <conditionalFormatting sqref="AQ135:AS135 BB135:BC135">
    <cfRule type="cellIs" dxfId="1" priority="3" operator="equal">
      <formula>"×不適合"</formula>
    </cfRule>
  </conditionalFormatting>
  <conditionalFormatting sqref="AQ100">
    <cfRule type="cellIs" dxfId="0" priority="1" operator="equal">
      <formula>"×"</formula>
    </cfRule>
  </conditionalFormatting>
  <dataValidations count="1">
    <dataValidation type="list" allowBlank="1" showInputMessage="1" showErrorMessage="1" sqref="T18">
      <formula1>"第１種低層住居専用地域,第２種低層住居専用地域,第１種中高層住居専用地域,第２種中高層住居専用地域,第１種住居地域,第２種住居地域,準住居地域,近隣商業地域,商業地域,準工業地域,工業地域,市街化調整区域"</formula1>
    </dataValidation>
  </dataValidations>
  <printOptions horizontalCentered="1"/>
  <pageMargins left="0.19685039370078741" right="0.19685039370078741" top="0.19685039370078741" bottom="0.19685039370078741" header="0.31496062992125984" footer="0.31496062992125984"/>
  <pageSetup paperSize="8" fitToHeight="0" orientation="portrait" r:id="rId1"/>
  <ignoredErrors>
    <ignoredError sqref="H93 Z93 AQ9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駐車施設チェックシート（試算用）</vt:lpstr>
      <vt:lpstr>'駐車施設チェックシート（試算用）'!Print_Area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2024-09-20T00:42:49Z</cp:lastPrinted>
  <dcterms:created xsi:type="dcterms:W3CDTF">2020-04-23T07:10:11Z</dcterms:created>
  <dcterms:modified xsi:type="dcterms:W3CDTF">2025-01-28T23:25:17Z</dcterms:modified>
</cp:coreProperties>
</file>