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kentiku01\建築安全課\100　各係共用フォルダ\02　指導係・建築環境ライン\自動車公害防止措置事前届\建築物に係る自動車公害防止措置のあらまし\自動車公害手引き（H26年度改正案）\"/>
    </mc:Choice>
  </mc:AlternateContent>
  <bookViews>
    <workbookView xWindow="120" yWindow="30" windowWidth="16035" windowHeight="9345"/>
  </bookViews>
  <sheets>
    <sheet name="様式第2号(数式あり)" sheetId="1" r:id="rId1"/>
    <sheet name="様式第2号(数式なし)" sheetId="3" r:id="rId2"/>
    <sheet name="様式第2号(入力例)" sheetId="2" r:id="rId3"/>
  </sheets>
  <definedNames>
    <definedName name="_xlnm.Print_Area" localSheetId="0">'様式第2号(数式あり)'!$A$1:$L$29</definedName>
    <definedName name="_xlnm.Print_Area" localSheetId="1">'様式第2号(数式なし)'!$A$1:$L$29</definedName>
    <definedName name="_xlnm.Print_Area" localSheetId="2">'様式第2号(入力例)'!$A$1:$L$29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6" i="2"/>
  <c r="H29" i="3" l="1"/>
  <c r="I29" i="3" s="1"/>
  <c r="H28" i="3"/>
  <c r="I28" i="3" s="1"/>
  <c r="H27" i="3"/>
  <c r="I27" i="3" s="1"/>
  <c r="K28" i="3" s="1"/>
  <c r="K29" i="3" s="1"/>
  <c r="G27" i="3"/>
  <c r="H26" i="3"/>
  <c r="I26" i="3" s="1"/>
  <c r="H25" i="3"/>
  <c r="I25" i="3" s="1"/>
  <c r="H24" i="3"/>
  <c r="I24" i="3" s="1"/>
  <c r="H23" i="3"/>
  <c r="I23" i="3" s="1"/>
  <c r="I22" i="3"/>
  <c r="H22" i="3"/>
  <c r="H21" i="3"/>
  <c r="I21" i="3" s="1"/>
  <c r="I20" i="3"/>
  <c r="K23" i="3" s="1"/>
  <c r="K25" i="3" s="1"/>
  <c r="H20" i="3"/>
  <c r="G20" i="3"/>
  <c r="H19" i="3"/>
  <c r="I19" i="3" s="1"/>
  <c r="H18" i="3"/>
  <c r="I18" i="3" s="1"/>
  <c r="I17" i="3"/>
  <c r="H17" i="3"/>
  <c r="H16" i="3"/>
  <c r="I16" i="3" s="1"/>
  <c r="H15" i="3"/>
  <c r="I15" i="3" s="1"/>
  <c r="H14" i="3"/>
  <c r="I14" i="3" s="1"/>
  <c r="H13" i="3"/>
  <c r="G13" i="3"/>
  <c r="I13" i="3" s="1"/>
  <c r="I12" i="3"/>
  <c r="H12" i="3"/>
  <c r="H11" i="3"/>
  <c r="I11" i="3" s="1"/>
  <c r="H10" i="3"/>
  <c r="I10" i="3" s="1"/>
  <c r="I9" i="3"/>
  <c r="H9" i="3"/>
  <c r="H8" i="3"/>
  <c r="I8" i="3" s="1"/>
  <c r="I7" i="3"/>
  <c r="H7" i="3"/>
  <c r="H6" i="3"/>
  <c r="G6" i="3"/>
  <c r="I6" i="3" s="1"/>
  <c r="K16" i="3" l="1"/>
  <c r="K18" i="3" s="1"/>
  <c r="K9" i="3"/>
  <c r="K11" i="3" s="1"/>
  <c r="G27" i="2"/>
  <c r="G22" i="2"/>
  <c r="K21" i="2"/>
  <c r="G21" i="2"/>
  <c r="G20" i="2" s="1"/>
  <c r="G13" i="2"/>
  <c r="G11" i="2"/>
  <c r="G10" i="2"/>
  <c r="G9" i="2"/>
  <c r="G8" i="2"/>
  <c r="K7" i="2"/>
  <c r="G7" i="2"/>
  <c r="G6" i="2"/>
  <c r="K16" i="2" l="1"/>
  <c r="K18" i="2" s="1"/>
  <c r="K28" i="2"/>
  <c r="K29" i="2" s="1"/>
  <c r="K9" i="2"/>
  <c r="K11" i="2" s="1"/>
  <c r="K23" i="2"/>
  <c r="K25" i="2" s="1"/>
  <c r="G6" i="1"/>
  <c r="I6" i="1" s="1"/>
  <c r="G27" i="1" l="1"/>
  <c r="G20" i="1"/>
  <c r="G13" i="1"/>
  <c r="K23" i="1" l="1"/>
  <c r="K25" i="1" s="1"/>
  <c r="K28" i="1"/>
  <c r="K29" i="1" s="1"/>
  <c r="K16" i="1"/>
  <c r="K18" i="1" s="1"/>
  <c r="K9" i="1"/>
  <c r="K11" i="1" s="1"/>
</calcChain>
</file>

<file path=xl/sharedStrings.xml><?xml version="1.0" encoding="utf-8"?>
<sst xmlns="http://schemas.openxmlformats.org/spreadsheetml/2006/main" count="125" uniqueCount="44">
  <si>
    <t>面積×透過率</t>
  </si>
  <si>
    <t>　開　　　口　　　部</t>
  </si>
  <si>
    <t>遮音量(dB)</t>
  </si>
  <si>
    <t>面</t>
    <rPh sb="0" eb="1">
      <t>メン</t>
    </rPh>
    <phoneticPr fontId="1"/>
  </si>
  <si>
    <t>遮音量</t>
    <rPh sb="0" eb="2">
      <t>シャオン</t>
    </rPh>
    <rPh sb="2" eb="3">
      <t>リョウ</t>
    </rPh>
    <phoneticPr fontId="1"/>
  </si>
  <si>
    <t>透過率</t>
    <rPh sb="0" eb="2">
      <t>トウカ</t>
    </rPh>
    <rPh sb="2" eb="3">
      <t>リツ</t>
    </rPh>
    <phoneticPr fontId="1"/>
  </si>
  <si>
    <t>様式第2号（第4条関係）</t>
    <phoneticPr fontId="1"/>
  </si>
  <si>
    <t>遮　　音　　計　　画　　書</t>
    <rPh sb="0" eb="1">
      <t>サエギ</t>
    </rPh>
    <rPh sb="3" eb="4">
      <t>オン</t>
    </rPh>
    <rPh sb="6" eb="7">
      <t>ケイ</t>
    </rPh>
    <rPh sb="9" eb="10">
      <t>ガ</t>
    </rPh>
    <rPh sb="12" eb="13">
      <t>ショ</t>
    </rPh>
    <phoneticPr fontId="1"/>
  </si>
  <si>
    <t>外　　　　壁</t>
    <phoneticPr fontId="1"/>
  </si>
  <si>
    <t>材　　　　料</t>
    <phoneticPr fontId="1"/>
  </si>
  <si>
    <t>厚　　さ（cm）</t>
    <phoneticPr fontId="1"/>
  </si>
  <si>
    <t>面　　積(Si)</t>
    <phoneticPr fontId="1"/>
  </si>
  <si>
    <t>透　過　率(Ti)</t>
    <phoneticPr fontId="1"/>
  </si>
  <si>
    <t>備　　　　考</t>
    <phoneticPr fontId="1"/>
  </si>
  <si>
    <t>透過損失(TLi)</t>
    <phoneticPr fontId="1"/>
  </si>
  <si>
    <t>(</t>
    <phoneticPr fontId="1"/>
  </si>
  <si>
    <t>)</t>
    <phoneticPr fontId="1"/>
  </si>
  <si>
    <t>開口部</t>
    <phoneticPr fontId="1"/>
  </si>
  <si>
    <t>屋根面</t>
    <rPh sb="0" eb="2">
      <t>ヤネ</t>
    </rPh>
    <rPh sb="2" eb="3">
      <t>メン</t>
    </rPh>
    <phoneticPr fontId="1"/>
  </si>
  <si>
    <t>入力箇所</t>
    <rPh sb="0" eb="2">
      <t>ニュウリョク</t>
    </rPh>
    <rPh sb="2" eb="4">
      <t>カショ</t>
    </rPh>
    <phoneticPr fontId="1"/>
  </si>
  <si>
    <t>自動計算箇所</t>
    <rPh sb="0" eb="2">
      <t>ジドウ</t>
    </rPh>
    <rPh sb="2" eb="4">
      <t>ケイサン</t>
    </rPh>
    <rPh sb="4" eb="6">
      <t>カショ</t>
    </rPh>
    <phoneticPr fontId="1"/>
  </si>
  <si>
    <t>コンクリート</t>
    <phoneticPr fontId="1"/>
  </si>
  <si>
    <t>A</t>
    <phoneticPr fontId="1"/>
  </si>
  <si>
    <t>AW-4</t>
    <phoneticPr fontId="1"/>
  </si>
  <si>
    <t>アルミサッシ</t>
    <phoneticPr fontId="1"/>
  </si>
  <si>
    <t>SD-1</t>
    <phoneticPr fontId="1"/>
  </si>
  <si>
    <t>AD-1</t>
    <phoneticPr fontId="1"/>
  </si>
  <si>
    <t>AW-1</t>
    <phoneticPr fontId="1"/>
  </si>
  <si>
    <t>換気口150φ</t>
    <rPh sb="0" eb="3">
      <t>カンキコウ</t>
    </rPh>
    <phoneticPr fontId="1"/>
  </si>
  <si>
    <t>防音フード付</t>
    <rPh sb="0" eb="2">
      <t>ボウオン</t>
    </rPh>
    <rPh sb="5" eb="6">
      <t>ツ</t>
    </rPh>
    <phoneticPr fontId="1"/>
  </si>
  <si>
    <t>アルミサッシ(T-2)</t>
    <phoneticPr fontId="1"/>
  </si>
  <si>
    <t>スチール(T-2)</t>
    <phoneticPr fontId="1"/>
  </si>
  <si>
    <t>B</t>
    <phoneticPr fontId="1"/>
  </si>
  <si>
    <t>C</t>
    <phoneticPr fontId="1"/>
  </si>
  <si>
    <t>AW-3</t>
    <phoneticPr fontId="1"/>
  </si>
  <si>
    <t>AW-2</t>
    <phoneticPr fontId="1"/>
  </si>
  <si>
    <t>アルミサッシ(T-3)</t>
    <phoneticPr fontId="1"/>
  </si>
  <si>
    <t>※基準クリアは明らかなので</t>
    <rPh sb="1" eb="3">
      <t>キジュン</t>
    </rPh>
    <rPh sb="7" eb="8">
      <t>アキ</t>
    </rPh>
    <phoneticPr fontId="1"/>
  </si>
  <si>
    <t>　計算を省略</t>
    <rPh sb="1" eb="3">
      <t>ケイサン</t>
    </rPh>
    <rPh sb="4" eb="6">
      <t>ショウリャク</t>
    </rPh>
    <phoneticPr fontId="1"/>
  </si>
  <si>
    <t>1級 30dB</t>
    <rPh sb="1" eb="2">
      <t>キュウ</t>
    </rPh>
    <phoneticPr fontId="1"/>
  </si>
  <si>
    <t>∴OK</t>
  </si>
  <si>
    <t>∴OK</t>
    <phoneticPr fontId="1"/>
  </si>
  <si>
    <t>へ必要事項を入力すると</t>
    <rPh sb="1" eb="3">
      <t>ヒツヨウ</t>
    </rPh>
    <rPh sb="3" eb="5">
      <t>ジコウ</t>
    </rPh>
    <rPh sb="6" eb="8">
      <t>ニュウリョク</t>
    </rPh>
    <phoneticPr fontId="1"/>
  </si>
  <si>
    <t>に自動的に計算結果が表示されます</t>
    <rPh sb="1" eb="4">
      <t>ジドウテキ</t>
    </rPh>
    <rPh sb="5" eb="7">
      <t>ケイサン</t>
    </rPh>
    <rPh sb="7" eb="9">
      <t>ケッカ</t>
    </rPh>
    <rPh sb="10" eb="1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</si>
</sst>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lightGray">
        <fgColor theme="7" tint="0.39994506668294322"/>
        <bgColor auto="1"/>
      </patternFill>
    </fill>
    <fill>
      <patternFill patternType="lightUp">
        <fgColor theme="2" tint="-0.24994659260841701"/>
        <b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 applyNumberFormat="0" applyFont="0" applyBorder="0" applyAlignment="0">
      <alignment vertical="center"/>
    </xf>
    <xf numFmtId="0" fontId="6" fillId="2" borderId="19" applyNumberFormat="0" applyFont="0" applyBorder="0" applyAlignment="0" applyProtection="0">
      <alignment vertical="center"/>
    </xf>
    <xf numFmtId="0" fontId="7" fillId="3" borderId="19" applyNumberFormat="0" applyFon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top" textRotation="255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top" textRotation="255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top" textRotation="255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textRotation="255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6" xfId="1" applyBorder="1" applyAlignment="1">
      <alignment vertical="center" textRotation="255"/>
    </xf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6" xfId="1" applyFont="1" applyBorder="1" applyAlignment="1">
      <alignment vertical="center" textRotation="255"/>
    </xf>
    <xf numFmtId="0" fontId="4" fillId="3" borderId="4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0" fontId="0" fillId="2" borderId="1" xfId="1" applyFont="1" applyBorder="1" applyAlignment="1">
      <alignment horizontal="center" vertical="center"/>
    </xf>
    <xf numFmtId="0" fontId="4" fillId="3" borderId="7" xfId="2" applyFont="1" applyBorder="1" applyAlignment="1">
      <alignment horizontal="center" vertical="center" wrapText="1"/>
    </xf>
    <xf numFmtId="2" fontId="4" fillId="3" borderId="7" xfId="2" applyNumberFormat="1" applyFont="1" applyBorder="1" applyAlignment="1">
      <alignment horizontal="center" vertical="center" wrapText="1"/>
    </xf>
    <xf numFmtId="2" fontId="4" fillId="3" borderId="9" xfId="2" applyNumberFormat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/>
    </xf>
    <xf numFmtId="0" fontId="4" fillId="2" borderId="6" xfId="1" applyFont="1" applyBorder="1" applyAlignment="1">
      <alignment vertical="center"/>
    </xf>
    <xf numFmtId="0" fontId="4" fillId="2" borderId="8" xfId="1" applyFont="1" applyBorder="1" applyAlignment="1">
      <alignment vertical="center"/>
    </xf>
    <xf numFmtId="0" fontId="4" fillId="2" borderId="3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textRotation="255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textRotation="255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1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</cellXfs>
  <cellStyles count="3">
    <cellStyle name="計算" xfId="2" builtinId="22" customBuiltin="1"/>
    <cellStyle name="入力" xfId="1" builtinId="20" customBuiltin="1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342900</xdr:rowOff>
    </xdr:from>
    <xdr:to>
      <xdr:col>9</xdr:col>
      <xdr:colOff>104775</xdr:colOff>
      <xdr:row>9</xdr:row>
      <xdr:rowOff>85725</xdr:rowOff>
    </xdr:to>
    <xdr:sp macro="" textlink="">
      <xdr:nvSpPr>
        <xdr:cNvPr id="1043" name="AutoShape 19"/>
        <xdr:cNvSpPr>
          <a:spLocks/>
        </xdr:cNvSpPr>
      </xdr:nvSpPr>
      <xdr:spPr bwMode="auto">
        <a:xfrm>
          <a:off x="10906125" y="21145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5</xdr:row>
      <xdr:rowOff>352425</xdr:rowOff>
    </xdr:from>
    <xdr:to>
      <xdr:col>10</xdr:col>
      <xdr:colOff>790575</xdr:colOff>
      <xdr:row>9</xdr:row>
      <xdr:rowOff>123825</xdr:rowOff>
    </xdr:to>
    <xdr:sp macro="" textlink="">
      <xdr:nvSpPr>
        <xdr:cNvPr id="1044" name="AutoShape 20"/>
        <xdr:cNvSpPr>
          <a:spLocks/>
        </xdr:cNvSpPr>
      </xdr:nvSpPr>
      <xdr:spPr bwMode="auto">
        <a:xfrm>
          <a:off x="12268200" y="21240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285750</xdr:colOff>
      <xdr:row>0</xdr:row>
      <xdr:rowOff>42862</xdr:rowOff>
    </xdr:from>
    <xdr:ext cx="1139543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kumimoji="1" lang="en-US" altLang="ja-JP" sz="1100" b="0" i="0">
                            <a:latin typeface="Cambria Math" panose="02040503050406030204" pitchFamily="18" charset="0"/>
                          </a:rPr>
                          <m:t>log</m:t>
                        </m:r>
                      </m:fName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</m:t>
                                </m:r>
                              </m:e>
                            </m:nary>
                          </m:num>
                          <m:den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𝑆𝑖𝑇𝑖</m:t>
                                </m:r>
                              </m:e>
                            </m:nary>
                          </m:den>
                        </m:f>
                      </m:e>
                    </m:func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=10 log⁡〖(∑▒𝑆𝑖)/(∑▒𝑆𝑖𝑇𝑖)〗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11</xdr:col>
      <xdr:colOff>304800</xdr:colOff>
      <xdr:row>2</xdr:row>
      <xdr:rowOff>14287</xdr:rowOff>
    </xdr:from>
    <xdr:ext cx="744819" cy="258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𝑇𝑖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𝑇𝐿𝑖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 b="0" i="0">
                  <a:latin typeface="Cambria Math" panose="02040503050406030204" pitchFamily="18" charset="0"/>
                </a:rPr>
                <a:t>𝑇𝑖=〖10〗^(−𝑇𝐿𝑖/10)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9</xdr:col>
      <xdr:colOff>142875</xdr:colOff>
      <xdr:row>5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10991850" y="21097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10991850" y="21097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7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10925175" y="29098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10925175" y="29098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10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/>
            <xdr:cNvSpPr txBox="1"/>
          </xdr:nvSpPr>
          <xdr:spPr>
            <a:xfrm>
              <a:off x="11153775" y="38433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11153775" y="38433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12</xdr:row>
      <xdr:rowOff>342900</xdr:rowOff>
    </xdr:from>
    <xdr:to>
      <xdr:col>9</xdr:col>
      <xdr:colOff>104775</xdr:colOff>
      <xdr:row>16</xdr:row>
      <xdr:rowOff>85725</xdr:rowOff>
    </xdr:to>
    <xdr:sp macro="" textlink="">
      <xdr:nvSpPr>
        <xdr:cNvPr id="34" name="AutoShape 19"/>
        <xdr:cNvSpPr>
          <a:spLocks/>
        </xdr:cNvSpPr>
      </xdr:nvSpPr>
      <xdr:spPr bwMode="auto">
        <a:xfrm>
          <a:off x="10906125" y="18859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12</xdr:row>
      <xdr:rowOff>352425</xdr:rowOff>
    </xdr:from>
    <xdr:to>
      <xdr:col>10</xdr:col>
      <xdr:colOff>790575</xdr:colOff>
      <xdr:row>16</xdr:row>
      <xdr:rowOff>123825</xdr:rowOff>
    </xdr:to>
    <xdr:sp macro="" textlink="">
      <xdr:nvSpPr>
        <xdr:cNvPr id="35" name="AutoShape 20"/>
        <xdr:cNvSpPr>
          <a:spLocks/>
        </xdr:cNvSpPr>
      </xdr:nvSpPr>
      <xdr:spPr bwMode="auto">
        <a:xfrm>
          <a:off x="12268200" y="18954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12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テキスト ボックス 35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6" name="テキスト ボックス 35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14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テキスト ボックス 36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7" name="テキスト ボックス 36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17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テキスト ボックス 37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8" name="テキスト ボックス 37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19</xdr:row>
      <xdr:rowOff>342900</xdr:rowOff>
    </xdr:from>
    <xdr:to>
      <xdr:col>9</xdr:col>
      <xdr:colOff>104775</xdr:colOff>
      <xdr:row>23</xdr:row>
      <xdr:rowOff>85725</xdr:rowOff>
    </xdr:to>
    <xdr:sp macro="" textlink="">
      <xdr:nvSpPr>
        <xdr:cNvPr id="39" name="AutoShape 19"/>
        <xdr:cNvSpPr>
          <a:spLocks/>
        </xdr:cNvSpPr>
      </xdr:nvSpPr>
      <xdr:spPr bwMode="auto">
        <a:xfrm>
          <a:off x="10906125" y="18859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19</xdr:row>
      <xdr:rowOff>352425</xdr:rowOff>
    </xdr:from>
    <xdr:to>
      <xdr:col>10</xdr:col>
      <xdr:colOff>790575</xdr:colOff>
      <xdr:row>23</xdr:row>
      <xdr:rowOff>123825</xdr:rowOff>
    </xdr:to>
    <xdr:sp macro="" textlink="">
      <xdr:nvSpPr>
        <xdr:cNvPr id="40" name="AutoShape 20"/>
        <xdr:cNvSpPr>
          <a:spLocks/>
        </xdr:cNvSpPr>
      </xdr:nvSpPr>
      <xdr:spPr bwMode="auto">
        <a:xfrm>
          <a:off x="12268200" y="18954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19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テキスト ボックス 40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1" name="テキスト ボックス 40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21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テキスト ボックス 41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2" name="テキスト ボックス 41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24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テキスト ボックス 42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3" name="テキスト ボックス 42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26</xdr:row>
      <xdr:rowOff>0</xdr:rowOff>
    </xdr:from>
    <xdr:to>
      <xdr:col>9</xdr:col>
      <xdr:colOff>104775</xdr:colOff>
      <xdr:row>28</xdr:row>
      <xdr:rowOff>0</xdr:rowOff>
    </xdr:to>
    <xdr:sp macro="" textlink="">
      <xdr:nvSpPr>
        <xdr:cNvPr id="44" name="AutoShape 19"/>
        <xdr:cNvSpPr>
          <a:spLocks/>
        </xdr:cNvSpPr>
      </xdr:nvSpPr>
      <xdr:spPr bwMode="auto">
        <a:xfrm>
          <a:off x="10906125" y="18859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26</xdr:row>
      <xdr:rowOff>0</xdr:rowOff>
    </xdr:from>
    <xdr:to>
      <xdr:col>10</xdr:col>
      <xdr:colOff>790575</xdr:colOff>
      <xdr:row>28</xdr:row>
      <xdr:rowOff>0</xdr:rowOff>
    </xdr:to>
    <xdr:sp macro="" textlink="">
      <xdr:nvSpPr>
        <xdr:cNvPr id="45" name="AutoShape 20"/>
        <xdr:cNvSpPr>
          <a:spLocks/>
        </xdr:cNvSpPr>
      </xdr:nvSpPr>
      <xdr:spPr bwMode="auto">
        <a:xfrm>
          <a:off x="12268200" y="18954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26</xdr:row>
      <xdr:rowOff>0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テキスト ボックス 45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6" name="テキスト ボックス 45"/>
            <xdr:cNvSpPr txBox="1"/>
          </xdr:nvSpPr>
          <xdr:spPr>
            <a:xfrm>
              <a:off x="10991850" y="18811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27</xdr:row>
      <xdr:rowOff>0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テキスト ボックス 46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7" name="テキスト ボックス 46"/>
            <xdr:cNvSpPr txBox="1"/>
          </xdr:nvSpPr>
          <xdr:spPr>
            <a:xfrm>
              <a:off x="10925175" y="26812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∑24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_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28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テキスト ボックス 47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8" name="テキスト ボックス 47"/>
            <xdr:cNvSpPr txBox="1"/>
          </xdr:nvSpPr>
          <xdr:spPr>
            <a:xfrm>
              <a:off x="11153775" y="36147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342900</xdr:rowOff>
    </xdr:from>
    <xdr:to>
      <xdr:col>9</xdr:col>
      <xdr:colOff>104775</xdr:colOff>
      <xdr:row>9</xdr:row>
      <xdr:rowOff>85725</xdr:rowOff>
    </xdr:to>
    <xdr:sp macro="" textlink="">
      <xdr:nvSpPr>
        <xdr:cNvPr id="2" name="AutoShape 19"/>
        <xdr:cNvSpPr>
          <a:spLocks/>
        </xdr:cNvSpPr>
      </xdr:nvSpPr>
      <xdr:spPr bwMode="auto">
        <a:xfrm>
          <a:off x="10906125" y="16573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5</xdr:row>
      <xdr:rowOff>352425</xdr:rowOff>
    </xdr:from>
    <xdr:to>
      <xdr:col>10</xdr:col>
      <xdr:colOff>790575</xdr:colOff>
      <xdr:row>9</xdr:row>
      <xdr:rowOff>123825</xdr:rowOff>
    </xdr:to>
    <xdr:sp macro="" textlink="">
      <xdr:nvSpPr>
        <xdr:cNvPr id="3" name="AutoShape 20"/>
        <xdr:cNvSpPr>
          <a:spLocks/>
        </xdr:cNvSpPr>
      </xdr:nvSpPr>
      <xdr:spPr bwMode="auto">
        <a:xfrm>
          <a:off x="12268200" y="16668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285750</xdr:colOff>
      <xdr:row>0</xdr:row>
      <xdr:rowOff>42862</xdr:rowOff>
    </xdr:from>
    <xdr:ext cx="1139543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kumimoji="1" lang="en-US" altLang="ja-JP" sz="1100" b="0" i="0">
                            <a:latin typeface="Cambria Math" panose="02040503050406030204" pitchFamily="18" charset="0"/>
                          </a:rPr>
                          <m:t>log</m:t>
                        </m:r>
                      </m:fName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</m:t>
                                </m:r>
                              </m:e>
                            </m:nary>
                          </m:num>
                          <m:den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𝑆𝑖𝑇𝑖</m:t>
                                </m:r>
                              </m:e>
                            </m:nary>
                          </m:den>
                        </m:f>
                      </m:e>
                    </m:func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=10 log⁡〖(∑▒𝑆𝑖)/(∑▒𝑆𝑖𝑇𝑖)〗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11</xdr:col>
      <xdr:colOff>304800</xdr:colOff>
      <xdr:row>2</xdr:row>
      <xdr:rowOff>14287</xdr:rowOff>
    </xdr:from>
    <xdr:ext cx="744819" cy="258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𝑇𝑖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𝑇𝐿𝑖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𝑇𝑖=〖10〗^(−𝑇𝐿𝑖/10)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9</xdr:col>
      <xdr:colOff>142875</xdr:colOff>
      <xdr:row>5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/>
            <xdr:cNvSpPr txBox="1"/>
          </xdr:nvSpPr>
          <xdr:spPr>
            <a:xfrm>
              <a:off x="10991850" y="16525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10991850" y="16525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7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/>
            <xdr:cNvSpPr txBox="1"/>
          </xdr:nvSpPr>
          <xdr:spPr>
            <a:xfrm>
              <a:off x="10925175" y="24526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" name="テキスト ボックス 6"/>
            <xdr:cNvSpPr txBox="1"/>
          </xdr:nvSpPr>
          <xdr:spPr>
            <a:xfrm>
              <a:off x="10925175" y="24526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10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テキスト ボックス 7"/>
            <xdr:cNvSpPr txBox="1"/>
          </xdr:nvSpPr>
          <xdr:spPr>
            <a:xfrm>
              <a:off x="11153775" y="33861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8" name="テキスト ボックス 7"/>
            <xdr:cNvSpPr txBox="1"/>
          </xdr:nvSpPr>
          <xdr:spPr>
            <a:xfrm>
              <a:off x="11153775" y="33861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12</xdr:row>
      <xdr:rowOff>342900</xdr:rowOff>
    </xdr:from>
    <xdr:to>
      <xdr:col>9</xdr:col>
      <xdr:colOff>104775</xdr:colOff>
      <xdr:row>16</xdr:row>
      <xdr:rowOff>85725</xdr:rowOff>
    </xdr:to>
    <xdr:sp macro="" textlink="">
      <xdr:nvSpPr>
        <xdr:cNvPr id="9" name="AutoShape 19"/>
        <xdr:cNvSpPr>
          <a:spLocks/>
        </xdr:cNvSpPr>
      </xdr:nvSpPr>
      <xdr:spPr bwMode="auto">
        <a:xfrm>
          <a:off x="10906125" y="4391025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12</xdr:row>
      <xdr:rowOff>352425</xdr:rowOff>
    </xdr:from>
    <xdr:to>
      <xdr:col>10</xdr:col>
      <xdr:colOff>790575</xdr:colOff>
      <xdr:row>16</xdr:row>
      <xdr:rowOff>123825</xdr:rowOff>
    </xdr:to>
    <xdr:sp macro="" textlink="">
      <xdr:nvSpPr>
        <xdr:cNvPr id="10" name="AutoShape 20"/>
        <xdr:cNvSpPr>
          <a:spLocks/>
        </xdr:cNvSpPr>
      </xdr:nvSpPr>
      <xdr:spPr bwMode="auto">
        <a:xfrm>
          <a:off x="12268200" y="4400550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12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/>
            <xdr:cNvSpPr txBox="1"/>
          </xdr:nvSpPr>
          <xdr:spPr>
            <a:xfrm>
              <a:off x="10991850" y="4386262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1" name="テキスト ボックス 10"/>
            <xdr:cNvSpPr txBox="1"/>
          </xdr:nvSpPr>
          <xdr:spPr>
            <a:xfrm>
              <a:off x="10991850" y="4386262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14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/>
            <xdr:cNvSpPr txBox="1"/>
          </xdr:nvSpPr>
          <xdr:spPr>
            <a:xfrm>
              <a:off x="10925175" y="5186362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2" name="テキスト ボックス 11"/>
            <xdr:cNvSpPr txBox="1"/>
          </xdr:nvSpPr>
          <xdr:spPr>
            <a:xfrm>
              <a:off x="10925175" y="5186362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17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テキスト ボックス 12"/>
            <xdr:cNvSpPr txBox="1"/>
          </xdr:nvSpPr>
          <xdr:spPr>
            <a:xfrm>
              <a:off x="11153775" y="6119812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3" name="テキスト ボックス 12"/>
            <xdr:cNvSpPr txBox="1"/>
          </xdr:nvSpPr>
          <xdr:spPr>
            <a:xfrm>
              <a:off x="11153775" y="6119812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19</xdr:row>
      <xdr:rowOff>342900</xdr:rowOff>
    </xdr:from>
    <xdr:to>
      <xdr:col>9</xdr:col>
      <xdr:colOff>104775</xdr:colOff>
      <xdr:row>23</xdr:row>
      <xdr:rowOff>85725</xdr:rowOff>
    </xdr:to>
    <xdr:sp macro="" textlink="">
      <xdr:nvSpPr>
        <xdr:cNvPr id="14" name="AutoShape 19"/>
        <xdr:cNvSpPr>
          <a:spLocks/>
        </xdr:cNvSpPr>
      </xdr:nvSpPr>
      <xdr:spPr bwMode="auto">
        <a:xfrm>
          <a:off x="10906125" y="712470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19</xdr:row>
      <xdr:rowOff>352425</xdr:rowOff>
    </xdr:from>
    <xdr:to>
      <xdr:col>10</xdr:col>
      <xdr:colOff>790575</xdr:colOff>
      <xdr:row>23</xdr:row>
      <xdr:rowOff>123825</xdr:rowOff>
    </xdr:to>
    <xdr:sp macro="" textlink="">
      <xdr:nvSpPr>
        <xdr:cNvPr id="15" name="AutoShape 20"/>
        <xdr:cNvSpPr>
          <a:spLocks/>
        </xdr:cNvSpPr>
      </xdr:nvSpPr>
      <xdr:spPr bwMode="auto">
        <a:xfrm>
          <a:off x="12268200" y="713422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19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/>
            <xdr:cNvSpPr txBox="1"/>
          </xdr:nvSpPr>
          <xdr:spPr>
            <a:xfrm>
              <a:off x="10991850" y="711993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6" name="テキスト ボックス 15"/>
            <xdr:cNvSpPr txBox="1"/>
          </xdr:nvSpPr>
          <xdr:spPr>
            <a:xfrm>
              <a:off x="10991850" y="711993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21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テキスト ボックス 16"/>
            <xdr:cNvSpPr txBox="1"/>
          </xdr:nvSpPr>
          <xdr:spPr>
            <a:xfrm>
              <a:off x="10925175" y="792003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7" name="テキスト ボックス 16"/>
            <xdr:cNvSpPr txBox="1"/>
          </xdr:nvSpPr>
          <xdr:spPr>
            <a:xfrm>
              <a:off x="10925175" y="792003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24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テキスト ボックス 17"/>
            <xdr:cNvSpPr txBox="1"/>
          </xdr:nvSpPr>
          <xdr:spPr>
            <a:xfrm>
              <a:off x="11153775" y="88534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8" name="テキスト ボックス 17"/>
            <xdr:cNvSpPr txBox="1"/>
          </xdr:nvSpPr>
          <xdr:spPr>
            <a:xfrm>
              <a:off x="11153775" y="88534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26</xdr:row>
      <xdr:rowOff>0</xdr:rowOff>
    </xdr:from>
    <xdr:to>
      <xdr:col>9</xdr:col>
      <xdr:colOff>104775</xdr:colOff>
      <xdr:row>28</xdr:row>
      <xdr:rowOff>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10906125" y="9515475"/>
          <a:ext cx="47625" cy="781050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26</xdr:row>
      <xdr:rowOff>0</xdr:rowOff>
    </xdr:from>
    <xdr:to>
      <xdr:col>10</xdr:col>
      <xdr:colOff>790575</xdr:colOff>
      <xdr:row>28</xdr:row>
      <xdr:rowOff>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12268200" y="9515475"/>
          <a:ext cx="28575" cy="78105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26</xdr:row>
      <xdr:rowOff>0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テキスト ボックス 20"/>
            <xdr:cNvSpPr txBox="1"/>
          </xdr:nvSpPr>
          <xdr:spPr>
            <a:xfrm>
              <a:off x="10991850" y="9515475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1" name="テキスト ボックス 20"/>
            <xdr:cNvSpPr txBox="1"/>
          </xdr:nvSpPr>
          <xdr:spPr>
            <a:xfrm>
              <a:off x="10991850" y="9515475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27</xdr:row>
      <xdr:rowOff>0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テキスト ボックス 21"/>
            <xdr:cNvSpPr txBox="1"/>
          </xdr:nvSpPr>
          <xdr:spPr>
            <a:xfrm>
              <a:off x="10925175" y="9906000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2" name="テキスト ボックス 21"/>
            <xdr:cNvSpPr txBox="1"/>
          </xdr:nvSpPr>
          <xdr:spPr>
            <a:xfrm>
              <a:off x="10925175" y="9906000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28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テキスト ボックス 22"/>
            <xdr:cNvSpPr txBox="1"/>
          </xdr:nvSpPr>
          <xdr:spPr>
            <a:xfrm>
              <a:off x="11153775" y="104155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3" name="テキスト ボックス 22"/>
            <xdr:cNvSpPr txBox="1"/>
          </xdr:nvSpPr>
          <xdr:spPr>
            <a:xfrm>
              <a:off x="11153775" y="104155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342900</xdr:rowOff>
    </xdr:from>
    <xdr:to>
      <xdr:col>9</xdr:col>
      <xdr:colOff>104775</xdr:colOff>
      <xdr:row>9</xdr:row>
      <xdr:rowOff>85725</xdr:rowOff>
    </xdr:to>
    <xdr:sp macro="" textlink="">
      <xdr:nvSpPr>
        <xdr:cNvPr id="2" name="AutoShape 19"/>
        <xdr:cNvSpPr>
          <a:spLocks/>
        </xdr:cNvSpPr>
      </xdr:nvSpPr>
      <xdr:spPr bwMode="auto">
        <a:xfrm>
          <a:off x="10906125" y="165735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5</xdr:row>
      <xdr:rowOff>352425</xdr:rowOff>
    </xdr:from>
    <xdr:to>
      <xdr:col>10</xdr:col>
      <xdr:colOff>790575</xdr:colOff>
      <xdr:row>9</xdr:row>
      <xdr:rowOff>123825</xdr:rowOff>
    </xdr:to>
    <xdr:sp macro="" textlink="">
      <xdr:nvSpPr>
        <xdr:cNvPr id="3" name="AutoShape 20"/>
        <xdr:cNvSpPr>
          <a:spLocks/>
        </xdr:cNvSpPr>
      </xdr:nvSpPr>
      <xdr:spPr bwMode="auto">
        <a:xfrm>
          <a:off x="12268200" y="166687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285750</xdr:colOff>
      <xdr:row>0</xdr:row>
      <xdr:rowOff>42862</xdr:rowOff>
    </xdr:from>
    <xdr:ext cx="1139543" cy="3549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=10</m:t>
                    </m:r>
                    <m:func>
                      <m:func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kumimoji="1" lang="en-US" altLang="ja-JP" sz="1100" b="0" i="0">
                            <a:latin typeface="Cambria Math" panose="02040503050406030204" pitchFamily="18" charset="0"/>
                          </a:rPr>
                          <m:t>log</m:t>
                        </m:r>
                      </m:fName>
                      <m:e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</m:t>
                                </m:r>
                              </m:e>
                            </m:nary>
                          </m:num>
                          <m:den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kumimoji="1" lang="en-US" altLang="ja-JP" sz="1100" b="0" i="1">
                                    <a:latin typeface="Cambria Math" panose="02040503050406030204" pitchFamily="18" charset="0"/>
                                  </a:rPr>
                                  <m:t>𝑆𝑖𝑇𝑖</m:t>
                                </m:r>
                              </m:e>
                            </m:nary>
                          </m:den>
                        </m:f>
                      </m:e>
                    </m:func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12696825" y="42862"/>
              <a:ext cx="1139543" cy="3549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=10 log⁡〖(∑▒𝑆𝑖)/(∑▒𝑆𝑖𝑇𝑖)〗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11</xdr:col>
      <xdr:colOff>304800</xdr:colOff>
      <xdr:row>2</xdr:row>
      <xdr:rowOff>14287</xdr:rowOff>
    </xdr:from>
    <xdr:ext cx="744819" cy="258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テキスト ボックス 4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𝑇𝑖</m:t>
                    </m:r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𝑇𝐿𝑖</m:t>
                            </m:r>
                          </m:num>
                          <m:den>
                            <m:r>
                              <a:rPr kumimoji="1" lang="en-US" altLang="ja-JP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kumimoji="1" lang="en-US" altLang="ja-JP" sz="1100" b="0"/>
            </a:p>
          </xdr:txBody>
        </xdr:sp>
      </mc:Choice>
      <mc:Fallback xmlns="">
        <xdr:sp macro="" textlink="">
          <xdr:nvSpPr>
            <xdr:cNvPr id="5" name="テキスト ボックス 4"/>
            <xdr:cNvSpPr txBox="1"/>
          </xdr:nvSpPr>
          <xdr:spPr>
            <a:xfrm>
              <a:off x="12715875" y="461962"/>
              <a:ext cx="744819" cy="258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100" b="0" i="0">
                  <a:latin typeface="Cambria Math" panose="02040503050406030204" pitchFamily="18" charset="0"/>
                </a:rPr>
                <a:t>𝑇𝑖=〖10〗^(−𝑇𝐿𝑖/10)</a:t>
              </a:r>
              <a:endParaRPr kumimoji="1" lang="en-US" altLang="ja-JP" sz="1100" b="0"/>
            </a:p>
          </xdr:txBody>
        </xdr:sp>
      </mc:Fallback>
    </mc:AlternateContent>
    <xdr:clientData/>
  </xdr:oneCellAnchor>
  <xdr:oneCellAnchor>
    <xdr:from>
      <xdr:col>9</xdr:col>
      <xdr:colOff>142875</xdr:colOff>
      <xdr:row>5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テキスト ボックス 5"/>
            <xdr:cNvSpPr txBox="1"/>
          </xdr:nvSpPr>
          <xdr:spPr>
            <a:xfrm>
              <a:off x="10991850" y="16525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6" name="テキスト ボックス 5"/>
            <xdr:cNvSpPr txBox="1"/>
          </xdr:nvSpPr>
          <xdr:spPr>
            <a:xfrm>
              <a:off x="10991850" y="165258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7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テキスト ボックス 6"/>
            <xdr:cNvSpPr txBox="1"/>
          </xdr:nvSpPr>
          <xdr:spPr>
            <a:xfrm>
              <a:off x="10925175" y="24526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" name="テキスト ボックス 6"/>
            <xdr:cNvSpPr txBox="1"/>
          </xdr:nvSpPr>
          <xdr:spPr>
            <a:xfrm>
              <a:off x="10925175" y="245268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10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テキスト ボックス 7"/>
            <xdr:cNvSpPr txBox="1"/>
          </xdr:nvSpPr>
          <xdr:spPr>
            <a:xfrm>
              <a:off x="11153775" y="33861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8" name="テキスト ボックス 7"/>
            <xdr:cNvSpPr txBox="1"/>
          </xdr:nvSpPr>
          <xdr:spPr>
            <a:xfrm>
              <a:off x="11153775" y="338613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12</xdr:row>
      <xdr:rowOff>342900</xdr:rowOff>
    </xdr:from>
    <xdr:to>
      <xdr:col>9</xdr:col>
      <xdr:colOff>104775</xdr:colOff>
      <xdr:row>16</xdr:row>
      <xdr:rowOff>85725</xdr:rowOff>
    </xdr:to>
    <xdr:sp macro="" textlink="">
      <xdr:nvSpPr>
        <xdr:cNvPr id="9" name="AutoShape 19"/>
        <xdr:cNvSpPr>
          <a:spLocks/>
        </xdr:cNvSpPr>
      </xdr:nvSpPr>
      <xdr:spPr bwMode="auto">
        <a:xfrm>
          <a:off x="10906125" y="4391025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12</xdr:row>
      <xdr:rowOff>352425</xdr:rowOff>
    </xdr:from>
    <xdr:to>
      <xdr:col>10</xdr:col>
      <xdr:colOff>790575</xdr:colOff>
      <xdr:row>16</xdr:row>
      <xdr:rowOff>123825</xdr:rowOff>
    </xdr:to>
    <xdr:sp macro="" textlink="">
      <xdr:nvSpPr>
        <xdr:cNvPr id="10" name="AutoShape 20"/>
        <xdr:cNvSpPr>
          <a:spLocks/>
        </xdr:cNvSpPr>
      </xdr:nvSpPr>
      <xdr:spPr bwMode="auto">
        <a:xfrm>
          <a:off x="12268200" y="4400550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12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テキスト ボックス 10"/>
            <xdr:cNvSpPr txBox="1"/>
          </xdr:nvSpPr>
          <xdr:spPr>
            <a:xfrm>
              <a:off x="10991850" y="4386262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1" name="テキスト ボックス 10"/>
            <xdr:cNvSpPr txBox="1"/>
          </xdr:nvSpPr>
          <xdr:spPr>
            <a:xfrm>
              <a:off x="10991850" y="4386262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14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テキスト ボックス 11"/>
            <xdr:cNvSpPr txBox="1"/>
          </xdr:nvSpPr>
          <xdr:spPr>
            <a:xfrm>
              <a:off x="10925175" y="5186362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2" name="テキスト ボックス 11"/>
            <xdr:cNvSpPr txBox="1"/>
          </xdr:nvSpPr>
          <xdr:spPr>
            <a:xfrm>
              <a:off x="10925175" y="5186362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17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テキスト ボックス 12"/>
            <xdr:cNvSpPr txBox="1"/>
          </xdr:nvSpPr>
          <xdr:spPr>
            <a:xfrm>
              <a:off x="11153775" y="6119812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3" name="テキスト ボックス 12"/>
            <xdr:cNvSpPr txBox="1"/>
          </xdr:nvSpPr>
          <xdr:spPr>
            <a:xfrm>
              <a:off x="11153775" y="6119812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19</xdr:row>
      <xdr:rowOff>342900</xdr:rowOff>
    </xdr:from>
    <xdr:to>
      <xdr:col>9</xdr:col>
      <xdr:colOff>104775</xdr:colOff>
      <xdr:row>23</xdr:row>
      <xdr:rowOff>85725</xdr:rowOff>
    </xdr:to>
    <xdr:sp macro="" textlink="">
      <xdr:nvSpPr>
        <xdr:cNvPr id="14" name="AutoShape 19"/>
        <xdr:cNvSpPr>
          <a:spLocks/>
        </xdr:cNvSpPr>
      </xdr:nvSpPr>
      <xdr:spPr bwMode="auto">
        <a:xfrm>
          <a:off x="10906125" y="7124700"/>
          <a:ext cx="47625" cy="1304925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19</xdr:row>
      <xdr:rowOff>352425</xdr:rowOff>
    </xdr:from>
    <xdr:to>
      <xdr:col>10</xdr:col>
      <xdr:colOff>790575</xdr:colOff>
      <xdr:row>23</xdr:row>
      <xdr:rowOff>123825</xdr:rowOff>
    </xdr:to>
    <xdr:sp macro="" textlink="">
      <xdr:nvSpPr>
        <xdr:cNvPr id="15" name="AutoShape 20"/>
        <xdr:cNvSpPr>
          <a:spLocks/>
        </xdr:cNvSpPr>
      </xdr:nvSpPr>
      <xdr:spPr bwMode="auto">
        <a:xfrm>
          <a:off x="12268200" y="7134225"/>
          <a:ext cx="28575" cy="133350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19</xdr:row>
      <xdr:rowOff>338137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/>
            <xdr:cNvSpPr txBox="1"/>
          </xdr:nvSpPr>
          <xdr:spPr>
            <a:xfrm>
              <a:off x="10991850" y="711993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6" name="テキスト ボックス 15"/>
            <xdr:cNvSpPr txBox="1"/>
          </xdr:nvSpPr>
          <xdr:spPr>
            <a:xfrm>
              <a:off x="10991850" y="7119937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21</xdr:row>
      <xdr:rowOff>357187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テキスト ボックス 16"/>
            <xdr:cNvSpPr txBox="1"/>
          </xdr:nvSpPr>
          <xdr:spPr>
            <a:xfrm>
              <a:off x="10925175" y="792003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7" name="テキスト ボックス 16"/>
            <xdr:cNvSpPr txBox="1"/>
          </xdr:nvSpPr>
          <xdr:spPr>
            <a:xfrm>
              <a:off x="10925175" y="7920037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24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テキスト ボックス 17"/>
            <xdr:cNvSpPr txBox="1"/>
          </xdr:nvSpPr>
          <xdr:spPr>
            <a:xfrm>
              <a:off x="11153775" y="88534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8" name="テキスト ボックス 17"/>
            <xdr:cNvSpPr txBox="1"/>
          </xdr:nvSpPr>
          <xdr:spPr>
            <a:xfrm>
              <a:off x="11153775" y="88534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9</xdr:col>
      <xdr:colOff>57150</xdr:colOff>
      <xdr:row>26</xdr:row>
      <xdr:rowOff>0</xdr:rowOff>
    </xdr:from>
    <xdr:to>
      <xdr:col>9</xdr:col>
      <xdr:colOff>104775</xdr:colOff>
      <xdr:row>28</xdr:row>
      <xdr:rowOff>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10906125" y="9515475"/>
          <a:ext cx="47625" cy="781050"/>
        </a:xfrm>
        <a:prstGeom prst="leftBracket">
          <a:avLst>
            <a:gd name="adj" fmla="val 22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762000</xdr:colOff>
      <xdr:row>26</xdr:row>
      <xdr:rowOff>0</xdr:rowOff>
    </xdr:from>
    <xdr:to>
      <xdr:col>10</xdr:col>
      <xdr:colOff>790575</xdr:colOff>
      <xdr:row>28</xdr:row>
      <xdr:rowOff>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12268200" y="9515475"/>
          <a:ext cx="28575" cy="781050"/>
        </a:xfrm>
        <a:prstGeom prst="rightBracket">
          <a:avLst>
            <a:gd name="adj" fmla="val 388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142875</xdr:colOff>
      <xdr:row>26</xdr:row>
      <xdr:rowOff>0</xdr:rowOff>
    </xdr:from>
    <xdr:ext cx="510845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テキスト ボックス 20"/>
            <xdr:cNvSpPr txBox="1"/>
          </xdr:nvSpPr>
          <xdr:spPr>
            <a:xfrm>
              <a:off x="10991850" y="9515475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1" name="テキスト ボックス 20"/>
            <xdr:cNvSpPr txBox="1"/>
          </xdr:nvSpPr>
          <xdr:spPr>
            <a:xfrm>
              <a:off x="10991850" y="9515475"/>
              <a:ext cx="510845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76200</xdr:colOff>
      <xdr:row>27</xdr:row>
      <xdr:rowOff>0</xdr:rowOff>
    </xdr:from>
    <xdr:ext cx="639470" cy="4621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テキスト ボックス 21"/>
            <xdr:cNvSpPr txBox="1"/>
          </xdr:nvSpPr>
          <xdr:spPr>
            <a:xfrm>
              <a:off x="10925175" y="9906000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𝑆𝑖𝑇𝑖</m:t>
                        </m:r>
                      </m:e>
                    </m:nary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2" name="テキスト ボックス 21"/>
            <xdr:cNvSpPr txBox="1"/>
          </xdr:nvSpPr>
          <xdr:spPr>
            <a:xfrm>
              <a:off x="10925175" y="9906000"/>
              <a:ext cx="639470" cy="4621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∑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_𝑖^𝑛▒𝑆𝑖𝑇𝑖=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9</xdr:col>
      <xdr:colOff>304800</xdr:colOff>
      <xdr:row>28</xdr:row>
      <xdr:rowOff>119062</xdr:rowOff>
    </xdr:from>
    <xdr:ext cx="338298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テキスト ボックス 22"/>
            <xdr:cNvSpPr txBox="1"/>
          </xdr:nvSpPr>
          <xdr:spPr>
            <a:xfrm>
              <a:off x="11153775" y="104155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kumimoji="1" lang="ja-JP" altLang="en-US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kumimoji="1" lang="en-US" altLang="ja-JP" sz="1100" b="0" i="1">
                            <a:latin typeface="Cambria Math" panose="02040503050406030204" pitchFamily="18" charset="0"/>
                          </a:rPr>
                          <m:t>𝑇𝐿</m:t>
                        </m:r>
                      </m:e>
                    </m:acc>
                    <m:r>
                      <a:rPr kumimoji="1" lang="en-US" altLang="ja-JP" sz="11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3" name="テキスト ボックス 22"/>
            <xdr:cNvSpPr txBox="1"/>
          </xdr:nvSpPr>
          <xdr:spPr>
            <a:xfrm>
              <a:off x="11153775" y="10415587"/>
              <a:ext cx="338298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𝑇𝐿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) ̅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=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1095376</xdr:colOff>
      <xdr:row>14</xdr:row>
      <xdr:rowOff>228600</xdr:rowOff>
    </xdr:from>
    <xdr:ext cx="3409950" cy="600421"/>
    <xdr:sp macro="" textlink="">
      <xdr:nvSpPr>
        <xdr:cNvPr id="24" name="テキスト ボックス 23"/>
        <xdr:cNvSpPr txBox="1"/>
      </xdr:nvSpPr>
      <xdr:spPr>
        <a:xfrm>
          <a:off x="2743201" y="5057775"/>
          <a:ext cx="3409950" cy="6004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外壁及び全ての開口部の透過損失が基準値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30dB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以上より、基準値をクリアしていることは明らか</a:t>
          </a:r>
        </a:p>
      </xdr:txBody>
    </xdr:sp>
    <xdr:clientData/>
  </xdr:oneCellAnchor>
  <xdr:oneCellAnchor>
    <xdr:from>
      <xdr:col>5</xdr:col>
      <xdr:colOff>190500</xdr:colOff>
      <xdr:row>22</xdr:row>
      <xdr:rowOff>266700</xdr:rowOff>
    </xdr:from>
    <xdr:ext cx="1876425" cy="1108509"/>
    <xdr:sp macro="" textlink="">
      <xdr:nvSpPr>
        <xdr:cNvPr id="25" name="四角形吹き出し 24"/>
        <xdr:cNvSpPr/>
      </xdr:nvSpPr>
      <xdr:spPr>
        <a:xfrm>
          <a:off x="4905375" y="8220075"/>
          <a:ext cx="1876425" cy="1108509"/>
        </a:xfrm>
        <a:prstGeom prst="wedgeRectCallout">
          <a:avLst>
            <a:gd name="adj1" fmla="val -18803"/>
            <a:gd name="adj2" fmla="val -8208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遮音等級にある透過損失の値以外を使用する場合は、性能を示すカタログ等を添付してください</a:t>
          </a:r>
        </a:p>
      </xdr:txBody>
    </xdr:sp>
    <xdr:clientData/>
  </xdr:oneCellAnchor>
  <xdr:oneCellAnchor>
    <xdr:from>
      <xdr:col>11</xdr:col>
      <xdr:colOff>276225</xdr:colOff>
      <xdr:row>25</xdr:row>
      <xdr:rowOff>152400</xdr:rowOff>
    </xdr:from>
    <xdr:ext cx="1876425" cy="1108509"/>
    <xdr:sp macro="" textlink="">
      <xdr:nvSpPr>
        <xdr:cNvPr id="26" name="四角形吹き出し 25"/>
        <xdr:cNvSpPr/>
      </xdr:nvSpPr>
      <xdr:spPr>
        <a:xfrm>
          <a:off x="12687300" y="9277350"/>
          <a:ext cx="1876425" cy="1108509"/>
        </a:xfrm>
        <a:prstGeom prst="wedgeRectCallout">
          <a:avLst>
            <a:gd name="adj1" fmla="val -68549"/>
            <a:gd name="adj2" fmla="val -100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開口部がない場合は外壁面積を「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」としていただいて構いません（計算結果に影響しないため）</a:t>
          </a:r>
        </a:p>
      </xdr:txBody>
    </xdr:sp>
    <xdr:clientData/>
  </xdr:oneCellAnchor>
  <xdr:oneCellAnchor>
    <xdr:from>
      <xdr:col>4</xdr:col>
      <xdr:colOff>142875</xdr:colOff>
      <xdr:row>9</xdr:row>
      <xdr:rowOff>323850</xdr:rowOff>
    </xdr:from>
    <xdr:ext cx="1876425" cy="854465"/>
    <xdr:sp macro="" textlink="">
      <xdr:nvSpPr>
        <xdr:cNvPr id="27" name="四角形吹き出し 26"/>
        <xdr:cNvSpPr/>
      </xdr:nvSpPr>
      <xdr:spPr>
        <a:xfrm>
          <a:off x="3324225" y="3200400"/>
          <a:ext cx="1876425" cy="854465"/>
        </a:xfrm>
        <a:prstGeom prst="wedgeRectCallout">
          <a:avLst>
            <a:gd name="adj1" fmla="val -63981"/>
            <a:gd name="adj2" fmla="val 2212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換気口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100φ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及び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150φ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は居室への影響が少ないため計上していません</a:t>
          </a:r>
        </a:p>
      </xdr:txBody>
    </xdr:sp>
    <xdr:clientData/>
  </xdr:oneCellAnchor>
  <xdr:oneCellAnchor>
    <xdr:from>
      <xdr:col>7</xdr:col>
      <xdr:colOff>1047750</xdr:colOff>
      <xdr:row>0</xdr:row>
      <xdr:rowOff>142875</xdr:rowOff>
    </xdr:from>
    <xdr:ext cx="1685925" cy="854465"/>
    <xdr:sp macro="" textlink="">
      <xdr:nvSpPr>
        <xdr:cNvPr id="28" name="四角形吹き出し 27"/>
        <xdr:cNvSpPr/>
      </xdr:nvSpPr>
      <xdr:spPr>
        <a:xfrm>
          <a:off x="8829675" y="142875"/>
          <a:ext cx="1685925" cy="854465"/>
        </a:xfrm>
        <a:prstGeom prst="wedgeRectCallout">
          <a:avLst>
            <a:gd name="adj1" fmla="val -22357"/>
            <a:gd name="adj2" fmla="val 7005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灰色の背景色の部分は数式が入力されているので、自動で計算されます</a:t>
          </a:r>
        </a:p>
      </xdr:txBody>
    </xdr:sp>
    <xdr:clientData/>
  </xdr:oneCellAnchor>
  <xdr:oneCellAnchor>
    <xdr:from>
      <xdr:col>3</xdr:col>
      <xdr:colOff>771525</xdr:colOff>
      <xdr:row>1</xdr:row>
      <xdr:rowOff>28575</xdr:rowOff>
    </xdr:from>
    <xdr:ext cx="1685925" cy="600421"/>
    <xdr:sp macro="" textlink="">
      <xdr:nvSpPr>
        <xdr:cNvPr id="29" name="四角形吹き出し 28"/>
        <xdr:cNvSpPr/>
      </xdr:nvSpPr>
      <xdr:spPr>
        <a:xfrm>
          <a:off x="2419350" y="266700"/>
          <a:ext cx="1685925" cy="600421"/>
        </a:xfrm>
        <a:prstGeom prst="wedgeRectCallout">
          <a:avLst>
            <a:gd name="adj1" fmla="val -22357"/>
            <a:gd name="adj2" fmla="val 70053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黄色の背景色の部分はそれぞれ入力が必要です</a:t>
          </a:r>
        </a:p>
      </xdr:txBody>
    </xdr:sp>
    <xdr:clientData/>
  </xdr:oneCellAnchor>
  <xdr:oneCellAnchor>
    <xdr:from>
      <xdr:col>5</xdr:col>
      <xdr:colOff>866775</xdr:colOff>
      <xdr:row>16</xdr:row>
      <xdr:rowOff>171450</xdr:rowOff>
    </xdr:from>
    <xdr:ext cx="2333625" cy="854465"/>
    <xdr:sp macro="" textlink="">
      <xdr:nvSpPr>
        <xdr:cNvPr id="30" name="四角形吹き出し 29"/>
        <xdr:cNvSpPr/>
      </xdr:nvSpPr>
      <xdr:spPr>
        <a:xfrm>
          <a:off x="5581650" y="5781675"/>
          <a:ext cx="2333625" cy="854465"/>
        </a:xfrm>
        <a:prstGeom prst="wedgeRectCallout">
          <a:avLst>
            <a:gd name="adj1" fmla="val -43795"/>
            <a:gd name="adj2" fmla="val 12514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遮音等級にある透過損失の値を使用する場合は、規定値から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-3dB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した数値を使用してください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90" zoomScaleNormal="90" zoomScaleSheetLayoutView="40" workbookViewId="0">
      <selection activeCell="D6" sqref="D6"/>
    </sheetView>
  </sheetViews>
  <sheetFormatPr defaultRowHeight="13.5"/>
  <cols>
    <col min="1" max="1" width="4.375" customWidth="1"/>
    <col min="2" max="2" width="4.25" customWidth="1"/>
    <col min="3" max="3" width="13" customWidth="1"/>
    <col min="4" max="9" width="20.125" customWidth="1"/>
    <col min="10" max="10" width="8.625" customWidth="1"/>
    <col min="11" max="11" width="11.875" customWidth="1"/>
    <col min="12" max="12" width="29.5" customWidth="1"/>
  </cols>
  <sheetData>
    <row r="1" spans="1:12" ht="18.75" customHeight="1">
      <c r="J1" s="57" t="s">
        <v>4</v>
      </c>
      <c r="K1" s="57"/>
      <c r="L1" s="55"/>
    </row>
    <row r="2" spans="1:12" ht="16.5" customHeight="1">
      <c r="A2" s="15" t="s">
        <v>6</v>
      </c>
      <c r="B2" s="15"/>
      <c r="C2" s="15"/>
      <c r="J2" s="57"/>
      <c r="K2" s="57"/>
      <c r="L2" s="56"/>
    </row>
    <row r="3" spans="1:12" ht="26.25" customHeight="1">
      <c r="A3" s="58"/>
      <c r="B3" s="58"/>
      <c r="C3" s="58"/>
      <c r="F3" s="16" t="s">
        <v>7</v>
      </c>
      <c r="G3" s="17"/>
      <c r="H3" s="17"/>
      <c r="J3" s="57" t="s">
        <v>5</v>
      </c>
      <c r="K3" s="57"/>
      <c r="L3" s="1"/>
    </row>
    <row r="4" spans="1:12" ht="11.25" customHeight="1">
      <c r="F4" s="18"/>
      <c r="G4" s="18"/>
      <c r="H4" s="18"/>
    </row>
    <row r="5" spans="1:12" ht="30.75" customHeight="1" thickBot="1">
      <c r="A5" s="60"/>
      <c r="B5" s="60"/>
      <c r="C5" s="60"/>
      <c r="D5" s="2" t="s">
        <v>9</v>
      </c>
      <c r="E5" s="2" t="s">
        <v>10</v>
      </c>
      <c r="F5" s="2" t="s">
        <v>14</v>
      </c>
      <c r="G5" s="2" t="s">
        <v>11</v>
      </c>
      <c r="H5" s="2" t="s">
        <v>12</v>
      </c>
      <c r="I5" s="2" t="s">
        <v>0</v>
      </c>
      <c r="J5" s="61" t="s">
        <v>2</v>
      </c>
      <c r="K5" s="61"/>
      <c r="L5" s="2" t="s">
        <v>13</v>
      </c>
    </row>
    <row r="6" spans="1:12" ht="30.75" customHeight="1" thickTop="1">
      <c r="A6" s="3"/>
      <c r="B6" s="54" t="s">
        <v>8</v>
      </c>
      <c r="C6" s="54"/>
      <c r="D6" s="23"/>
      <c r="E6" s="23"/>
      <c r="F6" s="23"/>
      <c r="G6" s="25">
        <f>K7-SUM(G7:G12)</f>
        <v>0</v>
      </c>
      <c r="H6" s="25" t="str">
        <f>IF(F6="","",ROUNDUP(POWER(10,-F6/10),5))</f>
        <v/>
      </c>
      <c r="I6" s="25" t="str">
        <f>IF(OR(G6="",H6=""),"",ROUNDUP(G6*H6,5))</f>
        <v/>
      </c>
      <c r="J6" s="12"/>
      <c r="K6" s="4"/>
      <c r="L6" s="34"/>
    </row>
    <row r="7" spans="1:12" ht="30.75" customHeight="1">
      <c r="A7" s="5"/>
      <c r="B7" s="59" t="s">
        <v>1</v>
      </c>
      <c r="C7" s="21"/>
      <c r="D7" s="21"/>
      <c r="E7" s="21"/>
      <c r="F7" s="21"/>
      <c r="G7" s="21"/>
      <c r="H7" s="26" t="str">
        <f t="shared" ref="H7:H29" si="0">IF(F7="","",ROUNDUP(POWER(10,-F7/10),5))</f>
        <v/>
      </c>
      <c r="I7" s="26" t="str">
        <f t="shared" ref="I7:I29" si="1">IF(OR(G7="",H7=""),"",ROUNDUP(G7*H7,5))</f>
        <v/>
      </c>
      <c r="J7" s="13"/>
      <c r="K7" s="33"/>
      <c r="L7" s="35"/>
    </row>
    <row r="8" spans="1:12" ht="30.75" customHeight="1">
      <c r="A8" s="10" t="s">
        <v>15</v>
      </c>
      <c r="B8" s="52"/>
      <c r="C8" s="21"/>
      <c r="D8" s="21"/>
      <c r="E8" s="21"/>
      <c r="F8" s="21"/>
      <c r="G8" s="21"/>
      <c r="H8" s="26" t="str">
        <f t="shared" si="0"/>
        <v/>
      </c>
      <c r="I8" s="26" t="str">
        <f t="shared" si="1"/>
        <v/>
      </c>
      <c r="J8" s="13"/>
      <c r="K8" s="6"/>
      <c r="L8" s="35"/>
    </row>
    <row r="9" spans="1:12" ht="30.75" customHeight="1">
      <c r="A9" s="20"/>
      <c r="B9" s="52"/>
      <c r="C9" s="21"/>
      <c r="D9" s="21"/>
      <c r="E9" s="21"/>
      <c r="F9" s="21"/>
      <c r="G9" s="21"/>
      <c r="H9" s="26" t="str">
        <f t="shared" si="0"/>
        <v/>
      </c>
      <c r="I9" s="26" t="str">
        <f t="shared" si="1"/>
        <v/>
      </c>
      <c r="J9" s="13"/>
      <c r="K9" s="30">
        <f>SUM(I6:I12)</f>
        <v>0</v>
      </c>
      <c r="L9" s="35"/>
    </row>
    <row r="10" spans="1:12" ht="30.75" customHeight="1">
      <c r="A10" s="5" t="s">
        <v>16</v>
      </c>
      <c r="B10" s="52"/>
      <c r="C10" s="21"/>
      <c r="D10" s="21"/>
      <c r="E10" s="21"/>
      <c r="F10" s="21"/>
      <c r="G10" s="21"/>
      <c r="H10" s="26" t="str">
        <f t="shared" si="0"/>
        <v/>
      </c>
      <c r="I10" s="26" t="str">
        <f t="shared" si="1"/>
        <v/>
      </c>
      <c r="J10" s="13"/>
      <c r="K10" s="6"/>
      <c r="L10" s="35"/>
    </row>
    <row r="11" spans="1:12" ht="30.75" customHeight="1">
      <c r="A11" s="5"/>
      <c r="B11" s="52"/>
      <c r="C11" s="21"/>
      <c r="D11" s="21"/>
      <c r="E11" s="21"/>
      <c r="F11" s="21"/>
      <c r="G11" s="21"/>
      <c r="H11" s="26" t="str">
        <f t="shared" si="0"/>
        <v/>
      </c>
      <c r="I11" s="26" t="str">
        <f t="shared" si="1"/>
        <v/>
      </c>
      <c r="J11" s="13"/>
      <c r="K11" s="31" t="str">
        <f>IF(K9=0,"",10*LOG(K7/K9))</f>
        <v/>
      </c>
      <c r="L11" s="35"/>
    </row>
    <row r="12" spans="1:12" ht="30.75" customHeight="1" thickBot="1">
      <c r="A12" s="7" t="s">
        <v>3</v>
      </c>
      <c r="B12" s="53"/>
      <c r="C12" s="22"/>
      <c r="D12" s="22"/>
      <c r="E12" s="22"/>
      <c r="F12" s="22"/>
      <c r="G12" s="22"/>
      <c r="H12" s="27" t="str">
        <f t="shared" si="0"/>
        <v/>
      </c>
      <c r="I12" s="27" t="str">
        <f t="shared" si="1"/>
        <v/>
      </c>
      <c r="J12" s="14"/>
      <c r="K12" s="8"/>
      <c r="L12" s="36"/>
    </row>
    <row r="13" spans="1:12" ht="30.75" customHeight="1" thickTop="1">
      <c r="A13" s="3"/>
      <c r="B13" s="54" t="s">
        <v>8</v>
      </c>
      <c r="C13" s="54"/>
      <c r="D13" s="23"/>
      <c r="E13" s="23"/>
      <c r="F13" s="23"/>
      <c r="G13" s="25">
        <f>K14-SUM(G14:G19)</f>
        <v>0</v>
      </c>
      <c r="H13" s="25" t="str">
        <f t="shared" si="0"/>
        <v/>
      </c>
      <c r="I13" s="25" t="str">
        <f t="shared" si="1"/>
        <v/>
      </c>
      <c r="J13" s="12"/>
      <c r="K13" s="4"/>
      <c r="L13" s="37"/>
    </row>
    <row r="14" spans="1:12" ht="30.75" customHeight="1">
      <c r="A14" s="5"/>
      <c r="B14" s="59" t="s">
        <v>1</v>
      </c>
      <c r="C14" s="21"/>
      <c r="D14" s="21"/>
      <c r="E14" s="21"/>
      <c r="F14" s="21"/>
      <c r="G14" s="21"/>
      <c r="H14" s="26" t="str">
        <f t="shared" si="0"/>
        <v/>
      </c>
      <c r="I14" s="26" t="str">
        <f t="shared" si="1"/>
        <v/>
      </c>
      <c r="J14" s="13"/>
      <c r="K14" s="33"/>
      <c r="L14" s="35"/>
    </row>
    <row r="15" spans="1:12" ht="30.75" customHeight="1">
      <c r="A15" s="10" t="s">
        <v>15</v>
      </c>
      <c r="B15" s="52"/>
      <c r="C15" s="21"/>
      <c r="D15" s="21"/>
      <c r="E15" s="21"/>
      <c r="F15" s="21"/>
      <c r="G15" s="21"/>
      <c r="H15" s="26" t="str">
        <f t="shared" si="0"/>
        <v/>
      </c>
      <c r="I15" s="26" t="str">
        <f t="shared" si="1"/>
        <v/>
      </c>
      <c r="J15" s="13"/>
      <c r="K15" s="6"/>
      <c r="L15" s="35"/>
    </row>
    <row r="16" spans="1:12" ht="30.75" customHeight="1">
      <c r="A16" s="24"/>
      <c r="B16" s="52"/>
      <c r="C16" s="21"/>
      <c r="D16" s="21"/>
      <c r="E16" s="21"/>
      <c r="F16" s="21"/>
      <c r="G16" s="21"/>
      <c r="H16" s="26" t="str">
        <f t="shared" si="0"/>
        <v/>
      </c>
      <c r="I16" s="26" t="str">
        <f t="shared" si="1"/>
        <v/>
      </c>
      <c r="J16" s="13"/>
      <c r="K16" s="30">
        <f>SUM(I13:I19)</f>
        <v>0</v>
      </c>
      <c r="L16" s="35"/>
    </row>
    <row r="17" spans="1:12" ht="30.75" customHeight="1">
      <c r="A17" s="5" t="s">
        <v>16</v>
      </c>
      <c r="B17" s="52"/>
      <c r="C17" s="21"/>
      <c r="D17" s="21"/>
      <c r="E17" s="21"/>
      <c r="F17" s="21"/>
      <c r="G17" s="21"/>
      <c r="H17" s="26" t="str">
        <f t="shared" si="0"/>
        <v/>
      </c>
      <c r="I17" s="26" t="str">
        <f t="shared" si="1"/>
        <v/>
      </c>
      <c r="J17" s="13"/>
      <c r="K17" s="6"/>
      <c r="L17" s="35"/>
    </row>
    <row r="18" spans="1:12" ht="30.75" customHeight="1">
      <c r="A18" s="5"/>
      <c r="B18" s="52"/>
      <c r="C18" s="21"/>
      <c r="D18" s="21"/>
      <c r="E18" s="21"/>
      <c r="F18" s="21"/>
      <c r="G18" s="21"/>
      <c r="H18" s="26" t="str">
        <f t="shared" si="0"/>
        <v/>
      </c>
      <c r="I18" s="26" t="str">
        <f t="shared" si="1"/>
        <v/>
      </c>
      <c r="J18" s="13"/>
      <c r="K18" s="31" t="str">
        <f>IF(K16=0,"",10*LOG(K14/K16))</f>
        <v/>
      </c>
      <c r="L18" s="35"/>
    </row>
    <row r="19" spans="1:12" ht="30.75" customHeight="1" thickBot="1">
      <c r="A19" s="7" t="s">
        <v>3</v>
      </c>
      <c r="B19" s="53"/>
      <c r="C19" s="22"/>
      <c r="D19" s="22"/>
      <c r="E19" s="22"/>
      <c r="F19" s="22"/>
      <c r="G19" s="22"/>
      <c r="H19" s="27" t="str">
        <f t="shared" si="0"/>
        <v/>
      </c>
      <c r="I19" s="27" t="str">
        <f t="shared" si="1"/>
        <v/>
      </c>
      <c r="J19" s="14"/>
      <c r="K19" s="8"/>
      <c r="L19" s="36"/>
    </row>
    <row r="20" spans="1:12" ht="30.75" customHeight="1" thickTop="1">
      <c r="A20" s="3"/>
      <c r="B20" s="54" t="s">
        <v>8</v>
      </c>
      <c r="C20" s="54"/>
      <c r="D20" s="23"/>
      <c r="E20" s="23"/>
      <c r="F20" s="23"/>
      <c r="G20" s="25">
        <f>K21-SUM(G21:G26)</f>
        <v>0</v>
      </c>
      <c r="H20" s="25" t="str">
        <f t="shared" si="0"/>
        <v/>
      </c>
      <c r="I20" s="25" t="str">
        <f t="shared" si="1"/>
        <v/>
      </c>
      <c r="J20" s="12"/>
      <c r="K20" s="4"/>
      <c r="L20" s="37"/>
    </row>
    <row r="21" spans="1:12" ht="30.75" customHeight="1">
      <c r="A21" s="5"/>
      <c r="B21" s="59" t="s">
        <v>1</v>
      </c>
      <c r="C21" s="21"/>
      <c r="D21" s="21"/>
      <c r="E21" s="21"/>
      <c r="F21" s="21"/>
      <c r="G21" s="21"/>
      <c r="H21" s="26" t="str">
        <f t="shared" si="0"/>
        <v/>
      </c>
      <c r="I21" s="26" t="str">
        <f t="shared" si="1"/>
        <v/>
      </c>
      <c r="J21" s="13"/>
      <c r="K21" s="33"/>
      <c r="L21" s="35"/>
    </row>
    <row r="22" spans="1:12" ht="30.75" customHeight="1">
      <c r="A22" s="10" t="s">
        <v>15</v>
      </c>
      <c r="B22" s="52"/>
      <c r="C22" s="21"/>
      <c r="D22" s="21"/>
      <c r="E22" s="21"/>
      <c r="F22" s="21"/>
      <c r="G22" s="21"/>
      <c r="H22" s="26" t="str">
        <f t="shared" si="0"/>
        <v/>
      </c>
      <c r="I22" s="26" t="str">
        <f t="shared" si="1"/>
        <v/>
      </c>
      <c r="J22" s="13"/>
      <c r="K22" s="6"/>
      <c r="L22" s="35"/>
    </row>
    <row r="23" spans="1:12" ht="30.75" customHeight="1">
      <c r="A23" s="24"/>
      <c r="B23" s="52"/>
      <c r="C23" s="21"/>
      <c r="D23" s="21"/>
      <c r="E23" s="21"/>
      <c r="F23" s="21"/>
      <c r="G23" s="21"/>
      <c r="H23" s="26" t="str">
        <f t="shared" si="0"/>
        <v/>
      </c>
      <c r="I23" s="26" t="str">
        <f t="shared" si="1"/>
        <v/>
      </c>
      <c r="J23" s="13"/>
      <c r="K23" s="30">
        <f>SUM(I20:I26)</f>
        <v>0</v>
      </c>
      <c r="L23" s="35"/>
    </row>
    <row r="24" spans="1:12" ht="30.75" customHeight="1">
      <c r="A24" s="5" t="s">
        <v>16</v>
      </c>
      <c r="B24" s="52"/>
      <c r="C24" s="21"/>
      <c r="D24" s="21"/>
      <c r="E24" s="21"/>
      <c r="F24" s="21"/>
      <c r="G24" s="21"/>
      <c r="H24" s="26" t="str">
        <f t="shared" si="0"/>
        <v/>
      </c>
      <c r="I24" s="26" t="str">
        <f t="shared" si="1"/>
        <v/>
      </c>
      <c r="J24" s="13"/>
      <c r="K24" s="6"/>
      <c r="L24" s="35"/>
    </row>
    <row r="25" spans="1:12" ht="30.75" customHeight="1">
      <c r="A25" s="5"/>
      <c r="B25" s="52"/>
      <c r="C25" s="21"/>
      <c r="D25" s="21"/>
      <c r="E25" s="21"/>
      <c r="F25" s="21"/>
      <c r="G25" s="21"/>
      <c r="H25" s="26" t="str">
        <f t="shared" si="0"/>
        <v/>
      </c>
      <c r="I25" s="26" t="str">
        <f t="shared" si="1"/>
        <v/>
      </c>
      <c r="J25" s="13"/>
      <c r="K25" s="31" t="str">
        <f>IF(K23=0,"",10*LOG(K21/K23))</f>
        <v/>
      </c>
      <c r="L25" s="35"/>
    </row>
    <row r="26" spans="1:12" ht="30.75" customHeight="1" thickBot="1">
      <c r="A26" s="7" t="s">
        <v>3</v>
      </c>
      <c r="B26" s="53"/>
      <c r="C26" s="22"/>
      <c r="D26" s="22"/>
      <c r="E26" s="22"/>
      <c r="F26" s="22"/>
      <c r="G26" s="22"/>
      <c r="H26" s="27" t="str">
        <f t="shared" si="0"/>
        <v/>
      </c>
      <c r="I26" s="27" t="str">
        <f t="shared" si="1"/>
        <v/>
      </c>
      <c r="J26" s="14"/>
      <c r="K26" s="8"/>
      <c r="L26" s="36"/>
    </row>
    <row r="27" spans="1:12" ht="30.75" customHeight="1" thickTop="1">
      <c r="A27" s="51" t="s">
        <v>18</v>
      </c>
      <c r="B27" s="54" t="s">
        <v>8</v>
      </c>
      <c r="C27" s="54"/>
      <c r="D27" s="23"/>
      <c r="E27" s="23"/>
      <c r="F27" s="23"/>
      <c r="G27" s="25">
        <f>K27-SUM(G28:G29)</f>
        <v>0</v>
      </c>
      <c r="H27" s="25" t="str">
        <f t="shared" si="0"/>
        <v/>
      </c>
      <c r="I27" s="25" t="str">
        <f t="shared" si="1"/>
        <v/>
      </c>
      <c r="J27" s="9"/>
      <c r="K27" s="33"/>
      <c r="L27" s="35"/>
    </row>
    <row r="28" spans="1:12" ht="30.75" customHeight="1">
      <c r="A28" s="52"/>
      <c r="B28" s="59" t="s">
        <v>17</v>
      </c>
      <c r="C28" s="21"/>
      <c r="D28" s="21"/>
      <c r="E28" s="21"/>
      <c r="F28" s="21"/>
      <c r="G28" s="21"/>
      <c r="H28" s="26" t="str">
        <f t="shared" si="0"/>
        <v/>
      </c>
      <c r="I28" s="26" t="str">
        <f t="shared" si="1"/>
        <v/>
      </c>
      <c r="J28" s="9"/>
      <c r="K28" s="30">
        <f>SUM(I27:I29)</f>
        <v>0</v>
      </c>
      <c r="L28" s="35"/>
    </row>
    <row r="29" spans="1:12" ht="30.75" customHeight="1" thickBot="1">
      <c r="A29" s="53"/>
      <c r="B29" s="53"/>
      <c r="C29" s="22"/>
      <c r="D29" s="22"/>
      <c r="E29" s="22"/>
      <c r="F29" s="22"/>
      <c r="G29" s="22"/>
      <c r="H29" s="27" t="str">
        <f t="shared" si="0"/>
        <v/>
      </c>
      <c r="I29" s="27" t="str">
        <f t="shared" si="1"/>
        <v/>
      </c>
      <c r="J29" s="11"/>
      <c r="K29" s="32" t="str">
        <f>IF(K28=0,"",10*LOG(K27/K28))</f>
        <v/>
      </c>
      <c r="L29" s="36"/>
    </row>
    <row r="30" spans="1:12" ht="7.5" customHeight="1" thickTop="1"/>
    <row r="31" spans="1:12" ht="20.25" customHeight="1">
      <c r="C31" s="29"/>
      <c r="D31" t="s">
        <v>42</v>
      </c>
      <c r="E31" s="28"/>
      <c r="F31" t="s">
        <v>43</v>
      </c>
    </row>
  </sheetData>
  <mergeCells count="15">
    <mergeCell ref="A27:A29"/>
    <mergeCell ref="B27:C27"/>
    <mergeCell ref="L1:L2"/>
    <mergeCell ref="J1:K2"/>
    <mergeCell ref="A3:C3"/>
    <mergeCell ref="J3:K3"/>
    <mergeCell ref="B14:B19"/>
    <mergeCell ref="A5:C5"/>
    <mergeCell ref="B6:C6"/>
    <mergeCell ref="B7:B12"/>
    <mergeCell ref="B28:B29"/>
    <mergeCell ref="B20:C20"/>
    <mergeCell ref="B21:B26"/>
    <mergeCell ref="B13:C13"/>
    <mergeCell ref="J5:K5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90" zoomScaleNormal="90" zoomScaleSheetLayoutView="40" workbookViewId="0">
      <selection activeCell="D6" sqref="D6"/>
    </sheetView>
  </sheetViews>
  <sheetFormatPr defaultRowHeight="13.5"/>
  <cols>
    <col min="1" max="1" width="4.375" customWidth="1"/>
    <col min="2" max="2" width="4.25" customWidth="1"/>
    <col min="3" max="3" width="13" customWidth="1"/>
    <col min="4" max="9" width="20.125" customWidth="1"/>
    <col min="10" max="10" width="8.625" customWidth="1"/>
    <col min="11" max="11" width="11.875" customWidth="1"/>
    <col min="12" max="12" width="29.5" customWidth="1"/>
  </cols>
  <sheetData>
    <row r="1" spans="1:12" ht="18.75" customHeight="1">
      <c r="J1" s="57" t="s">
        <v>4</v>
      </c>
      <c r="K1" s="57"/>
      <c r="L1" s="55"/>
    </row>
    <row r="2" spans="1:12" ht="16.5" customHeight="1">
      <c r="A2" s="15" t="s">
        <v>6</v>
      </c>
      <c r="B2" s="15"/>
      <c r="C2" s="15"/>
      <c r="J2" s="57"/>
      <c r="K2" s="57"/>
      <c r="L2" s="56"/>
    </row>
    <row r="3" spans="1:12" ht="26.25" customHeight="1">
      <c r="A3" s="58"/>
      <c r="B3" s="58"/>
      <c r="C3" s="58"/>
      <c r="F3" s="16" t="s">
        <v>7</v>
      </c>
      <c r="G3" s="17"/>
      <c r="H3" s="17"/>
      <c r="J3" s="57" t="s">
        <v>5</v>
      </c>
      <c r="K3" s="57"/>
      <c r="L3" s="1"/>
    </row>
    <row r="4" spans="1:12" ht="11.25" customHeight="1">
      <c r="F4" s="18"/>
      <c r="G4" s="18"/>
      <c r="H4" s="18"/>
    </row>
    <row r="5" spans="1:12" ht="30.75" customHeight="1" thickBot="1">
      <c r="A5" s="60"/>
      <c r="B5" s="60"/>
      <c r="C5" s="60"/>
      <c r="D5" s="38" t="s">
        <v>9</v>
      </c>
      <c r="E5" s="38" t="s">
        <v>10</v>
      </c>
      <c r="F5" s="38" t="s">
        <v>14</v>
      </c>
      <c r="G5" s="38" t="s">
        <v>11</v>
      </c>
      <c r="H5" s="38" t="s">
        <v>12</v>
      </c>
      <c r="I5" s="38" t="s">
        <v>0</v>
      </c>
      <c r="J5" s="61" t="s">
        <v>2</v>
      </c>
      <c r="K5" s="61"/>
      <c r="L5" s="38" t="s">
        <v>13</v>
      </c>
    </row>
    <row r="6" spans="1:12" ht="30.75" customHeight="1" thickTop="1">
      <c r="A6" s="3"/>
      <c r="B6" s="54" t="s">
        <v>8</v>
      </c>
      <c r="C6" s="54"/>
      <c r="D6" s="39"/>
      <c r="E6" s="39"/>
      <c r="F6" s="39"/>
      <c r="G6" s="39">
        <f>K7-SUM(G7:G12)</f>
        <v>0</v>
      </c>
      <c r="H6" s="39" t="str">
        <f>IF(F6="","",ROUNDUP(POWER(10,-F6/10),6))</f>
        <v/>
      </c>
      <c r="I6" s="39" t="str">
        <f>IF(OR(G6="",H6=""),"",ROUNDUP(G6*H6,6))</f>
        <v/>
      </c>
      <c r="J6" s="12"/>
      <c r="K6" s="4"/>
      <c r="L6" s="40"/>
    </row>
    <row r="7" spans="1:12" ht="30.75" customHeight="1">
      <c r="A7" s="5"/>
      <c r="B7" s="59" t="s">
        <v>1</v>
      </c>
      <c r="C7" s="41"/>
      <c r="D7" s="41"/>
      <c r="E7" s="41"/>
      <c r="F7" s="41"/>
      <c r="G7" s="41"/>
      <c r="H7" s="41" t="str">
        <f t="shared" ref="H7:H29" si="0">IF(F7="","",ROUNDUP(POWER(10,-F7/10),6))</f>
        <v/>
      </c>
      <c r="I7" s="41" t="str">
        <f t="shared" ref="I7:I29" si="1">IF(OR(G7="",H7=""),"",ROUNDUP(G7*H7,6))</f>
        <v/>
      </c>
      <c r="J7" s="13"/>
      <c r="K7" s="42"/>
      <c r="L7" s="43"/>
    </row>
    <row r="8" spans="1:12" ht="30.75" customHeight="1">
      <c r="A8" s="10" t="s">
        <v>15</v>
      </c>
      <c r="B8" s="52"/>
      <c r="C8" s="41"/>
      <c r="D8" s="41"/>
      <c r="E8" s="41"/>
      <c r="F8" s="41"/>
      <c r="G8" s="41"/>
      <c r="H8" s="41" t="str">
        <f t="shared" si="0"/>
        <v/>
      </c>
      <c r="I8" s="41" t="str">
        <f t="shared" si="1"/>
        <v/>
      </c>
      <c r="J8" s="13"/>
      <c r="K8" s="6"/>
      <c r="L8" s="43"/>
    </row>
    <row r="9" spans="1:12" ht="30.75" customHeight="1">
      <c r="A9" s="44"/>
      <c r="B9" s="52"/>
      <c r="C9" s="41"/>
      <c r="D9" s="41"/>
      <c r="E9" s="41"/>
      <c r="F9" s="41"/>
      <c r="G9" s="41"/>
      <c r="H9" s="41" t="str">
        <f t="shared" si="0"/>
        <v/>
      </c>
      <c r="I9" s="41" t="str">
        <f t="shared" si="1"/>
        <v/>
      </c>
      <c r="J9" s="13"/>
      <c r="K9" s="42">
        <f>SUM(I6:I12)</f>
        <v>0</v>
      </c>
      <c r="L9" s="43"/>
    </row>
    <row r="10" spans="1:12" ht="30.75" customHeight="1">
      <c r="A10" s="5" t="s">
        <v>16</v>
      </c>
      <c r="B10" s="52"/>
      <c r="C10" s="41"/>
      <c r="D10" s="41"/>
      <c r="E10" s="41"/>
      <c r="F10" s="41"/>
      <c r="G10" s="41"/>
      <c r="H10" s="41" t="str">
        <f t="shared" si="0"/>
        <v/>
      </c>
      <c r="I10" s="41" t="str">
        <f t="shared" si="1"/>
        <v/>
      </c>
      <c r="J10" s="13"/>
      <c r="K10" s="6"/>
      <c r="L10" s="43"/>
    </row>
    <row r="11" spans="1:12" ht="30.75" customHeight="1">
      <c r="A11" s="5"/>
      <c r="B11" s="52"/>
      <c r="C11" s="41"/>
      <c r="D11" s="41"/>
      <c r="E11" s="41"/>
      <c r="F11" s="41"/>
      <c r="G11" s="41"/>
      <c r="H11" s="41" t="str">
        <f t="shared" si="0"/>
        <v/>
      </c>
      <c r="I11" s="41" t="str">
        <f t="shared" si="1"/>
        <v/>
      </c>
      <c r="J11" s="13"/>
      <c r="K11" s="45" t="str">
        <f>IF(K9=0,"",10*LOG(K7/K9))</f>
        <v/>
      </c>
      <c r="L11" s="43"/>
    </row>
    <row r="12" spans="1:12" ht="30.75" customHeight="1" thickBot="1">
      <c r="A12" s="7" t="s">
        <v>3</v>
      </c>
      <c r="B12" s="53"/>
      <c r="C12" s="46"/>
      <c r="D12" s="46"/>
      <c r="E12" s="46"/>
      <c r="F12" s="46"/>
      <c r="G12" s="46"/>
      <c r="H12" s="46" t="str">
        <f t="shared" si="0"/>
        <v/>
      </c>
      <c r="I12" s="46" t="str">
        <f t="shared" si="1"/>
        <v/>
      </c>
      <c r="J12" s="14"/>
      <c r="K12" s="8"/>
      <c r="L12" s="47"/>
    </row>
    <row r="13" spans="1:12" ht="30.75" customHeight="1" thickTop="1">
      <c r="A13" s="3"/>
      <c r="B13" s="54" t="s">
        <v>8</v>
      </c>
      <c r="C13" s="54"/>
      <c r="D13" s="39"/>
      <c r="E13" s="39"/>
      <c r="F13" s="39"/>
      <c r="G13" s="39">
        <f>K14-SUM(G14:G19)</f>
        <v>0</v>
      </c>
      <c r="H13" s="39" t="str">
        <f t="shared" si="0"/>
        <v/>
      </c>
      <c r="I13" s="39" t="str">
        <f t="shared" si="1"/>
        <v/>
      </c>
      <c r="J13" s="12"/>
      <c r="K13" s="4"/>
      <c r="L13" s="48"/>
    </row>
    <row r="14" spans="1:12" ht="30.75" customHeight="1">
      <c r="A14" s="5"/>
      <c r="B14" s="59" t="s">
        <v>1</v>
      </c>
      <c r="C14" s="41"/>
      <c r="D14" s="41"/>
      <c r="E14" s="41"/>
      <c r="F14" s="41"/>
      <c r="G14" s="41"/>
      <c r="H14" s="41" t="str">
        <f t="shared" si="0"/>
        <v/>
      </c>
      <c r="I14" s="41" t="str">
        <f t="shared" si="1"/>
        <v/>
      </c>
      <c r="J14" s="13"/>
      <c r="K14" s="42"/>
      <c r="L14" s="43"/>
    </row>
    <row r="15" spans="1:12" ht="30.75" customHeight="1">
      <c r="A15" s="10" t="s">
        <v>15</v>
      </c>
      <c r="B15" s="52"/>
      <c r="C15" s="41"/>
      <c r="D15" s="41"/>
      <c r="E15" s="41"/>
      <c r="F15" s="41"/>
      <c r="G15" s="41"/>
      <c r="H15" s="41" t="str">
        <f t="shared" si="0"/>
        <v/>
      </c>
      <c r="I15" s="41" t="str">
        <f t="shared" si="1"/>
        <v/>
      </c>
      <c r="J15" s="13"/>
      <c r="K15" s="6"/>
      <c r="L15" s="43"/>
    </row>
    <row r="16" spans="1:12" ht="30.75" customHeight="1">
      <c r="A16" s="49"/>
      <c r="B16" s="52"/>
      <c r="C16" s="41"/>
      <c r="D16" s="41"/>
      <c r="E16" s="41"/>
      <c r="F16" s="41"/>
      <c r="G16" s="41"/>
      <c r="H16" s="41" t="str">
        <f t="shared" si="0"/>
        <v/>
      </c>
      <c r="I16" s="41" t="str">
        <f t="shared" si="1"/>
        <v/>
      </c>
      <c r="J16" s="13"/>
      <c r="K16" s="42">
        <f>SUM(I13:I19)</f>
        <v>0</v>
      </c>
      <c r="L16" s="43"/>
    </row>
    <row r="17" spans="1:12" ht="30.75" customHeight="1">
      <c r="A17" s="5" t="s">
        <v>16</v>
      </c>
      <c r="B17" s="52"/>
      <c r="C17" s="41"/>
      <c r="D17" s="41"/>
      <c r="E17" s="41"/>
      <c r="F17" s="41"/>
      <c r="G17" s="41"/>
      <c r="H17" s="41" t="str">
        <f t="shared" si="0"/>
        <v/>
      </c>
      <c r="I17" s="41" t="str">
        <f t="shared" si="1"/>
        <v/>
      </c>
      <c r="J17" s="13"/>
      <c r="K17" s="6"/>
      <c r="L17" s="43"/>
    </row>
    <row r="18" spans="1:12" ht="30.75" customHeight="1">
      <c r="A18" s="5"/>
      <c r="B18" s="52"/>
      <c r="C18" s="41"/>
      <c r="D18" s="41"/>
      <c r="E18" s="41"/>
      <c r="F18" s="41"/>
      <c r="G18" s="41"/>
      <c r="H18" s="41" t="str">
        <f t="shared" si="0"/>
        <v/>
      </c>
      <c r="I18" s="41" t="str">
        <f t="shared" si="1"/>
        <v/>
      </c>
      <c r="J18" s="13"/>
      <c r="K18" s="45" t="str">
        <f>IF(K16=0,"",10*LOG(K14/K16))</f>
        <v/>
      </c>
      <c r="L18" s="43"/>
    </row>
    <row r="19" spans="1:12" ht="30.75" customHeight="1" thickBot="1">
      <c r="A19" s="7" t="s">
        <v>3</v>
      </c>
      <c r="B19" s="53"/>
      <c r="C19" s="46"/>
      <c r="D19" s="46"/>
      <c r="E19" s="46"/>
      <c r="F19" s="46"/>
      <c r="G19" s="46"/>
      <c r="H19" s="46" t="str">
        <f t="shared" si="0"/>
        <v/>
      </c>
      <c r="I19" s="46" t="str">
        <f t="shared" si="1"/>
        <v/>
      </c>
      <c r="J19" s="14"/>
      <c r="K19" s="8"/>
      <c r="L19" s="47"/>
    </row>
    <row r="20" spans="1:12" ht="30.75" customHeight="1" thickTop="1">
      <c r="A20" s="3"/>
      <c r="B20" s="54" t="s">
        <v>8</v>
      </c>
      <c r="C20" s="54"/>
      <c r="D20" s="39"/>
      <c r="E20" s="39"/>
      <c r="F20" s="39"/>
      <c r="G20" s="39">
        <f>K21-SUM(G21:G26)</f>
        <v>0</v>
      </c>
      <c r="H20" s="39" t="str">
        <f t="shared" si="0"/>
        <v/>
      </c>
      <c r="I20" s="39" t="str">
        <f t="shared" si="1"/>
        <v/>
      </c>
      <c r="J20" s="12"/>
      <c r="K20" s="4"/>
      <c r="L20" s="48"/>
    </row>
    <row r="21" spans="1:12" ht="30.75" customHeight="1">
      <c r="A21" s="5"/>
      <c r="B21" s="59" t="s">
        <v>1</v>
      </c>
      <c r="C21" s="41"/>
      <c r="D21" s="41"/>
      <c r="E21" s="41"/>
      <c r="F21" s="41"/>
      <c r="G21" s="41"/>
      <c r="H21" s="41" t="str">
        <f t="shared" si="0"/>
        <v/>
      </c>
      <c r="I21" s="41" t="str">
        <f t="shared" si="1"/>
        <v/>
      </c>
      <c r="J21" s="13"/>
      <c r="K21" s="42"/>
      <c r="L21" s="43"/>
    </row>
    <row r="22" spans="1:12" ht="30.75" customHeight="1">
      <c r="A22" s="10" t="s">
        <v>15</v>
      </c>
      <c r="B22" s="52"/>
      <c r="C22" s="41"/>
      <c r="D22" s="41"/>
      <c r="E22" s="41"/>
      <c r="F22" s="41"/>
      <c r="G22" s="41"/>
      <c r="H22" s="41" t="str">
        <f t="shared" si="0"/>
        <v/>
      </c>
      <c r="I22" s="41" t="str">
        <f t="shared" si="1"/>
        <v/>
      </c>
      <c r="J22" s="13"/>
      <c r="K22" s="6"/>
      <c r="L22" s="43"/>
    </row>
    <row r="23" spans="1:12" ht="30.75" customHeight="1">
      <c r="A23" s="49"/>
      <c r="B23" s="52"/>
      <c r="C23" s="41"/>
      <c r="D23" s="41"/>
      <c r="E23" s="41"/>
      <c r="F23" s="41"/>
      <c r="G23" s="41"/>
      <c r="H23" s="41" t="str">
        <f t="shared" si="0"/>
        <v/>
      </c>
      <c r="I23" s="41" t="str">
        <f t="shared" si="1"/>
        <v/>
      </c>
      <c r="J23" s="13"/>
      <c r="K23" s="42">
        <f>SUM(I20:I26)</f>
        <v>0</v>
      </c>
      <c r="L23" s="43"/>
    </row>
    <row r="24" spans="1:12" ht="30.75" customHeight="1">
      <c r="A24" s="5" t="s">
        <v>16</v>
      </c>
      <c r="B24" s="52"/>
      <c r="C24" s="41"/>
      <c r="D24" s="41"/>
      <c r="E24" s="41"/>
      <c r="F24" s="41"/>
      <c r="G24" s="41"/>
      <c r="H24" s="41" t="str">
        <f t="shared" si="0"/>
        <v/>
      </c>
      <c r="I24" s="41" t="str">
        <f t="shared" si="1"/>
        <v/>
      </c>
      <c r="J24" s="13"/>
      <c r="K24" s="6"/>
      <c r="L24" s="43"/>
    </row>
    <row r="25" spans="1:12" ht="30.75" customHeight="1">
      <c r="A25" s="5"/>
      <c r="B25" s="52"/>
      <c r="C25" s="41"/>
      <c r="D25" s="41"/>
      <c r="E25" s="41"/>
      <c r="F25" s="41"/>
      <c r="G25" s="41"/>
      <c r="H25" s="41" t="str">
        <f t="shared" si="0"/>
        <v/>
      </c>
      <c r="I25" s="41" t="str">
        <f t="shared" si="1"/>
        <v/>
      </c>
      <c r="J25" s="13"/>
      <c r="K25" s="45" t="str">
        <f>IF(K23=0,"",10*LOG(K21/K23))</f>
        <v/>
      </c>
      <c r="L25" s="43"/>
    </row>
    <row r="26" spans="1:12" ht="30.75" customHeight="1" thickBot="1">
      <c r="A26" s="7" t="s">
        <v>3</v>
      </c>
      <c r="B26" s="53"/>
      <c r="C26" s="46"/>
      <c r="D26" s="46"/>
      <c r="E26" s="46"/>
      <c r="F26" s="46"/>
      <c r="G26" s="46"/>
      <c r="H26" s="46" t="str">
        <f t="shared" si="0"/>
        <v/>
      </c>
      <c r="I26" s="46" t="str">
        <f t="shared" si="1"/>
        <v/>
      </c>
      <c r="J26" s="14"/>
      <c r="K26" s="8"/>
      <c r="L26" s="47"/>
    </row>
    <row r="27" spans="1:12" ht="30.75" customHeight="1" thickTop="1">
      <c r="A27" s="51" t="s">
        <v>18</v>
      </c>
      <c r="B27" s="54" t="s">
        <v>8</v>
      </c>
      <c r="C27" s="54"/>
      <c r="D27" s="39"/>
      <c r="E27" s="39"/>
      <c r="F27" s="39"/>
      <c r="G27" s="39">
        <f>K27-SUM(G28:G29)</f>
        <v>0</v>
      </c>
      <c r="H27" s="39" t="str">
        <f t="shared" si="0"/>
        <v/>
      </c>
      <c r="I27" s="39" t="str">
        <f t="shared" si="1"/>
        <v/>
      </c>
      <c r="J27" s="9"/>
      <c r="K27" s="42"/>
      <c r="L27" s="43"/>
    </row>
    <row r="28" spans="1:12" ht="30.75" customHeight="1">
      <c r="A28" s="52"/>
      <c r="B28" s="59" t="s">
        <v>17</v>
      </c>
      <c r="C28" s="41"/>
      <c r="D28" s="41"/>
      <c r="E28" s="41"/>
      <c r="F28" s="41"/>
      <c r="G28" s="41"/>
      <c r="H28" s="41" t="str">
        <f t="shared" si="0"/>
        <v/>
      </c>
      <c r="I28" s="41" t="str">
        <f t="shared" si="1"/>
        <v/>
      </c>
      <c r="J28" s="9"/>
      <c r="K28" s="42">
        <f>SUM(I27:I29)</f>
        <v>0</v>
      </c>
      <c r="L28" s="43"/>
    </row>
    <row r="29" spans="1:12" ht="30.75" customHeight="1" thickBot="1">
      <c r="A29" s="53"/>
      <c r="B29" s="53"/>
      <c r="C29" s="46"/>
      <c r="D29" s="46"/>
      <c r="E29" s="46"/>
      <c r="F29" s="46"/>
      <c r="G29" s="46"/>
      <c r="H29" s="46" t="str">
        <f t="shared" si="0"/>
        <v/>
      </c>
      <c r="I29" s="46" t="str">
        <f t="shared" si="1"/>
        <v/>
      </c>
      <c r="J29" s="11"/>
      <c r="K29" s="50" t="str">
        <f>IF(K28=0,"",10*LOG(K27/K28))</f>
        <v/>
      </c>
      <c r="L29" s="47"/>
    </row>
    <row r="30" spans="1:12" ht="7.5" customHeight="1" thickTop="1"/>
    <row r="31" spans="1:12">
      <c r="K31" s="29" t="s">
        <v>19</v>
      </c>
    </row>
    <row r="32" spans="1:12">
      <c r="K32" s="28" t="s">
        <v>20</v>
      </c>
    </row>
  </sheetData>
  <mergeCells count="15">
    <mergeCell ref="J1:K2"/>
    <mergeCell ref="L1:L2"/>
    <mergeCell ref="A3:C3"/>
    <mergeCell ref="J3:K3"/>
    <mergeCell ref="A5:C5"/>
    <mergeCell ref="J5:K5"/>
    <mergeCell ref="A27:A29"/>
    <mergeCell ref="B27:C27"/>
    <mergeCell ref="B28:B29"/>
    <mergeCell ref="B6:C6"/>
    <mergeCell ref="B7:B12"/>
    <mergeCell ref="B13:C13"/>
    <mergeCell ref="B14:B19"/>
    <mergeCell ref="B20:C20"/>
    <mergeCell ref="B21:B26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zoomScaleNormal="100" zoomScaleSheetLayoutView="40" workbookViewId="0">
      <selection activeCell="D6" sqref="D6"/>
    </sheetView>
  </sheetViews>
  <sheetFormatPr defaultRowHeight="13.5"/>
  <cols>
    <col min="1" max="1" width="4.375" customWidth="1"/>
    <col min="2" max="2" width="4.25" customWidth="1"/>
    <col min="3" max="3" width="13" customWidth="1"/>
    <col min="4" max="9" width="20.125" customWidth="1"/>
    <col min="10" max="10" width="8.625" customWidth="1"/>
    <col min="11" max="11" width="11.875" customWidth="1"/>
    <col min="12" max="12" width="29.5" customWidth="1"/>
  </cols>
  <sheetData>
    <row r="1" spans="1:12" ht="18.75" customHeight="1">
      <c r="J1" s="57" t="s">
        <v>4</v>
      </c>
      <c r="K1" s="57"/>
      <c r="L1" s="55"/>
    </row>
    <row r="2" spans="1:12" ht="16.5" customHeight="1">
      <c r="A2" s="15" t="s">
        <v>6</v>
      </c>
      <c r="B2" s="15"/>
      <c r="C2" s="15"/>
      <c r="J2" s="57"/>
      <c r="K2" s="57"/>
      <c r="L2" s="56"/>
    </row>
    <row r="3" spans="1:12" ht="26.25" customHeight="1">
      <c r="A3" s="58"/>
      <c r="B3" s="58"/>
      <c r="C3" s="58"/>
      <c r="F3" s="16" t="s">
        <v>7</v>
      </c>
      <c r="G3" s="17"/>
      <c r="H3" s="17"/>
      <c r="J3" s="57" t="s">
        <v>5</v>
      </c>
      <c r="K3" s="57"/>
      <c r="L3" s="1"/>
    </row>
    <row r="4" spans="1:12" ht="11.25" customHeight="1">
      <c r="F4" s="18"/>
      <c r="G4" s="18"/>
      <c r="H4" s="18"/>
    </row>
    <row r="5" spans="1:12" ht="30.75" customHeight="1" thickBot="1">
      <c r="A5" s="60"/>
      <c r="B5" s="60"/>
      <c r="C5" s="60"/>
      <c r="D5" s="19" t="s">
        <v>9</v>
      </c>
      <c r="E5" s="19" t="s">
        <v>10</v>
      </c>
      <c r="F5" s="19" t="s">
        <v>14</v>
      </c>
      <c r="G5" s="19" t="s">
        <v>11</v>
      </c>
      <c r="H5" s="19" t="s">
        <v>12</v>
      </c>
      <c r="I5" s="19" t="s">
        <v>0</v>
      </c>
      <c r="J5" s="61" t="s">
        <v>2</v>
      </c>
      <c r="K5" s="61"/>
      <c r="L5" s="19" t="s">
        <v>13</v>
      </c>
    </row>
    <row r="6" spans="1:12" ht="30.75" customHeight="1" thickTop="1">
      <c r="A6" s="3"/>
      <c r="B6" s="54" t="s">
        <v>8</v>
      </c>
      <c r="C6" s="54"/>
      <c r="D6" s="23" t="s">
        <v>21</v>
      </c>
      <c r="E6" s="23">
        <v>15</v>
      </c>
      <c r="F6" s="23">
        <v>49</v>
      </c>
      <c r="G6" s="25">
        <f>K7-SUM(G7:G12)</f>
        <v>20.967337000000001</v>
      </c>
      <c r="H6" s="25">
        <f>IF(F6="","",ROUNDUP(POWER(10,-F6/10),5))</f>
        <v>2.0000000000000002E-5</v>
      </c>
      <c r="I6" s="25">
        <f>IF(OR(G6="",H6=""),"",ROUNDUP(G6*H6,5))</f>
        <v>4.2000000000000002E-4</v>
      </c>
      <c r="J6" s="12"/>
      <c r="K6" s="4"/>
      <c r="L6" s="34" t="s">
        <v>39</v>
      </c>
    </row>
    <row r="7" spans="1:12" ht="30.75" customHeight="1">
      <c r="A7" s="5"/>
      <c r="B7" s="59" t="s">
        <v>1</v>
      </c>
      <c r="C7" s="21" t="s">
        <v>23</v>
      </c>
      <c r="D7" s="21" t="s">
        <v>30</v>
      </c>
      <c r="E7" s="21">
        <v>0.68</v>
      </c>
      <c r="F7" s="21">
        <v>27</v>
      </c>
      <c r="G7" s="21">
        <f>0.3*0.6</f>
        <v>0.18</v>
      </c>
      <c r="H7" s="26">
        <f t="shared" ref="H7:H29" si="0">IF(F7="","",ROUNDUP(POWER(10,-F7/10),5))</f>
        <v>2E-3</v>
      </c>
      <c r="I7" s="26">
        <f t="shared" ref="I7:I29" si="1">IF(OR(G7="",H7=""),"",ROUNDUP(G7*H7,5))</f>
        <v>3.6000000000000002E-4</v>
      </c>
      <c r="J7" s="13"/>
      <c r="K7" s="33">
        <f>9.85*2.7</f>
        <v>26.595000000000002</v>
      </c>
      <c r="L7" s="35"/>
    </row>
    <row r="8" spans="1:12" ht="30.75" customHeight="1">
      <c r="A8" s="10" t="s">
        <v>15</v>
      </c>
      <c r="B8" s="52"/>
      <c r="C8" s="21" t="s">
        <v>25</v>
      </c>
      <c r="D8" s="21" t="s">
        <v>31</v>
      </c>
      <c r="E8" s="21"/>
      <c r="F8" s="21">
        <v>27</v>
      </c>
      <c r="G8" s="21">
        <f>1.95*0.8</f>
        <v>1.56</v>
      </c>
      <c r="H8" s="26">
        <f t="shared" si="0"/>
        <v>2E-3</v>
      </c>
      <c r="I8" s="26">
        <f t="shared" si="1"/>
        <v>3.1199999999999999E-3</v>
      </c>
      <c r="J8" s="13"/>
      <c r="K8" s="6"/>
      <c r="L8" s="35"/>
    </row>
    <row r="9" spans="1:12" ht="30.75" customHeight="1">
      <c r="A9" s="20" t="s">
        <v>22</v>
      </c>
      <c r="B9" s="52"/>
      <c r="C9" s="21" t="s">
        <v>26</v>
      </c>
      <c r="D9" s="21" t="s">
        <v>30</v>
      </c>
      <c r="E9" s="21">
        <v>0.68</v>
      </c>
      <c r="F9" s="21">
        <v>27</v>
      </c>
      <c r="G9" s="21">
        <f>1.95*0.6</f>
        <v>1.17</v>
      </c>
      <c r="H9" s="26">
        <f t="shared" si="0"/>
        <v>2E-3</v>
      </c>
      <c r="I9" s="26">
        <f t="shared" si="1"/>
        <v>2.3400000000000001E-3</v>
      </c>
      <c r="J9" s="13"/>
      <c r="K9" s="30">
        <f>SUM(I6:I12)</f>
        <v>1.174E-2</v>
      </c>
      <c r="L9" s="35"/>
    </row>
    <row r="10" spans="1:12" ht="30.75" customHeight="1">
      <c r="A10" s="5" t="s">
        <v>16</v>
      </c>
      <c r="B10" s="52"/>
      <c r="C10" s="21" t="s">
        <v>27</v>
      </c>
      <c r="D10" s="21" t="s">
        <v>30</v>
      </c>
      <c r="E10" s="21">
        <v>0.68</v>
      </c>
      <c r="F10" s="21">
        <v>27</v>
      </c>
      <c r="G10" s="21">
        <f>1.8*1.5</f>
        <v>2.7</v>
      </c>
      <c r="H10" s="26">
        <f t="shared" si="0"/>
        <v>2E-3</v>
      </c>
      <c r="I10" s="26">
        <f t="shared" si="1"/>
        <v>5.4000000000000003E-3</v>
      </c>
      <c r="J10" s="13"/>
      <c r="K10" s="6"/>
      <c r="L10" s="35"/>
    </row>
    <row r="11" spans="1:12" ht="30.75" customHeight="1">
      <c r="A11" s="5"/>
      <c r="B11" s="52"/>
      <c r="C11" s="21" t="s">
        <v>28</v>
      </c>
      <c r="D11" s="21" t="s">
        <v>29</v>
      </c>
      <c r="E11" s="21"/>
      <c r="F11" s="21">
        <v>22.9</v>
      </c>
      <c r="G11" s="21">
        <f>ROUNDUP(0.075^2*3.14,6)</f>
        <v>1.7663000000000002E-2</v>
      </c>
      <c r="H11" s="26">
        <f t="shared" si="0"/>
        <v>5.13E-3</v>
      </c>
      <c r="I11" s="26">
        <f t="shared" si="1"/>
        <v>1E-4</v>
      </c>
      <c r="J11" s="13"/>
      <c r="K11" s="31">
        <f>IF(K9=0,"",10*LOG(K7/K9))</f>
        <v>33.55131897745003</v>
      </c>
      <c r="L11" s="35" t="s">
        <v>41</v>
      </c>
    </row>
    <row r="12" spans="1:12" ht="30.75" customHeight="1" thickBot="1">
      <c r="A12" s="7" t="s">
        <v>3</v>
      </c>
      <c r="B12" s="53"/>
      <c r="C12" s="22"/>
      <c r="D12" s="22"/>
      <c r="E12" s="22"/>
      <c r="F12" s="22"/>
      <c r="G12" s="22"/>
      <c r="H12" s="27" t="str">
        <f t="shared" si="0"/>
        <v/>
      </c>
      <c r="I12" s="27" t="str">
        <f t="shared" si="1"/>
        <v/>
      </c>
      <c r="J12" s="14"/>
      <c r="K12" s="8"/>
      <c r="L12" s="36"/>
    </row>
    <row r="13" spans="1:12" ht="30.75" customHeight="1" thickTop="1">
      <c r="A13" s="3"/>
      <c r="B13" s="54" t="s">
        <v>8</v>
      </c>
      <c r="C13" s="54"/>
      <c r="D13" s="23" t="s">
        <v>21</v>
      </c>
      <c r="E13" s="23">
        <v>15</v>
      </c>
      <c r="F13" s="23">
        <v>49</v>
      </c>
      <c r="G13" s="25">
        <f>K14-SUM(G14:G19)</f>
        <v>0</v>
      </c>
      <c r="H13" s="25">
        <f t="shared" si="0"/>
        <v>2.0000000000000002E-5</v>
      </c>
      <c r="I13" s="25">
        <f t="shared" si="1"/>
        <v>0</v>
      </c>
      <c r="J13" s="12"/>
      <c r="K13" s="4"/>
      <c r="L13" s="37"/>
    </row>
    <row r="14" spans="1:12" ht="30.75" customHeight="1">
      <c r="A14" s="5"/>
      <c r="B14" s="59" t="s">
        <v>1</v>
      </c>
      <c r="C14" s="21" t="s">
        <v>34</v>
      </c>
      <c r="D14" s="21" t="s">
        <v>36</v>
      </c>
      <c r="E14" s="21"/>
      <c r="F14" s="21"/>
      <c r="G14" s="21"/>
      <c r="H14" s="26" t="str">
        <f t="shared" si="0"/>
        <v/>
      </c>
      <c r="I14" s="26" t="str">
        <f t="shared" si="1"/>
        <v/>
      </c>
      <c r="J14" s="13"/>
      <c r="K14" s="33"/>
      <c r="L14" s="35" t="s">
        <v>37</v>
      </c>
    </row>
    <row r="15" spans="1:12" ht="30.75" customHeight="1">
      <c r="A15" s="10" t="s">
        <v>15</v>
      </c>
      <c r="B15" s="52"/>
      <c r="C15" s="21"/>
      <c r="D15" s="21"/>
      <c r="E15" s="21"/>
      <c r="F15" s="21"/>
      <c r="G15" s="21"/>
      <c r="H15" s="26" t="str">
        <f t="shared" si="0"/>
        <v/>
      </c>
      <c r="I15" s="26" t="str">
        <f t="shared" si="1"/>
        <v/>
      </c>
      <c r="J15" s="13"/>
      <c r="K15" s="6"/>
      <c r="L15" s="35" t="s">
        <v>38</v>
      </c>
    </row>
    <row r="16" spans="1:12" ht="30.75" customHeight="1">
      <c r="A16" s="24" t="s">
        <v>32</v>
      </c>
      <c r="B16" s="52"/>
      <c r="C16" s="21"/>
      <c r="D16" s="21"/>
      <c r="E16" s="21"/>
      <c r="F16" s="21"/>
      <c r="G16" s="21"/>
      <c r="H16" s="26" t="str">
        <f t="shared" si="0"/>
        <v/>
      </c>
      <c r="I16" s="26" t="str">
        <f t="shared" si="1"/>
        <v/>
      </c>
      <c r="J16" s="13"/>
      <c r="K16" s="30">
        <f>SUM(I13:I19)</f>
        <v>0</v>
      </c>
      <c r="L16" s="35"/>
    </row>
    <row r="17" spans="1:12" ht="30.75" customHeight="1">
      <c r="A17" s="5" t="s">
        <v>16</v>
      </c>
      <c r="B17" s="52"/>
      <c r="C17" s="21"/>
      <c r="D17" s="21"/>
      <c r="E17" s="21"/>
      <c r="F17" s="21"/>
      <c r="G17" s="21"/>
      <c r="H17" s="26" t="str">
        <f t="shared" si="0"/>
        <v/>
      </c>
      <c r="I17" s="26" t="str">
        <f t="shared" si="1"/>
        <v/>
      </c>
      <c r="J17" s="13"/>
      <c r="K17" s="6"/>
      <c r="L17" s="35"/>
    </row>
    <row r="18" spans="1:12" ht="30.75" customHeight="1">
      <c r="A18" s="5"/>
      <c r="B18" s="52"/>
      <c r="C18" s="21"/>
      <c r="D18" s="21"/>
      <c r="E18" s="21"/>
      <c r="F18" s="21"/>
      <c r="G18" s="21"/>
      <c r="H18" s="26" t="str">
        <f t="shared" si="0"/>
        <v/>
      </c>
      <c r="I18" s="26" t="str">
        <f t="shared" si="1"/>
        <v/>
      </c>
      <c r="J18" s="13"/>
      <c r="K18" s="31" t="str">
        <f>IF(K16=0,"",10*LOG(K14/K16))</f>
        <v/>
      </c>
      <c r="L18" s="35" t="s">
        <v>41</v>
      </c>
    </row>
    <row r="19" spans="1:12" ht="30.75" customHeight="1" thickBot="1">
      <c r="A19" s="7" t="s">
        <v>3</v>
      </c>
      <c r="B19" s="53"/>
      <c r="C19" s="22"/>
      <c r="D19" s="22"/>
      <c r="E19" s="22"/>
      <c r="F19" s="22"/>
      <c r="G19" s="22"/>
      <c r="H19" s="27" t="str">
        <f t="shared" si="0"/>
        <v/>
      </c>
      <c r="I19" s="27" t="str">
        <f t="shared" si="1"/>
        <v/>
      </c>
      <c r="J19" s="14"/>
      <c r="K19" s="8"/>
      <c r="L19" s="36"/>
    </row>
    <row r="20" spans="1:12" ht="30.75" customHeight="1" thickTop="1">
      <c r="A20" s="3"/>
      <c r="B20" s="54" t="s">
        <v>8</v>
      </c>
      <c r="C20" s="54"/>
      <c r="D20" s="23" t="s">
        <v>21</v>
      </c>
      <c r="E20" s="23">
        <v>15</v>
      </c>
      <c r="F20" s="23">
        <v>49</v>
      </c>
      <c r="G20" s="25">
        <f>K21-SUM(G21:G26)</f>
        <v>17.415000000000003</v>
      </c>
      <c r="H20" s="25">
        <f t="shared" si="0"/>
        <v>2.0000000000000002E-5</v>
      </c>
      <c r="I20" s="25">
        <f t="shared" si="1"/>
        <v>3.5000000000000005E-4</v>
      </c>
      <c r="J20" s="12"/>
      <c r="K20" s="4"/>
      <c r="L20" s="34" t="s">
        <v>39</v>
      </c>
    </row>
    <row r="21" spans="1:12" ht="30.75" customHeight="1">
      <c r="A21" s="5"/>
      <c r="B21" s="59" t="s">
        <v>1</v>
      </c>
      <c r="C21" s="21" t="s">
        <v>27</v>
      </c>
      <c r="D21" s="21" t="s">
        <v>30</v>
      </c>
      <c r="E21" s="21">
        <v>0.6</v>
      </c>
      <c r="F21" s="21">
        <v>27</v>
      </c>
      <c r="G21" s="21">
        <f>1.8*1.5</f>
        <v>2.7</v>
      </c>
      <c r="H21" s="26">
        <f t="shared" si="0"/>
        <v>2E-3</v>
      </c>
      <c r="I21" s="26">
        <f t="shared" si="1"/>
        <v>5.4000000000000003E-3</v>
      </c>
      <c r="J21" s="13"/>
      <c r="K21" s="33">
        <f>9.85*2.7</f>
        <v>26.595000000000002</v>
      </c>
      <c r="L21" s="35"/>
    </row>
    <row r="22" spans="1:12" ht="30.75" customHeight="1">
      <c r="A22" s="10" t="s">
        <v>15</v>
      </c>
      <c r="B22" s="52"/>
      <c r="C22" s="21" t="s">
        <v>35</v>
      </c>
      <c r="D22" s="21" t="s">
        <v>24</v>
      </c>
      <c r="E22" s="21">
        <v>0.6</v>
      </c>
      <c r="F22" s="21">
        <v>25</v>
      </c>
      <c r="G22" s="21">
        <f>1.8^2*2</f>
        <v>6.48</v>
      </c>
      <c r="H22" s="26">
        <f t="shared" si="0"/>
        <v>3.1700000000000001E-3</v>
      </c>
      <c r="I22" s="26">
        <f t="shared" si="1"/>
        <v>2.0549999999999999E-2</v>
      </c>
      <c r="J22" s="13"/>
      <c r="K22" s="6"/>
      <c r="L22" s="35"/>
    </row>
    <row r="23" spans="1:12" ht="30.75" customHeight="1">
      <c r="A23" s="24" t="s">
        <v>33</v>
      </c>
      <c r="B23" s="52"/>
      <c r="C23" s="21"/>
      <c r="D23" s="21"/>
      <c r="E23" s="21"/>
      <c r="F23" s="21"/>
      <c r="G23" s="21"/>
      <c r="H23" s="26" t="str">
        <f t="shared" si="0"/>
        <v/>
      </c>
      <c r="I23" s="26" t="str">
        <f t="shared" si="1"/>
        <v/>
      </c>
      <c r="J23" s="13"/>
      <c r="K23" s="30">
        <f>SUM(I20:I26)</f>
        <v>2.6299999999999997E-2</v>
      </c>
      <c r="L23" s="35"/>
    </row>
    <row r="24" spans="1:12" ht="30.75" customHeight="1">
      <c r="A24" s="5" t="s">
        <v>16</v>
      </c>
      <c r="B24" s="52"/>
      <c r="C24" s="21"/>
      <c r="D24" s="21"/>
      <c r="E24" s="21"/>
      <c r="F24" s="21"/>
      <c r="G24" s="21"/>
      <c r="H24" s="26" t="str">
        <f t="shared" si="0"/>
        <v/>
      </c>
      <c r="I24" s="26" t="str">
        <f t="shared" si="1"/>
        <v/>
      </c>
      <c r="J24" s="13"/>
      <c r="K24" s="6"/>
      <c r="L24" s="35"/>
    </row>
    <row r="25" spans="1:12" ht="30.75" customHeight="1">
      <c r="A25" s="5"/>
      <c r="B25" s="52"/>
      <c r="C25" s="21"/>
      <c r="D25" s="21"/>
      <c r="E25" s="21"/>
      <c r="F25" s="21"/>
      <c r="G25" s="21"/>
      <c r="H25" s="26" t="str">
        <f t="shared" si="0"/>
        <v/>
      </c>
      <c r="I25" s="26" t="str">
        <f t="shared" si="1"/>
        <v/>
      </c>
      <c r="J25" s="13"/>
      <c r="K25" s="31">
        <f>IF(K23=0,"",10*LOG(K21/K23))</f>
        <v>30.048442461668415</v>
      </c>
      <c r="L25" s="35" t="s">
        <v>41</v>
      </c>
    </row>
    <row r="26" spans="1:12" ht="30.75" customHeight="1" thickBot="1">
      <c r="A26" s="7" t="s">
        <v>3</v>
      </c>
      <c r="B26" s="53"/>
      <c r="C26" s="22"/>
      <c r="D26" s="22"/>
      <c r="E26" s="22"/>
      <c r="F26" s="22"/>
      <c r="G26" s="22"/>
      <c r="H26" s="27" t="str">
        <f t="shared" si="0"/>
        <v/>
      </c>
      <c r="I26" s="27" t="str">
        <f t="shared" si="1"/>
        <v/>
      </c>
      <c r="J26" s="14"/>
      <c r="K26" s="8"/>
      <c r="L26" s="36"/>
    </row>
    <row r="27" spans="1:12" ht="30.75" customHeight="1" thickTop="1">
      <c r="A27" s="51" t="s">
        <v>18</v>
      </c>
      <c r="B27" s="54" t="s">
        <v>8</v>
      </c>
      <c r="C27" s="54"/>
      <c r="D27" s="23" t="s">
        <v>21</v>
      </c>
      <c r="E27" s="23">
        <v>18</v>
      </c>
      <c r="F27" s="23">
        <v>49</v>
      </c>
      <c r="G27" s="25">
        <f>K27-SUM(G28:G29)</f>
        <v>1</v>
      </c>
      <c r="H27" s="25">
        <f t="shared" si="0"/>
        <v>2.0000000000000002E-5</v>
      </c>
      <c r="I27" s="25">
        <f t="shared" si="1"/>
        <v>2.0000000000000002E-5</v>
      </c>
      <c r="J27" s="9"/>
      <c r="K27" s="33">
        <v>1</v>
      </c>
      <c r="L27" s="35"/>
    </row>
    <row r="28" spans="1:12" ht="30.75" customHeight="1">
      <c r="A28" s="52"/>
      <c r="B28" s="59" t="s">
        <v>17</v>
      </c>
      <c r="C28" s="21"/>
      <c r="D28" s="21"/>
      <c r="E28" s="21"/>
      <c r="F28" s="21"/>
      <c r="G28" s="21"/>
      <c r="H28" s="26" t="str">
        <f t="shared" si="0"/>
        <v/>
      </c>
      <c r="I28" s="26" t="str">
        <f t="shared" si="1"/>
        <v/>
      </c>
      <c r="J28" s="9"/>
      <c r="K28" s="30">
        <f>SUM(I27:I29)</f>
        <v>2.0000000000000002E-5</v>
      </c>
      <c r="L28" s="35"/>
    </row>
    <row r="29" spans="1:12" ht="30.75" customHeight="1" thickBot="1">
      <c r="A29" s="53"/>
      <c r="B29" s="53"/>
      <c r="C29" s="22"/>
      <c r="D29" s="22"/>
      <c r="E29" s="22"/>
      <c r="F29" s="22"/>
      <c r="G29" s="22"/>
      <c r="H29" s="27" t="str">
        <f t="shared" si="0"/>
        <v/>
      </c>
      <c r="I29" s="27" t="str">
        <f t="shared" si="1"/>
        <v/>
      </c>
      <c r="J29" s="11"/>
      <c r="K29" s="32">
        <f>IF(K28=0,"",10*LOG(K27/K28))</f>
        <v>46.989700043360187</v>
      </c>
      <c r="L29" s="36" t="s">
        <v>40</v>
      </c>
    </row>
    <row r="30" spans="1:12" ht="7.5" customHeight="1" thickTop="1"/>
  </sheetData>
  <mergeCells count="15">
    <mergeCell ref="A27:A29"/>
    <mergeCell ref="B27:C27"/>
    <mergeCell ref="B28:B29"/>
    <mergeCell ref="B6:C6"/>
    <mergeCell ref="B7:B12"/>
    <mergeCell ref="B13:C13"/>
    <mergeCell ref="B14:B19"/>
    <mergeCell ref="B20:C20"/>
    <mergeCell ref="B21:B26"/>
    <mergeCell ref="J1:K2"/>
    <mergeCell ref="L1:L2"/>
    <mergeCell ref="A3:C3"/>
    <mergeCell ref="J3:K3"/>
    <mergeCell ref="A5:C5"/>
    <mergeCell ref="J5:K5"/>
  </mergeCells>
  <phoneticPr fontId="1"/>
  <printOptions horizontalCentered="1" verticalCentered="1"/>
  <pageMargins left="0.78740157480314965" right="0.78740157480314965" top="0.39370078740157483" bottom="0.39370078740157483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様式第2号(数式あり)</vt:lpstr>
      <vt:lpstr>様式第2号(数式なし)</vt:lpstr>
      <vt:lpstr>様式第2号(入力例)</vt:lpstr>
      <vt:lpstr>'様式第2号(数式あり)'!Print_Area</vt:lpstr>
      <vt:lpstr>'様式第2号(数式なし)'!Print_Area</vt:lpstr>
      <vt:lpstr>'様式第2号(入力例)'!Print_Area</vt:lpstr>
    </vt:vector>
  </TitlesOfParts>
  <Company>神戸市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cp:lastModifiedBy>Administrator</cp:lastModifiedBy>
  <cp:lastPrinted>2014-12-05T01:22:57Z</cp:lastPrinted>
  <dcterms:created xsi:type="dcterms:W3CDTF">2010-01-07T23:56:21Z</dcterms:created>
  <dcterms:modified xsi:type="dcterms:W3CDTF">2014-12-16T05:25:04Z</dcterms:modified>
</cp:coreProperties>
</file>