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085" activeTab="0"/>
  </bookViews>
  <sheets>
    <sheet name="チェック表" sheetId="1" r:id="rId1"/>
  </sheets>
  <definedNames>
    <definedName name="_xlnm.Print_Area" localSheetId="0">'チェック表'!$A$1:$I$163</definedName>
  </definedNames>
  <calcPr fullCalcOnLoad="1"/>
</workbook>
</file>

<file path=xl/sharedStrings.xml><?xml version="1.0" encoding="utf-8"?>
<sst xmlns="http://schemas.openxmlformats.org/spreadsheetml/2006/main" count="205" uniqueCount="147">
  <si>
    <t>建ぺい率</t>
  </si>
  <si>
    <t>空地率</t>
  </si>
  <si>
    <t>外構緑化指数</t>
  </si>
  <si>
    <t>建物緑化指数</t>
  </si>
  <si>
    <t>見付面積比</t>
  </si>
  <si>
    <t>基準容積率</t>
  </si>
  <si>
    <t>基準建ぺい率</t>
  </si>
  <si>
    <t>階数</t>
  </si>
  <si>
    <t>⇒</t>
  </si>
  <si>
    <t>40%以上60%未満　1ﾎﾟｲﾝﾄ</t>
  </si>
  <si>
    <t>40%以上60%未満　2ﾎﾟｲﾝﾄ</t>
  </si>
  <si>
    <t>60%以上80%未満　2ﾎﾟｲﾝﾄ</t>
  </si>
  <si>
    <t>80%以上　3ﾎﾟｲﾝﾄ</t>
  </si>
  <si>
    <t>黄色セル</t>
  </si>
  <si>
    <t>入力</t>
  </si>
  <si>
    <t>結果表示</t>
  </si>
  <si>
    <t>中・高木の水平投影面積（㎡）</t>
  </si>
  <si>
    <t>ﾋﾟﾛﾃｨ・庇等の水平投影面積（㎡）</t>
  </si>
  <si>
    <t>みなし樹幹の場合</t>
  </si>
  <si>
    <t>本数</t>
  </si>
  <si>
    <t>植栽時の樹高</t>
  </si>
  <si>
    <t>4.0m以上</t>
  </si>
  <si>
    <t>2.5m以上4.0m未満</t>
  </si>
  <si>
    <t>1.0m以上2.5m未満</t>
  </si>
  <si>
    <t>１本当たりのみなし樹幹面積（㎡）</t>
  </si>
  <si>
    <t>みなし樹幹面積（㎡）</t>
  </si>
  <si>
    <t>合計</t>
  </si>
  <si>
    <t>水平投影面積率</t>
  </si>
  <si>
    <t>10%以上20%未満　1ﾎﾟｲﾝﾄ</t>
  </si>
  <si>
    <t>20%以上30%未満　2ﾎﾟｲﾝﾄ</t>
  </si>
  <si>
    <t>30%以上　3ﾎﾟｲﾝﾄ</t>
  </si>
  <si>
    <t>緑地面積（㎡）</t>
  </si>
  <si>
    <t>水面面積（㎡）</t>
  </si>
  <si>
    <t>建物の高さ(m)</t>
  </si>
  <si>
    <t>階高(m)</t>
  </si>
  <si>
    <t>60%以上80%未満　1ﾎﾟｲﾝﾄ</t>
  </si>
  <si>
    <t>40%未満　3ﾎﾟｲﾝﾄ</t>
  </si>
  <si>
    <t>隣棟間隔指標</t>
  </si>
  <si>
    <t>0.3以上0.4未満　1ﾎﾟｲﾝﾄ</t>
  </si>
  <si>
    <t>0.4以上0.5未満　2ﾎﾟｲﾝﾄ</t>
  </si>
  <si>
    <t>0.5以上　3ﾎﾟｲﾝﾄ</t>
  </si>
  <si>
    <t>地表面対策面積率</t>
  </si>
  <si>
    <t>15%以上30%未満　1ﾎﾟｲﾝﾄ</t>
  </si>
  <si>
    <t>30%以上45%未満　2ﾎﾟｲﾝﾄ</t>
  </si>
  <si>
    <t>45%以上　3ﾎﾟｲﾝﾄ</t>
  </si>
  <si>
    <t>保水性対策を施した面積（㎡）</t>
  </si>
  <si>
    <t>外構面積（㎡）</t>
  </si>
  <si>
    <t>低木・地被等の植栽面積（㎡）</t>
  </si>
  <si>
    <t>20%以上50%未満　2ﾎﾟｲﾝﾄ</t>
  </si>
  <si>
    <t>50%以上　3ﾎﾟｲﾝﾄ</t>
  </si>
  <si>
    <t>屋上緑化面積（㎡）</t>
  </si>
  <si>
    <t>壁面緑化面積（㎡）</t>
  </si>
  <si>
    <t>5%以上20%未満　1ﾎﾟｲﾝﾄ</t>
  </si>
  <si>
    <t>20%以上　2ﾎﾟｲﾝﾄ</t>
  </si>
  <si>
    <t>10%以上20%未満かつ中高木あり　1ﾎﾟｲﾝﾄ</t>
  </si>
  <si>
    <t>Q3-1　生物環境の保全と創出</t>
  </si>
  <si>
    <t>敷地面積（㎡）</t>
  </si>
  <si>
    <t>※樹冠が重なる場合は重複分を省いて合計する。</t>
  </si>
  <si>
    <t>※外構面積</t>
  </si>
  <si>
    <t>Q3-3.2　敷地内温熱環境の向上</t>
  </si>
  <si>
    <t>Ⅰ-2)空地率</t>
  </si>
  <si>
    <t>空地率＝100（％）－建ぺい率</t>
  </si>
  <si>
    <t>※ﾋﾟﾛﾃｨや１m以上の庇部分は通常建ぺい率に含まれるが、評価の趣旨より空地として扱ってよい。</t>
  </si>
  <si>
    <t>Ⅱ-1)中・高木、ﾋﾟﾛﾃｨ等水平投影面積率</t>
  </si>
  <si>
    <t>Ⅲ-1)緑被率、水被率、中・高木の水平投影面積率</t>
  </si>
  <si>
    <t>緑被率＝緑地面積／敷地面積×100</t>
  </si>
  <si>
    <t>水被率＝水面面積／敷地面積×100</t>
  </si>
  <si>
    <t>中・高木の水平投影面積率＝中・高木の水平投影面積／敷地面積×100</t>
  </si>
  <si>
    <t>×係数2.0</t>
  </si>
  <si>
    <t>×係数1.5</t>
  </si>
  <si>
    <t>Ⅲ-2）舗装面積率</t>
  </si>
  <si>
    <t>舗装面積率＝舗装面積／敷地面積×100</t>
  </si>
  <si>
    <t>舗装面積（㎡）</t>
  </si>
  <si>
    <t>舗装面積率</t>
  </si>
  <si>
    <t>20%以上30%未満　1ﾎﾟｲﾝﾄ</t>
  </si>
  <si>
    <t>10%以上20%未満　2ﾎﾟｲﾝﾄ</t>
  </si>
  <si>
    <t>10%未満　3ﾎﾟｲﾝﾄ</t>
  </si>
  <si>
    <t>※明らかに直達日射の当たらない部分やﾋﾟﾛﾃｨ部分等の舗装部分は舗装面積</t>
  </si>
  <si>
    <t>　から除外してよい。</t>
  </si>
  <si>
    <t>敷地面積-建築面積-緑地面積</t>
  </si>
  <si>
    <t>Ⅳ-1）屋上緑化面積率</t>
  </si>
  <si>
    <t>屋上面積（㎡）</t>
  </si>
  <si>
    <t>屋上緑化面積率＝屋上緑化面積／屋上面積×100　</t>
  </si>
  <si>
    <t>屋上緑化面積率</t>
  </si>
  <si>
    <t>※人が出入できる部分のみ対象</t>
  </si>
  <si>
    <t>80%未満　2ﾎﾟｲﾝﾄ</t>
  </si>
  <si>
    <t>Ⅳ-2）外壁面対策面積率</t>
  </si>
  <si>
    <t>外壁面対策面積率＝（外壁緑被面積＋保水性対策を施した面積）／全外壁面積×100</t>
  </si>
  <si>
    <t>外構緑化指数＝（中高木の樹冠の水平投影面積＋低木・地被等の植栽面積）／（敷地面積-建築面積）×100</t>
  </si>
  <si>
    <t>建物緑化指数＝（屋上緑化面積＋壁面緑化面積）／建築面積×100</t>
  </si>
  <si>
    <t>全外壁面積（㎡）</t>
  </si>
  <si>
    <t>外壁緑被面積（㎡）</t>
  </si>
  <si>
    <t>10%未満で何らかの対策</t>
  </si>
  <si>
    <t>がある　1ﾎﾟｲﾝﾄ</t>
  </si>
  <si>
    <t>20%以上　3ﾎﾟｲﾝﾄ</t>
  </si>
  <si>
    <t>LR3-2.2　温熱環境悪化の改善</t>
  </si>
  <si>
    <t>見付面積比＝Ｓｂ／（Ｗｓ×Ｈｂ）×100</t>
  </si>
  <si>
    <t>建物高さ／階数</t>
  </si>
  <si>
    <t>（基準容積率／基準建ぺい率）×階高</t>
  </si>
  <si>
    <t>卓越風向に直交する最大敷地幅(m)Ｗｓ</t>
  </si>
  <si>
    <t>卓越風向に直交する建築物の見付面積(㎡)Ｓｂ</t>
  </si>
  <si>
    <t>基準高さ(m)Ｈｂ</t>
  </si>
  <si>
    <t>Ⅱ-2)③　隣棟間隔指標</t>
  </si>
  <si>
    <t>Ｒｗ＝（Ｗ1＋Ｗ2）／Ｈ</t>
  </si>
  <si>
    <t>建物の高さ(m)Ｈ</t>
  </si>
  <si>
    <t>後退距離W1   風上側（m)</t>
  </si>
  <si>
    <t>後退距離W2   風下側（m)</t>
  </si>
  <si>
    <t>隣棟間隔指標Ｒｗ</t>
  </si>
  <si>
    <t>※セットバックのある建物や複数棟の計算には対応していません。</t>
  </si>
  <si>
    <t>Ⅱ-3)①　地表面対策面積率</t>
  </si>
  <si>
    <t>Ⅱ-2)②　卓越風向に対する建築物の見付面積比</t>
  </si>
  <si>
    <t>Ⅱ-4)①　屋根面対策面積率</t>
  </si>
  <si>
    <t>Ａ蒸散効果のある材料による被覆面積率＋Ｂ高反射対策を施した面積率</t>
  </si>
  <si>
    <t>Ａ蒸散効果のある材料による被覆面積率</t>
  </si>
  <si>
    <t>Ｂ高反射対策を施した面積率</t>
  </si>
  <si>
    <t>高反射対策を施した面積（㎡）</t>
  </si>
  <si>
    <t>被覆面積率合計</t>
  </si>
  <si>
    <t>高反射面積率</t>
  </si>
  <si>
    <t>Ａ屋根面における蒸散効果のある材料による被覆面積率＋Ｂ屋根面高反射対策面積率</t>
  </si>
  <si>
    <t>Ａ屋根面における蒸散効果のある材料による被覆面積率</t>
  </si>
  <si>
    <t>屋上水面面積（㎡）</t>
  </si>
  <si>
    <t>屋上低木・地被等の植栽面積（㎡）</t>
  </si>
  <si>
    <t>参考：ＣＡＳＢＥＥ神戸　敷地内環境計算チェック表</t>
  </si>
  <si>
    <t>屋根面対策面積率</t>
  </si>
  <si>
    <t>40%以上　3ﾎﾟｲﾝﾄ</t>
  </si>
  <si>
    <t>20%以上40%未満　2ﾎﾟｲﾝﾄ</t>
  </si>
  <si>
    <t>20%未満　1ﾎﾟｲﾝﾄ</t>
  </si>
  <si>
    <t>Ⅱ-4)②　外壁面対策面積率</t>
  </si>
  <si>
    <t>Ｑ3-3.2Ⅳ-2）に同じ</t>
  </si>
  <si>
    <t>屋上中・高木の水平投影面積（㎡）</t>
  </si>
  <si>
    <t>建築面積（㎡）※対象建物</t>
  </si>
  <si>
    <t>建築面積（㎡）※及び付属物面積</t>
  </si>
  <si>
    <t>建築面積（㎡）※</t>
  </si>
  <si>
    <t>水平投影面積率＝（中・高木の水平投影面積＋ﾋﾟﾛﾃｨ、庇、ﾊﾟｰｺﾞﾗ等の水平投影面積）／敷地面積×100</t>
  </si>
  <si>
    <t>Ⅲ-1)外構緑化指数</t>
  </si>
  <si>
    <t>Ⅲ-2)建物緑化指数</t>
  </si>
  <si>
    <t>外壁面対策面積率</t>
  </si>
  <si>
    <t>Ｂ屋根面における高反射対策を施した面積率</t>
  </si>
  <si>
    <t>全屋根面積（建築面積）（㎡）</t>
  </si>
  <si>
    <t>建築面積／敷地面積×100</t>
  </si>
  <si>
    <t>×係数3.0</t>
  </si>
  <si>
    <t>2重セル</t>
  </si>
  <si>
    <t>〈Q3-1、Q3-3.2、LR3-2.2に対応〉</t>
  </si>
  <si>
    <t>※このチェック表はCASBEE神戸にのみ使用可能です。他でのご使用の際は自己責任で使用してください。</t>
  </si>
  <si>
    <t>水平投影面積率合計</t>
  </si>
  <si>
    <t>Ａ＋Ｂ合計（地表面対策面積率）</t>
  </si>
  <si>
    <t>Ａ＋Ｂ合計（屋根面対策面積率）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</si>
</sst>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0.00_ "/>
    <numFmt numFmtId="183" formatCode="#,##0.00_ "/>
    <numFmt numFmtId="184" formatCode="#,##0.0_ "/>
  </numFmts>
  <fonts count="48"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0"/>
      <color indexed="23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sz val="13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shrinkToFit="1"/>
    </xf>
    <xf numFmtId="180" fontId="2" fillId="0" borderId="11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83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183" fontId="2" fillId="33" borderId="10" xfId="0" applyNumberFormat="1" applyFont="1" applyFill="1" applyBorder="1" applyAlignment="1" applyProtection="1">
      <alignment vertical="center" wrapText="1"/>
      <protection locked="0"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9" fontId="2" fillId="33" borderId="10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vertical="center" wrapText="1"/>
    </xf>
    <xf numFmtId="180" fontId="2" fillId="0" borderId="17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80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80" fontId="2" fillId="0" borderId="23" xfId="0" applyNumberFormat="1" applyFont="1" applyFill="1" applyBorder="1" applyAlignment="1">
      <alignment vertical="center"/>
    </xf>
    <xf numFmtId="10" fontId="2" fillId="0" borderId="24" xfId="0" applyNumberFormat="1" applyFont="1" applyFill="1" applyBorder="1" applyAlignment="1">
      <alignment vertical="center"/>
    </xf>
    <xf numFmtId="183" fontId="2" fillId="33" borderId="13" xfId="0" applyNumberFormat="1" applyFont="1" applyFill="1" applyBorder="1" applyAlignment="1" applyProtection="1">
      <alignment vertical="center" wrapText="1"/>
      <protection locked="0"/>
    </xf>
    <xf numFmtId="10" fontId="2" fillId="0" borderId="24" xfId="0" applyNumberFormat="1" applyFont="1" applyBorder="1" applyAlignment="1">
      <alignment vertical="center" wrapText="1"/>
    </xf>
    <xf numFmtId="10" fontId="2" fillId="0" borderId="13" xfId="0" applyNumberFormat="1" applyFont="1" applyBorder="1" applyAlignment="1">
      <alignment vertical="center"/>
    </xf>
    <xf numFmtId="10" fontId="2" fillId="0" borderId="24" xfId="0" applyNumberFormat="1" applyFont="1" applyBorder="1" applyAlignment="1">
      <alignment vertical="center"/>
    </xf>
    <xf numFmtId="182" fontId="2" fillId="33" borderId="13" xfId="0" applyNumberFormat="1" applyFont="1" applyFill="1" applyBorder="1" applyAlignment="1" applyProtection="1">
      <alignment vertical="center"/>
      <protection locked="0"/>
    </xf>
    <xf numFmtId="10" fontId="2" fillId="0" borderId="24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83" fontId="2" fillId="33" borderId="13" xfId="0" applyNumberFormat="1" applyFont="1" applyFill="1" applyBorder="1" applyAlignment="1" applyProtection="1">
      <alignment vertical="center"/>
      <protection locked="0"/>
    </xf>
    <xf numFmtId="181" fontId="2" fillId="0" borderId="24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8.796875" defaultRowHeight="19.5" customHeight="1"/>
  <cols>
    <col min="1" max="1" width="3.5" style="1" customWidth="1"/>
    <col min="2" max="2" width="29.69921875" style="1" customWidth="1"/>
    <col min="3" max="3" width="9.3984375" style="7" customWidth="1"/>
    <col min="4" max="4" width="6" style="1" customWidth="1"/>
    <col min="5" max="5" width="7.09765625" style="1" customWidth="1"/>
    <col min="6" max="6" width="9" style="1" customWidth="1"/>
    <col min="7" max="7" width="3.5" style="1" customWidth="1"/>
    <col min="8" max="8" width="9" style="1" customWidth="1"/>
    <col min="9" max="9" width="11.8984375" style="1" customWidth="1"/>
    <col min="10" max="16384" width="9" style="1" customWidth="1"/>
  </cols>
  <sheetData>
    <row r="1" spans="1:9" ht="21" customHeight="1">
      <c r="A1" s="61" t="s">
        <v>122</v>
      </c>
      <c r="B1" s="61"/>
      <c r="C1" s="61"/>
      <c r="D1" s="61"/>
      <c r="E1" s="61"/>
      <c r="F1" s="61"/>
      <c r="G1" s="61"/>
      <c r="H1" s="61"/>
      <c r="I1" s="61"/>
    </row>
    <row r="2" spans="1:9" ht="21" customHeight="1">
      <c r="A2" s="2"/>
      <c r="B2" s="61" t="s">
        <v>142</v>
      </c>
      <c r="C2" s="61"/>
      <c r="D2" s="61"/>
      <c r="E2" s="61"/>
      <c r="F2" s="61"/>
      <c r="G2" s="61"/>
      <c r="H2" s="61"/>
      <c r="I2" s="61"/>
    </row>
    <row r="3" spans="1:9" ht="21" customHeight="1">
      <c r="A3" s="62" t="s">
        <v>143</v>
      </c>
      <c r="B3" s="62"/>
      <c r="C3" s="62"/>
      <c r="D3" s="62"/>
      <c r="E3" s="62"/>
      <c r="F3" s="62"/>
      <c r="G3" s="62"/>
      <c r="H3" s="62"/>
      <c r="I3" s="62"/>
    </row>
    <row r="4" spans="1:10" ht="13.5" customHeight="1" thickBot="1">
      <c r="A4" s="4"/>
      <c r="B4" s="33"/>
      <c r="C4" s="33"/>
      <c r="D4" s="33"/>
      <c r="E4" s="33"/>
      <c r="F4" s="33"/>
      <c r="G4" s="33"/>
      <c r="H4" s="33"/>
      <c r="I4" s="33"/>
      <c r="J4" s="4"/>
    </row>
    <row r="5" spans="2:10" ht="15" customHeight="1" thickBot="1" thickTop="1">
      <c r="B5" s="4"/>
      <c r="C5" s="13" t="s">
        <v>13</v>
      </c>
      <c r="D5" s="59" t="s">
        <v>14</v>
      </c>
      <c r="E5" s="4"/>
      <c r="F5" s="47" t="s">
        <v>141</v>
      </c>
      <c r="G5" s="60" t="s">
        <v>15</v>
      </c>
      <c r="H5" s="4"/>
      <c r="I5" s="4"/>
      <c r="J5" s="4"/>
    </row>
    <row r="6" spans="2:10" ht="14.25" customHeight="1" thickTop="1">
      <c r="B6" s="4"/>
      <c r="C6" s="8"/>
      <c r="D6" s="4"/>
      <c r="E6" s="4"/>
      <c r="F6" s="4"/>
      <c r="G6" s="4"/>
      <c r="H6" s="4"/>
      <c r="I6" s="4"/>
      <c r="J6" s="4"/>
    </row>
    <row r="7" spans="1:10" ht="14.25" customHeight="1">
      <c r="A7" s="41" t="s">
        <v>55</v>
      </c>
      <c r="B7" s="44"/>
      <c r="C7" s="8"/>
      <c r="D7" s="4"/>
      <c r="E7" s="4"/>
      <c r="F7" s="4"/>
      <c r="G7" s="4"/>
      <c r="H7" s="4"/>
      <c r="I7" s="4"/>
      <c r="J7" s="6"/>
    </row>
    <row r="8" spans="2:10" ht="14.25" customHeight="1">
      <c r="B8" s="67" t="s">
        <v>134</v>
      </c>
      <c r="C8" s="8"/>
      <c r="D8" s="4"/>
      <c r="E8" s="4"/>
      <c r="F8" s="4"/>
      <c r="G8" s="4"/>
      <c r="H8" s="4"/>
      <c r="I8" s="4"/>
      <c r="J8" s="6"/>
    </row>
    <row r="9" spans="2:10" ht="14.25" customHeight="1">
      <c r="B9" s="6" t="s">
        <v>88</v>
      </c>
      <c r="C9" s="8"/>
      <c r="D9" s="4"/>
      <c r="E9" s="4"/>
      <c r="F9" s="4"/>
      <c r="G9" s="4"/>
      <c r="H9" s="4"/>
      <c r="I9" s="4"/>
      <c r="J9" s="6"/>
    </row>
    <row r="10" spans="2:10" ht="14.25" customHeight="1">
      <c r="B10" s="5" t="s">
        <v>56</v>
      </c>
      <c r="C10" s="34"/>
      <c r="D10" s="4"/>
      <c r="E10" s="4"/>
      <c r="F10" s="4"/>
      <c r="G10" s="4"/>
      <c r="H10" s="65" t="s">
        <v>58</v>
      </c>
      <c r="I10" s="65"/>
      <c r="J10" s="6"/>
    </row>
    <row r="11" spans="2:10" ht="14.25" customHeight="1">
      <c r="B11" s="1" t="s">
        <v>131</v>
      </c>
      <c r="C11" s="34"/>
      <c r="D11" s="4"/>
      <c r="E11" s="4"/>
      <c r="F11" s="4"/>
      <c r="G11" s="4"/>
      <c r="H11" s="4"/>
      <c r="I11" s="4"/>
      <c r="J11" s="6"/>
    </row>
    <row r="12" spans="2:10" ht="14.25" customHeight="1">
      <c r="B12" s="1" t="s">
        <v>46</v>
      </c>
      <c r="C12" s="26">
        <f>C10-C11</f>
        <v>0</v>
      </c>
      <c r="D12" s="4"/>
      <c r="E12" s="4"/>
      <c r="F12" s="4"/>
      <c r="G12" s="4"/>
      <c r="H12" s="4"/>
      <c r="I12" s="4"/>
      <c r="J12" s="6"/>
    </row>
    <row r="13" spans="2:10" ht="14.25" customHeight="1">
      <c r="B13" s="1" t="s">
        <v>47</v>
      </c>
      <c r="C13" s="34"/>
      <c r="D13" s="4"/>
      <c r="E13" s="4"/>
      <c r="F13" s="4"/>
      <c r="G13" s="4"/>
      <c r="H13" s="4"/>
      <c r="I13" s="4"/>
      <c r="J13" s="6"/>
    </row>
    <row r="14" spans="2:10" ht="14.25" customHeight="1">
      <c r="B14" s="5" t="s">
        <v>16</v>
      </c>
      <c r="C14" s="34"/>
      <c r="D14" s="42" t="s">
        <v>57</v>
      </c>
      <c r="E14" s="43"/>
      <c r="F14" s="43"/>
      <c r="G14" s="43"/>
      <c r="H14" s="43"/>
      <c r="I14" s="4"/>
      <c r="J14" s="6"/>
    </row>
    <row r="15" spans="2:10" ht="22.5" customHeight="1">
      <c r="B15" s="14" t="s">
        <v>18</v>
      </c>
      <c r="C15" s="16" t="s">
        <v>20</v>
      </c>
      <c r="D15" s="17"/>
      <c r="E15" s="18" t="s">
        <v>19</v>
      </c>
      <c r="F15" s="19" t="s">
        <v>24</v>
      </c>
      <c r="G15" s="20" t="s">
        <v>25</v>
      </c>
      <c r="H15" s="18"/>
      <c r="I15" s="4"/>
      <c r="J15" s="6"/>
    </row>
    <row r="16" spans="2:10" ht="14.25" customHeight="1">
      <c r="B16" s="14"/>
      <c r="C16" s="15" t="s">
        <v>21</v>
      </c>
      <c r="D16" s="17"/>
      <c r="E16" s="35"/>
      <c r="F16" s="21">
        <v>13.8</v>
      </c>
      <c r="G16" s="22"/>
      <c r="H16" s="23">
        <f>E16*F16</f>
        <v>0</v>
      </c>
      <c r="I16" s="4"/>
      <c r="J16" s="6"/>
    </row>
    <row r="17" spans="2:10" ht="14.25" customHeight="1">
      <c r="B17" s="5"/>
      <c r="C17" s="15" t="s">
        <v>22</v>
      </c>
      <c r="D17" s="17"/>
      <c r="E17" s="35"/>
      <c r="F17" s="21">
        <v>8</v>
      </c>
      <c r="G17" s="22"/>
      <c r="H17" s="23">
        <f>E17*F17</f>
        <v>0</v>
      </c>
      <c r="I17" s="4"/>
      <c r="J17" s="6"/>
    </row>
    <row r="18" spans="2:10" ht="14.25" customHeight="1" thickBot="1">
      <c r="B18" s="5"/>
      <c r="C18" s="48" t="s">
        <v>23</v>
      </c>
      <c r="D18" s="49"/>
      <c r="E18" s="50"/>
      <c r="F18" s="51">
        <v>3.8</v>
      </c>
      <c r="G18" s="52"/>
      <c r="H18" s="53">
        <f>E18*F18</f>
        <v>0</v>
      </c>
      <c r="I18" s="4"/>
      <c r="J18" s="6"/>
    </row>
    <row r="19" spans="2:10" ht="14.25" customHeight="1" thickBot="1" thickTop="1">
      <c r="B19" s="5"/>
      <c r="C19" s="71"/>
      <c r="D19" s="55"/>
      <c r="E19" s="56"/>
      <c r="F19" s="57" t="s">
        <v>26</v>
      </c>
      <c r="G19" s="63">
        <f>SUM(H16:H18)</f>
        <v>0</v>
      </c>
      <c r="H19" s="64"/>
      <c r="I19" s="4"/>
      <c r="J19" s="6"/>
    </row>
    <row r="20" spans="2:10" ht="14.25" customHeight="1" thickBot="1">
      <c r="B20" s="66" t="s">
        <v>2</v>
      </c>
      <c r="C20" s="72" t="e">
        <f>(C13+C14)/C12</f>
        <v>#DIV/0!</v>
      </c>
      <c r="D20" s="29"/>
      <c r="E20" s="30"/>
      <c r="F20" s="31"/>
      <c r="G20" s="30"/>
      <c r="H20" s="83" t="s">
        <v>2</v>
      </c>
      <c r="I20" s="91"/>
      <c r="J20" s="6"/>
    </row>
    <row r="21" spans="2:10" ht="27" customHeight="1" thickBot="1" thickTop="1">
      <c r="B21" s="5"/>
      <c r="C21" s="32"/>
      <c r="D21" s="29"/>
      <c r="E21" s="9" t="s">
        <v>8</v>
      </c>
      <c r="F21" s="58" t="e">
        <f>IF(C20&gt;=0.5,"3ポイント",IF(C20&gt;=0.2,"2ポイント",IF(AND(C20&gt;=0.1,C14&gt;0),"1ポイント","0ポイント")))</f>
        <v>#DIV/0!</v>
      </c>
      <c r="G21" s="30"/>
      <c r="H21" s="84" t="s">
        <v>54</v>
      </c>
      <c r="I21" s="85"/>
      <c r="J21" s="6"/>
    </row>
    <row r="22" spans="2:10" ht="14.25" customHeight="1" thickTop="1">
      <c r="B22" s="5"/>
      <c r="C22" s="32"/>
      <c r="D22" s="29"/>
      <c r="E22" s="30"/>
      <c r="F22" s="31"/>
      <c r="G22" s="30"/>
      <c r="H22" s="86" t="s">
        <v>48</v>
      </c>
      <c r="I22" s="87"/>
      <c r="J22" s="6"/>
    </row>
    <row r="23" spans="2:10" ht="14.25" customHeight="1">
      <c r="B23" s="5"/>
      <c r="C23" s="32"/>
      <c r="D23" s="29"/>
      <c r="E23" s="30"/>
      <c r="F23" s="31"/>
      <c r="G23" s="30"/>
      <c r="H23" s="88" t="s">
        <v>49</v>
      </c>
      <c r="I23" s="89"/>
      <c r="J23" s="6"/>
    </row>
    <row r="24" spans="2:10" ht="14.25" customHeight="1">
      <c r="B24" s="67" t="s">
        <v>135</v>
      </c>
      <c r="C24" s="8"/>
      <c r="D24" s="4"/>
      <c r="E24" s="4"/>
      <c r="F24" s="4"/>
      <c r="G24" s="4"/>
      <c r="H24" s="4"/>
      <c r="I24" s="4"/>
      <c r="J24" s="4"/>
    </row>
    <row r="25" spans="2:10" ht="14.25" customHeight="1">
      <c r="B25" s="6" t="s">
        <v>89</v>
      </c>
      <c r="C25" s="8"/>
      <c r="D25" s="4"/>
      <c r="E25" s="4"/>
      <c r="F25" s="4"/>
      <c r="G25" s="4"/>
      <c r="H25" s="4"/>
      <c r="I25" s="4"/>
      <c r="J25" s="4"/>
    </row>
    <row r="26" spans="2:10" ht="14.25" customHeight="1">
      <c r="B26" s="6" t="s">
        <v>121</v>
      </c>
      <c r="C26" s="36"/>
      <c r="D26" s="4"/>
      <c r="E26" s="4"/>
      <c r="F26" s="4"/>
      <c r="G26" s="4"/>
      <c r="H26" s="4"/>
      <c r="I26" s="4"/>
      <c r="J26" s="4"/>
    </row>
    <row r="27" spans="2:10" ht="14.25" customHeight="1">
      <c r="B27" s="6" t="s">
        <v>129</v>
      </c>
      <c r="C27" s="36"/>
      <c r="D27" s="42" t="s">
        <v>57</v>
      </c>
      <c r="E27" s="4"/>
      <c r="F27" s="4"/>
      <c r="G27" s="4"/>
      <c r="H27" s="4"/>
      <c r="I27" s="4"/>
      <c r="J27" s="4"/>
    </row>
    <row r="28" spans="2:10" ht="22.5" customHeight="1">
      <c r="B28" s="14" t="s">
        <v>18</v>
      </c>
      <c r="C28" s="16" t="s">
        <v>20</v>
      </c>
      <c r="D28" s="17"/>
      <c r="E28" s="18" t="s">
        <v>19</v>
      </c>
      <c r="F28" s="19" t="s">
        <v>24</v>
      </c>
      <c r="G28" s="20" t="s">
        <v>25</v>
      </c>
      <c r="H28" s="18"/>
      <c r="I28" s="4"/>
      <c r="J28" s="4"/>
    </row>
    <row r="29" spans="2:10" ht="14.25" customHeight="1">
      <c r="B29" s="14"/>
      <c r="C29" s="15" t="s">
        <v>21</v>
      </c>
      <c r="D29" s="17"/>
      <c r="E29" s="35"/>
      <c r="F29" s="21">
        <v>13.8</v>
      </c>
      <c r="G29" s="22"/>
      <c r="H29" s="23">
        <f>E29*F29</f>
        <v>0</v>
      </c>
      <c r="I29" s="4"/>
      <c r="J29" s="4"/>
    </row>
    <row r="30" spans="2:10" ht="14.25" customHeight="1">
      <c r="B30" s="5"/>
      <c r="C30" s="15" t="s">
        <v>22</v>
      </c>
      <c r="D30" s="17"/>
      <c r="E30" s="35"/>
      <c r="F30" s="21">
        <v>8</v>
      </c>
      <c r="G30" s="22"/>
      <c r="H30" s="23">
        <f>E30*F30</f>
        <v>0</v>
      </c>
      <c r="I30" s="4"/>
      <c r="J30" s="4"/>
    </row>
    <row r="31" spans="2:10" ht="14.25" customHeight="1" thickBot="1">
      <c r="B31" s="5"/>
      <c r="C31" s="48" t="s">
        <v>23</v>
      </c>
      <c r="D31" s="49"/>
      <c r="E31" s="50"/>
      <c r="F31" s="51">
        <v>3.8</v>
      </c>
      <c r="G31" s="52"/>
      <c r="H31" s="53">
        <f>E31*F31</f>
        <v>0</v>
      </c>
      <c r="I31" s="4"/>
      <c r="J31" s="4"/>
    </row>
    <row r="32" spans="2:10" ht="14.25" customHeight="1" thickTop="1">
      <c r="B32" s="5"/>
      <c r="C32" s="54"/>
      <c r="D32" s="55"/>
      <c r="E32" s="56"/>
      <c r="F32" s="57" t="s">
        <v>26</v>
      </c>
      <c r="G32" s="63">
        <f>SUM(H29:H31)</f>
        <v>0</v>
      </c>
      <c r="H32" s="64"/>
      <c r="I32" s="4"/>
      <c r="J32" s="4"/>
    </row>
    <row r="33" spans="2:10" ht="14.25" customHeight="1">
      <c r="B33" s="6" t="s">
        <v>51</v>
      </c>
      <c r="C33" s="36"/>
      <c r="D33" s="4"/>
      <c r="E33" s="4"/>
      <c r="F33" s="4"/>
      <c r="G33" s="4"/>
      <c r="H33" s="4"/>
      <c r="I33" s="4"/>
      <c r="J33" s="4"/>
    </row>
    <row r="34" spans="2:9" ht="13.5" customHeight="1" thickBot="1">
      <c r="B34" s="6" t="s">
        <v>130</v>
      </c>
      <c r="C34" s="73"/>
      <c r="D34" s="6"/>
      <c r="E34" s="4"/>
      <c r="F34" s="4"/>
      <c r="G34" s="4"/>
      <c r="H34" s="90" t="s">
        <v>3</v>
      </c>
      <c r="I34" s="91"/>
    </row>
    <row r="35" spans="2:9" ht="15" customHeight="1" thickBot="1">
      <c r="B35" s="68" t="s">
        <v>3</v>
      </c>
      <c r="C35" s="74" t="e">
        <f>(C26+C27+C33)/C34</f>
        <v>#DIV/0!</v>
      </c>
      <c r="D35" s="6"/>
      <c r="E35" s="4"/>
      <c r="F35" s="4"/>
      <c r="G35" s="4"/>
      <c r="H35" s="86" t="s">
        <v>52</v>
      </c>
      <c r="I35" s="87"/>
    </row>
    <row r="36" spans="2:9" ht="15" customHeight="1" thickBot="1" thickTop="1">
      <c r="B36" s="6"/>
      <c r="C36" s="8"/>
      <c r="D36" s="4"/>
      <c r="E36" s="9" t="s">
        <v>8</v>
      </c>
      <c r="F36" s="58" t="e">
        <f>IF(C35&gt;=0.2,"2ポイント",IF(C35&gt;=0.05,"1ポイント","0ポイント"))</f>
        <v>#DIV/0!</v>
      </c>
      <c r="G36" s="4"/>
      <c r="H36" s="88" t="s">
        <v>53</v>
      </c>
      <c r="I36" s="89"/>
    </row>
    <row r="37" spans="2:9" ht="15" customHeight="1" thickTop="1">
      <c r="B37" s="6"/>
      <c r="C37" s="8"/>
      <c r="D37" s="4"/>
      <c r="E37" s="9"/>
      <c r="F37" s="11"/>
      <c r="G37" s="4"/>
      <c r="H37" s="25"/>
      <c r="I37" s="25"/>
    </row>
    <row r="38" spans="1:9" ht="15" customHeight="1">
      <c r="A38" s="41" t="s">
        <v>59</v>
      </c>
      <c r="B38" s="44"/>
      <c r="C38" s="8"/>
      <c r="D38" s="4"/>
      <c r="E38" s="4"/>
      <c r="F38" s="4"/>
      <c r="G38" s="4"/>
      <c r="H38" s="4"/>
      <c r="I38" s="4"/>
    </row>
    <row r="39" spans="2:10" ht="14.25" customHeight="1">
      <c r="B39" s="67" t="s">
        <v>60</v>
      </c>
      <c r="C39" s="8"/>
      <c r="D39" s="4"/>
      <c r="E39" s="4"/>
      <c r="F39" s="4"/>
      <c r="G39" s="4"/>
      <c r="H39" s="4"/>
      <c r="I39" s="4"/>
      <c r="J39" s="4"/>
    </row>
    <row r="40" spans="2:10" ht="14.25" customHeight="1">
      <c r="B40" s="6" t="s">
        <v>61</v>
      </c>
      <c r="C40" s="8"/>
      <c r="D40" s="4"/>
      <c r="E40" s="4"/>
      <c r="F40" s="4"/>
      <c r="G40" s="4"/>
      <c r="H40" s="4"/>
      <c r="I40" s="4"/>
      <c r="J40" s="4"/>
    </row>
    <row r="41" spans="2:10" ht="14.25" customHeight="1">
      <c r="B41" s="5" t="s">
        <v>56</v>
      </c>
      <c r="C41" s="26">
        <f>C10</f>
        <v>0</v>
      </c>
      <c r="H41" s="90" t="s">
        <v>1</v>
      </c>
      <c r="I41" s="91"/>
      <c r="J41" s="4"/>
    </row>
    <row r="42" spans="2:10" ht="14.25" customHeight="1">
      <c r="B42" s="1" t="s">
        <v>132</v>
      </c>
      <c r="C42" s="36"/>
      <c r="H42" s="86" t="s">
        <v>9</v>
      </c>
      <c r="I42" s="87"/>
      <c r="J42" s="4"/>
    </row>
    <row r="43" spans="2:10" ht="14.25" customHeight="1" thickBot="1">
      <c r="B43" s="1" t="s">
        <v>0</v>
      </c>
      <c r="C43" s="75" t="e">
        <f>C42/C41</f>
        <v>#DIV/0!</v>
      </c>
      <c r="D43" s="1" t="s">
        <v>139</v>
      </c>
      <c r="H43" s="86" t="s">
        <v>11</v>
      </c>
      <c r="I43" s="87"/>
      <c r="J43" s="4"/>
    </row>
    <row r="44" spans="2:10" ht="14.25" customHeight="1" thickBot="1" thickTop="1">
      <c r="B44" s="68" t="s">
        <v>1</v>
      </c>
      <c r="C44" s="76" t="e">
        <f>1-C43</f>
        <v>#DIV/0!</v>
      </c>
      <c r="E44" s="9" t="s">
        <v>8</v>
      </c>
      <c r="F44" s="58" t="e">
        <f>IF(C44&gt;=0.8,"3ポイント",IF(C44&gt;=0.6,"2ポイント",IF(C44&gt;=0.4,"1ポイント","0ポイント")))</f>
        <v>#DIV/0!</v>
      </c>
      <c r="G44" s="11"/>
      <c r="H44" s="88" t="s">
        <v>12</v>
      </c>
      <c r="I44" s="89"/>
      <c r="J44" s="4"/>
    </row>
    <row r="45" spans="2:10" ht="14.25" customHeight="1">
      <c r="B45" s="10" t="s">
        <v>62</v>
      </c>
      <c r="C45" s="8"/>
      <c r="D45" s="4"/>
      <c r="E45" s="4"/>
      <c r="F45" s="4"/>
      <c r="G45" s="4"/>
      <c r="H45" s="4"/>
      <c r="I45" s="4"/>
      <c r="J45" s="4"/>
    </row>
    <row r="46" spans="2:10" ht="14.25" customHeight="1">
      <c r="B46" s="6"/>
      <c r="C46" s="8"/>
      <c r="D46" s="4"/>
      <c r="E46" s="4"/>
      <c r="F46" s="4"/>
      <c r="G46" s="4"/>
      <c r="H46" s="4"/>
      <c r="I46" s="4"/>
      <c r="J46" s="4"/>
    </row>
    <row r="47" spans="2:10" ht="14.25" customHeight="1">
      <c r="B47" s="67" t="s">
        <v>63</v>
      </c>
      <c r="C47" s="8"/>
      <c r="D47" s="4"/>
      <c r="E47" s="4"/>
      <c r="F47" s="4"/>
      <c r="G47" s="4"/>
      <c r="H47" s="4"/>
      <c r="I47" s="4"/>
      <c r="J47" s="4"/>
    </row>
    <row r="48" spans="2:10" ht="14.25" customHeight="1">
      <c r="B48" s="6" t="s">
        <v>133</v>
      </c>
      <c r="C48" s="8"/>
      <c r="D48" s="4"/>
      <c r="E48" s="4"/>
      <c r="F48" s="4"/>
      <c r="G48" s="4"/>
      <c r="H48" s="4"/>
      <c r="I48" s="4"/>
      <c r="J48" s="4"/>
    </row>
    <row r="49" spans="2:10" ht="14.25" customHeight="1">
      <c r="B49" s="5" t="s">
        <v>56</v>
      </c>
      <c r="C49" s="26">
        <f>C41</f>
        <v>0</v>
      </c>
      <c r="E49" s="4"/>
      <c r="F49" s="4"/>
      <c r="G49" s="4"/>
      <c r="H49" s="4"/>
      <c r="I49" s="4"/>
      <c r="J49" s="4"/>
    </row>
    <row r="50" spans="2:10" ht="14.25" customHeight="1">
      <c r="B50" s="5" t="s">
        <v>16</v>
      </c>
      <c r="C50" s="28">
        <f>C14</f>
        <v>0</v>
      </c>
      <c r="E50" s="4"/>
      <c r="F50" s="4"/>
      <c r="G50" s="4"/>
      <c r="H50" s="90" t="s">
        <v>27</v>
      </c>
      <c r="I50" s="91"/>
      <c r="J50" s="4"/>
    </row>
    <row r="51" spans="2:10" ht="14.25" customHeight="1" thickBot="1">
      <c r="B51" s="5" t="s">
        <v>17</v>
      </c>
      <c r="C51" s="77"/>
      <c r="E51" s="4"/>
      <c r="F51" s="4"/>
      <c r="G51" s="4"/>
      <c r="H51" s="86" t="s">
        <v>28</v>
      </c>
      <c r="I51" s="87"/>
      <c r="J51" s="4"/>
    </row>
    <row r="52" spans="2:10" ht="14.25" customHeight="1" thickBot="1">
      <c r="B52" s="66" t="s">
        <v>27</v>
      </c>
      <c r="C52" s="76" t="e">
        <f>(C50+C51)/C49</f>
        <v>#DIV/0!</v>
      </c>
      <c r="E52" s="4"/>
      <c r="F52" s="4"/>
      <c r="G52" s="4"/>
      <c r="H52" s="86" t="s">
        <v>29</v>
      </c>
      <c r="I52" s="87"/>
      <c r="J52" s="4"/>
    </row>
    <row r="53" spans="2:10" ht="14.25" customHeight="1" thickBot="1" thickTop="1">
      <c r="B53" s="6"/>
      <c r="C53" s="8"/>
      <c r="D53" s="4"/>
      <c r="E53" s="24" t="s">
        <v>8</v>
      </c>
      <c r="F53" s="58" t="e">
        <f>IF(C52&gt;=0.3,"3ポイント",IF(C52&gt;=0.2,"2ポイント",IF(C52&gt;=0.1,"1ポイント","0ポイント")))</f>
        <v>#DIV/0!</v>
      </c>
      <c r="G53" s="4"/>
      <c r="H53" s="88" t="s">
        <v>30</v>
      </c>
      <c r="I53" s="89"/>
      <c r="J53" s="4"/>
    </row>
    <row r="54" spans="2:10" ht="14.25" customHeight="1" thickTop="1">
      <c r="B54" s="4"/>
      <c r="C54" s="8"/>
      <c r="D54" s="4"/>
      <c r="E54" s="4"/>
      <c r="F54" s="4"/>
      <c r="G54" s="4"/>
      <c r="J54" s="4"/>
    </row>
    <row r="55" spans="2:10" ht="14.25" customHeight="1">
      <c r="B55" s="4"/>
      <c r="C55" s="8"/>
      <c r="D55" s="4"/>
      <c r="E55" s="4"/>
      <c r="F55" s="4"/>
      <c r="G55" s="4"/>
      <c r="H55" s="25"/>
      <c r="I55" s="25"/>
      <c r="J55" s="4"/>
    </row>
    <row r="56" spans="2:10" ht="14.25" customHeight="1">
      <c r="B56" s="67" t="s">
        <v>64</v>
      </c>
      <c r="C56" s="8"/>
      <c r="D56" s="4"/>
      <c r="E56" s="4"/>
      <c r="F56" s="4"/>
      <c r="G56" s="4"/>
      <c r="H56" s="25"/>
      <c r="I56" s="25"/>
      <c r="J56" s="4"/>
    </row>
    <row r="57" spans="2:10" ht="14.25" customHeight="1">
      <c r="B57" s="6" t="s">
        <v>65</v>
      </c>
      <c r="C57" s="8"/>
      <c r="D57" s="4"/>
      <c r="E57" s="4"/>
      <c r="F57" s="4"/>
      <c r="G57" s="4"/>
      <c r="H57" s="25"/>
      <c r="I57" s="25"/>
      <c r="J57" s="4"/>
    </row>
    <row r="58" spans="2:10" ht="14.25" customHeight="1">
      <c r="B58" s="6" t="s">
        <v>66</v>
      </c>
      <c r="C58" s="8"/>
      <c r="D58" s="4"/>
      <c r="E58" s="4"/>
      <c r="F58" s="4"/>
      <c r="G58" s="4"/>
      <c r="H58" s="25"/>
      <c r="I58" s="25"/>
      <c r="J58" s="4"/>
    </row>
    <row r="59" spans="2:10" ht="14.25" customHeight="1">
      <c r="B59" s="6" t="s">
        <v>67</v>
      </c>
      <c r="C59" s="8"/>
      <c r="D59" s="4"/>
      <c r="E59" s="4"/>
      <c r="F59" s="4"/>
      <c r="G59" s="4"/>
      <c r="H59" s="25"/>
      <c r="I59" s="25"/>
      <c r="J59" s="4"/>
    </row>
    <row r="60" spans="2:10" ht="14.25" customHeight="1">
      <c r="B60" s="5" t="s">
        <v>56</v>
      </c>
      <c r="C60" s="26">
        <f>C41</f>
        <v>0</v>
      </c>
      <c r="D60" s="6"/>
      <c r="E60" s="4"/>
      <c r="F60" s="4"/>
      <c r="G60" s="4"/>
      <c r="H60" s="25"/>
      <c r="I60" s="25"/>
      <c r="J60" s="4"/>
    </row>
    <row r="61" spans="2:10" ht="14.25" customHeight="1">
      <c r="B61" s="5" t="s">
        <v>31</v>
      </c>
      <c r="C61" s="28">
        <f>C13</f>
        <v>0</v>
      </c>
      <c r="D61" s="6"/>
      <c r="E61" s="4"/>
      <c r="F61" s="4"/>
      <c r="G61" s="4"/>
      <c r="H61" s="25"/>
      <c r="I61" s="25"/>
      <c r="J61" s="4"/>
    </row>
    <row r="62" spans="2:10" ht="14.25" customHeight="1">
      <c r="B62" s="5" t="s">
        <v>32</v>
      </c>
      <c r="C62" s="34"/>
      <c r="D62" s="6" t="s">
        <v>68</v>
      </c>
      <c r="E62" s="4"/>
      <c r="F62" s="4"/>
      <c r="G62" s="4"/>
      <c r="H62" s="25"/>
      <c r="I62" s="25"/>
      <c r="J62" s="4"/>
    </row>
    <row r="63" spans="2:10" ht="14.25" customHeight="1" thickBot="1">
      <c r="B63" s="5" t="s">
        <v>16</v>
      </c>
      <c r="C63" s="28">
        <f>C14</f>
        <v>0</v>
      </c>
      <c r="D63" s="6" t="s">
        <v>69</v>
      </c>
      <c r="E63" s="4"/>
      <c r="F63" s="4"/>
      <c r="G63" s="4"/>
      <c r="H63" s="90" t="s">
        <v>26</v>
      </c>
      <c r="I63" s="91"/>
      <c r="J63" s="4"/>
    </row>
    <row r="64" spans="2:10" ht="14.25" customHeight="1" thickBot="1">
      <c r="B64" s="69" t="s">
        <v>144</v>
      </c>
      <c r="C64" s="78" t="e">
        <f>(C61+C62*2+C63*1.5)/C60</f>
        <v>#DIV/0!</v>
      </c>
      <c r="D64" s="6"/>
      <c r="E64" s="4"/>
      <c r="F64" s="4"/>
      <c r="G64" s="4"/>
      <c r="H64" s="86" t="s">
        <v>28</v>
      </c>
      <c r="I64" s="87"/>
      <c r="J64" s="4"/>
    </row>
    <row r="65" spans="2:10" ht="14.25" customHeight="1" thickBot="1">
      <c r="B65" s="4"/>
      <c r="C65" s="8"/>
      <c r="D65" s="4"/>
      <c r="E65" s="4"/>
      <c r="F65" s="4"/>
      <c r="G65" s="4"/>
      <c r="H65" s="86" t="s">
        <v>29</v>
      </c>
      <c r="I65" s="87"/>
      <c r="J65" s="4"/>
    </row>
    <row r="66" spans="2:9" ht="15" customHeight="1" thickBot="1" thickTop="1">
      <c r="B66" s="4"/>
      <c r="C66" s="8"/>
      <c r="D66" s="4"/>
      <c r="E66" s="24" t="s">
        <v>8</v>
      </c>
      <c r="F66" s="58" t="e">
        <f>IF(C64&gt;=0.3,"3ポイント",IF(C64&gt;=0.2,"2ポイント",IF(C64&gt;=0.1,"1ポイント","0ポイント")))</f>
        <v>#DIV/0!</v>
      </c>
      <c r="G66" s="4"/>
      <c r="H66" s="88" t="s">
        <v>30</v>
      </c>
      <c r="I66" s="89"/>
    </row>
    <row r="67" spans="2:9" ht="15" customHeight="1" thickTop="1">
      <c r="B67" s="4"/>
      <c r="C67" s="8"/>
      <c r="D67" s="4"/>
      <c r="E67" s="4"/>
      <c r="F67" s="4"/>
      <c r="G67" s="4"/>
      <c r="H67" s="25"/>
      <c r="I67" s="25"/>
    </row>
    <row r="68" spans="2:9" ht="15" customHeight="1">
      <c r="B68" s="4"/>
      <c r="C68" s="8"/>
      <c r="D68" s="4"/>
      <c r="E68" s="4"/>
      <c r="F68" s="4"/>
      <c r="G68" s="4"/>
      <c r="H68" s="25"/>
      <c r="I68" s="25"/>
    </row>
    <row r="69" spans="2:9" ht="15" customHeight="1">
      <c r="B69" s="70" t="s">
        <v>70</v>
      </c>
      <c r="C69" s="8"/>
      <c r="D69" s="4"/>
      <c r="E69" s="4"/>
      <c r="F69" s="4"/>
      <c r="G69" s="4"/>
      <c r="H69" s="25"/>
      <c r="I69" s="25"/>
    </row>
    <row r="70" spans="2:9" ht="15" customHeight="1">
      <c r="B70" s="6" t="s">
        <v>71</v>
      </c>
      <c r="C70" s="8"/>
      <c r="D70" s="4"/>
      <c r="E70" s="4"/>
      <c r="F70" s="4"/>
      <c r="G70" s="4"/>
      <c r="H70" s="25"/>
      <c r="I70" s="25"/>
    </row>
    <row r="71" spans="2:9" ht="15" customHeight="1">
      <c r="B71" s="5" t="s">
        <v>56</v>
      </c>
      <c r="C71" s="26">
        <f>C41</f>
        <v>0</v>
      </c>
      <c r="D71" s="4"/>
      <c r="E71" s="4"/>
      <c r="F71" s="4"/>
      <c r="G71" s="4"/>
      <c r="H71" s="25"/>
      <c r="I71" s="25"/>
    </row>
    <row r="72" spans="2:9" ht="15" customHeight="1">
      <c r="B72" s="5" t="s">
        <v>72</v>
      </c>
      <c r="C72" s="34"/>
      <c r="D72" s="1" t="s">
        <v>79</v>
      </c>
      <c r="E72" s="4"/>
      <c r="F72" s="4"/>
      <c r="G72" s="4"/>
      <c r="H72" s="90" t="s">
        <v>26</v>
      </c>
      <c r="I72" s="91"/>
    </row>
    <row r="73" spans="2:9" ht="15" customHeight="1">
      <c r="B73" s="6" t="s">
        <v>77</v>
      </c>
      <c r="C73" s="1"/>
      <c r="D73" s="6"/>
      <c r="E73" s="4"/>
      <c r="F73" s="4"/>
      <c r="G73" s="4"/>
      <c r="H73" s="86" t="s">
        <v>74</v>
      </c>
      <c r="I73" s="87"/>
    </row>
    <row r="74" spans="2:9" ht="15" customHeight="1" thickBot="1">
      <c r="B74" s="1" t="s">
        <v>78</v>
      </c>
      <c r="C74" s="1"/>
      <c r="D74" s="6"/>
      <c r="E74" s="4"/>
      <c r="F74" s="4"/>
      <c r="G74" s="4"/>
      <c r="H74" s="86" t="s">
        <v>75</v>
      </c>
      <c r="I74" s="87"/>
    </row>
    <row r="75" spans="2:9" ht="15" customHeight="1" thickBot="1" thickTop="1">
      <c r="B75" s="79" t="s">
        <v>73</v>
      </c>
      <c r="C75" s="78" t="e">
        <f>C72/C71</f>
        <v>#DIV/0!</v>
      </c>
      <c r="D75" s="4"/>
      <c r="E75" s="24" t="s">
        <v>8</v>
      </c>
      <c r="F75" s="58" t="e">
        <f>IF(C75&lt;0.1,"3ポイント",IF(C75&lt;0.2,"2ポイント",IF(C75&lt;0.3,"1ポイント","0ポイント")))</f>
        <v>#DIV/0!</v>
      </c>
      <c r="G75" s="4"/>
      <c r="H75" s="88" t="s">
        <v>76</v>
      </c>
      <c r="I75" s="89"/>
    </row>
    <row r="76" spans="2:7" ht="15" customHeight="1">
      <c r="B76" s="4"/>
      <c r="C76" s="8"/>
      <c r="D76" s="4"/>
      <c r="E76" s="4"/>
      <c r="F76" s="4"/>
      <c r="G76" s="4"/>
    </row>
    <row r="77" spans="2:7" ht="15" customHeight="1">
      <c r="B77" s="70" t="s">
        <v>80</v>
      </c>
      <c r="C77" s="8"/>
      <c r="D77" s="4"/>
      <c r="E77" s="4"/>
      <c r="F77" s="4"/>
      <c r="G77" s="4"/>
    </row>
    <row r="78" spans="2:7" ht="15" customHeight="1">
      <c r="B78" s="6" t="s">
        <v>82</v>
      </c>
      <c r="C78" s="8"/>
      <c r="D78" s="4"/>
      <c r="E78" s="4"/>
      <c r="F78" s="4"/>
      <c r="G78" s="4"/>
    </row>
    <row r="79" spans="2:9" ht="15" customHeight="1">
      <c r="B79" s="5" t="s">
        <v>81</v>
      </c>
      <c r="C79" s="34"/>
      <c r="D79" s="6" t="s">
        <v>84</v>
      </c>
      <c r="E79" s="4"/>
      <c r="F79" s="4"/>
      <c r="G79" s="4"/>
      <c r="H79" s="90" t="s">
        <v>26</v>
      </c>
      <c r="I79" s="91"/>
    </row>
    <row r="80" spans="2:9" ht="15" customHeight="1" thickBot="1">
      <c r="B80" s="5" t="s">
        <v>50</v>
      </c>
      <c r="C80" s="80"/>
      <c r="D80" s="6" t="s">
        <v>84</v>
      </c>
      <c r="E80" s="4"/>
      <c r="F80" s="4"/>
      <c r="G80" s="4"/>
      <c r="H80" s="86" t="s">
        <v>85</v>
      </c>
      <c r="I80" s="87"/>
    </row>
    <row r="81" spans="2:9" ht="15" customHeight="1" thickBot="1" thickTop="1">
      <c r="B81" s="69" t="s">
        <v>83</v>
      </c>
      <c r="C81" s="78" t="e">
        <f>C80/C79</f>
        <v>#DIV/0!</v>
      </c>
      <c r="D81" s="4"/>
      <c r="E81" s="24" t="s">
        <v>8</v>
      </c>
      <c r="F81" s="58" t="e">
        <f>IF(C81&gt;=0.8,"3ポイント",IF(C81&gt;0,"2ポイント","0ポイント"))</f>
        <v>#DIV/0!</v>
      </c>
      <c r="G81" s="4"/>
      <c r="H81" s="88" t="s">
        <v>12</v>
      </c>
      <c r="I81" s="89"/>
    </row>
    <row r="82" spans="2:7" ht="15" customHeight="1">
      <c r="B82" s="4"/>
      <c r="C82" s="8"/>
      <c r="D82" s="4"/>
      <c r="E82" s="4"/>
      <c r="F82" s="4"/>
      <c r="G82" s="4"/>
    </row>
    <row r="83" spans="2:7" ht="15" customHeight="1">
      <c r="B83" s="70" t="s">
        <v>86</v>
      </c>
      <c r="C83" s="8"/>
      <c r="D83" s="4"/>
      <c r="E83" s="4"/>
      <c r="F83" s="4"/>
      <c r="G83" s="4"/>
    </row>
    <row r="84" spans="2:7" ht="15" customHeight="1">
      <c r="B84" s="6" t="s">
        <v>87</v>
      </c>
      <c r="C84" s="8"/>
      <c r="D84" s="4"/>
      <c r="E84" s="4"/>
      <c r="F84" s="4"/>
      <c r="G84" s="4"/>
    </row>
    <row r="85" spans="2:9" ht="15" customHeight="1">
      <c r="B85" s="5" t="s">
        <v>90</v>
      </c>
      <c r="C85" s="34"/>
      <c r="D85" s="6"/>
      <c r="E85" s="4"/>
      <c r="F85" s="4"/>
      <c r="G85" s="4"/>
      <c r="H85" s="90" t="s">
        <v>26</v>
      </c>
      <c r="I85" s="91"/>
    </row>
    <row r="86" spans="2:9" ht="15" customHeight="1">
      <c r="B86" s="5" t="s">
        <v>91</v>
      </c>
      <c r="C86" s="46">
        <f>C33</f>
        <v>0</v>
      </c>
      <c r="D86" s="6"/>
      <c r="E86" s="4"/>
      <c r="F86" s="4"/>
      <c r="G86" s="4"/>
      <c r="H86" s="92" t="s">
        <v>92</v>
      </c>
      <c r="I86" s="93"/>
    </row>
    <row r="87" spans="2:9" ht="15" customHeight="1" thickBot="1">
      <c r="B87" s="5" t="s">
        <v>45</v>
      </c>
      <c r="C87" s="80"/>
      <c r="D87" s="6"/>
      <c r="E87" s="4"/>
      <c r="F87" s="4"/>
      <c r="G87" s="4"/>
      <c r="H87" s="94" t="s">
        <v>93</v>
      </c>
      <c r="I87" s="95"/>
    </row>
    <row r="88" spans="2:9" ht="15" customHeight="1" thickBot="1" thickTop="1">
      <c r="B88" s="69" t="s">
        <v>136</v>
      </c>
      <c r="C88" s="78" t="e">
        <f>(C86+C87)/C85</f>
        <v>#DIV/0!</v>
      </c>
      <c r="D88" s="4"/>
      <c r="E88" s="24" t="s">
        <v>8</v>
      </c>
      <c r="F88" s="58" t="e">
        <f>IF(C88&gt;=0.2,"3ポイント",IF(C88&gt;=0.1,"2ポイント",IF(C88&gt;0,"1ポイント","0ポイント")))</f>
        <v>#DIV/0!</v>
      </c>
      <c r="G88" s="4"/>
      <c r="H88" s="86" t="s">
        <v>75</v>
      </c>
      <c r="I88" s="87"/>
    </row>
    <row r="89" spans="2:9" ht="15" customHeight="1">
      <c r="B89" s="4"/>
      <c r="C89" s="8"/>
      <c r="D89" s="4"/>
      <c r="E89" s="4"/>
      <c r="F89" s="4"/>
      <c r="G89" s="4"/>
      <c r="H89" s="88" t="s">
        <v>94</v>
      </c>
      <c r="I89" s="89"/>
    </row>
    <row r="90" spans="1:9" ht="15" customHeight="1">
      <c r="A90" s="41" t="s">
        <v>95</v>
      </c>
      <c r="C90" s="8"/>
      <c r="D90" s="4"/>
      <c r="E90" s="4"/>
      <c r="F90" s="4"/>
      <c r="G90" s="4"/>
      <c r="H90" s="4"/>
      <c r="I90" s="4"/>
    </row>
    <row r="91" spans="2:9" ht="15" customHeight="1">
      <c r="B91" s="67" t="s">
        <v>110</v>
      </c>
      <c r="C91" s="8"/>
      <c r="D91" s="4"/>
      <c r="E91" s="4"/>
      <c r="F91" s="4"/>
      <c r="G91" s="4"/>
      <c r="H91" s="4"/>
      <c r="I91" s="4"/>
    </row>
    <row r="92" spans="2:9" ht="15" customHeight="1">
      <c r="B92" s="6" t="s">
        <v>96</v>
      </c>
      <c r="C92" s="8"/>
      <c r="D92" s="4"/>
      <c r="E92" s="4"/>
      <c r="F92" s="4"/>
      <c r="G92" s="4"/>
      <c r="H92" s="4"/>
      <c r="I92" s="4"/>
    </row>
    <row r="93" spans="2:3" ht="15" customHeight="1">
      <c r="B93" s="1" t="s">
        <v>33</v>
      </c>
      <c r="C93" s="34"/>
    </row>
    <row r="94" spans="2:3" ht="15" customHeight="1">
      <c r="B94" s="1" t="s">
        <v>7</v>
      </c>
      <c r="C94" s="37"/>
    </row>
    <row r="95" spans="2:4" ht="15" customHeight="1">
      <c r="B95" s="1" t="s">
        <v>34</v>
      </c>
      <c r="C95" s="27" t="e">
        <f>C93/C94</f>
        <v>#DIV/0!</v>
      </c>
      <c r="D95" s="1" t="s">
        <v>97</v>
      </c>
    </row>
    <row r="96" spans="2:3" ht="15" customHeight="1">
      <c r="B96" s="1" t="s">
        <v>5</v>
      </c>
      <c r="C96" s="38"/>
    </row>
    <row r="97" spans="2:3" ht="15" customHeight="1">
      <c r="B97" s="1" t="s">
        <v>6</v>
      </c>
      <c r="C97" s="38"/>
    </row>
    <row r="98" spans="2:4" ht="15" customHeight="1">
      <c r="B98" s="1" t="s">
        <v>101</v>
      </c>
      <c r="C98" s="26" t="e">
        <f>C96/C97*C95</f>
        <v>#DIV/0!</v>
      </c>
      <c r="D98" s="1" t="s">
        <v>98</v>
      </c>
    </row>
    <row r="99" spans="2:10" ht="14.25" customHeight="1">
      <c r="B99" s="5" t="s">
        <v>99</v>
      </c>
      <c r="C99" s="34"/>
      <c r="H99" s="90" t="s">
        <v>4</v>
      </c>
      <c r="I99" s="91"/>
      <c r="J99" s="4"/>
    </row>
    <row r="100" spans="2:9" ht="15" customHeight="1" thickBot="1">
      <c r="B100" s="5" t="s">
        <v>100</v>
      </c>
      <c r="C100" s="80"/>
      <c r="H100" s="86" t="s">
        <v>35</v>
      </c>
      <c r="I100" s="87"/>
    </row>
    <row r="101" spans="2:9" ht="15" customHeight="1" thickBot="1">
      <c r="B101" s="68" t="s">
        <v>4</v>
      </c>
      <c r="C101" s="81" t="e">
        <f>C100/(C99*C98)</f>
        <v>#DIV/0!</v>
      </c>
      <c r="H101" s="86" t="s">
        <v>10</v>
      </c>
      <c r="I101" s="87"/>
    </row>
    <row r="102" spans="5:9" ht="15" customHeight="1" thickBot="1" thickTop="1">
      <c r="E102" s="24" t="s">
        <v>8</v>
      </c>
      <c r="F102" s="58" t="e">
        <f>IF(C101&lt;0.4,"3ポイント",IF(C101&lt;0.6,"2ポイント",IF(C101&lt;0.8,"1ポイント","0ポイント")))</f>
        <v>#DIV/0!</v>
      </c>
      <c r="H102" s="88" t="s">
        <v>36</v>
      </c>
      <c r="I102" s="89"/>
    </row>
    <row r="103" spans="5:9" ht="15" customHeight="1" thickTop="1">
      <c r="E103" s="24"/>
      <c r="F103" s="11"/>
      <c r="H103" s="25"/>
      <c r="I103" s="25"/>
    </row>
    <row r="104" ht="15" customHeight="1"/>
    <row r="105" spans="2:9" ht="15" customHeight="1">
      <c r="B105" s="67" t="s">
        <v>102</v>
      </c>
      <c r="C105" s="39" t="s">
        <v>108</v>
      </c>
      <c r="D105" s="4"/>
      <c r="E105" s="4"/>
      <c r="F105" s="4"/>
      <c r="G105" s="4"/>
      <c r="H105" s="4"/>
      <c r="I105" s="4"/>
    </row>
    <row r="106" spans="2:9" ht="15" customHeight="1">
      <c r="B106" s="6" t="s">
        <v>103</v>
      </c>
      <c r="C106" s="39"/>
      <c r="D106" s="4"/>
      <c r="E106" s="4"/>
      <c r="F106" s="4"/>
      <c r="G106" s="4"/>
      <c r="H106" s="4"/>
      <c r="I106" s="4"/>
    </row>
    <row r="107" spans="2:8" ht="15" customHeight="1">
      <c r="B107" s="1" t="s">
        <v>104</v>
      </c>
      <c r="C107" s="26">
        <f>C93</f>
        <v>0</v>
      </c>
      <c r="H107" s="3"/>
    </row>
    <row r="108" spans="2:9" ht="15" customHeight="1">
      <c r="B108" s="12" t="s">
        <v>105</v>
      </c>
      <c r="C108" s="34"/>
      <c r="H108" s="90" t="s">
        <v>37</v>
      </c>
      <c r="I108" s="91"/>
    </row>
    <row r="109" spans="2:10" ht="14.25" customHeight="1" thickBot="1">
      <c r="B109" s="12" t="s">
        <v>106</v>
      </c>
      <c r="C109" s="80"/>
      <c r="H109" s="86" t="s">
        <v>38</v>
      </c>
      <c r="I109" s="87"/>
      <c r="J109" s="4"/>
    </row>
    <row r="110" spans="2:10" ht="14.25" customHeight="1" thickBot="1">
      <c r="B110" s="68" t="s">
        <v>107</v>
      </c>
      <c r="C110" s="82" t="e">
        <f>(C108+C109)/C107</f>
        <v>#DIV/0!</v>
      </c>
      <c r="H110" s="86" t="s">
        <v>39</v>
      </c>
      <c r="I110" s="87"/>
      <c r="J110" s="4"/>
    </row>
    <row r="111" spans="5:10" ht="14.25" customHeight="1" thickBot="1" thickTop="1">
      <c r="E111" s="24" t="s">
        <v>8</v>
      </c>
      <c r="F111" s="58" t="e">
        <f>IF(C110&gt;=0.5,"3ポイント",IF(C110&gt;=0.4,"2ポイント",IF(C110&gt;=0.3,"1ポイント","0ポイント")))</f>
        <v>#DIV/0!</v>
      </c>
      <c r="H111" s="88" t="s">
        <v>40</v>
      </c>
      <c r="I111" s="89"/>
      <c r="J111" s="4"/>
    </row>
    <row r="112" spans="2:10" ht="14.25" customHeight="1" thickTop="1">
      <c r="B112" s="10"/>
      <c r="J112" s="4"/>
    </row>
    <row r="113" ht="14.25" customHeight="1">
      <c r="J113" s="4"/>
    </row>
    <row r="114" spans="2:10" ht="14.25" customHeight="1">
      <c r="B114" s="67" t="s">
        <v>109</v>
      </c>
      <c r="J114" s="4"/>
    </row>
    <row r="115" spans="2:10" ht="14.25" customHeight="1">
      <c r="B115" s="6" t="s">
        <v>112</v>
      </c>
      <c r="J115" s="4"/>
    </row>
    <row r="116" spans="2:10" ht="14.25" customHeight="1">
      <c r="B116" s="40" t="s">
        <v>113</v>
      </c>
      <c r="J116" s="4"/>
    </row>
    <row r="117" spans="2:10" ht="14.25" customHeight="1">
      <c r="B117" s="5" t="s">
        <v>56</v>
      </c>
      <c r="C117" s="26">
        <f>C10</f>
        <v>0</v>
      </c>
      <c r="D117" s="6"/>
      <c r="E117" s="4"/>
      <c r="F117" s="4"/>
      <c r="G117" s="4"/>
      <c r="H117" s="25"/>
      <c r="I117" s="25"/>
      <c r="J117" s="4"/>
    </row>
    <row r="118" spans="2:10" ht="14.25" customHeight="1">
      <c r="B118" s="5" t="s">
        <v>31</v>
      </c>
      <c r="C118" s="28">
        <f>C13</f>
        <v>0</v>
      </c>
      <c r="D118" s="6"/>
      <c r="E118" s="4"/>
      <c r="F118" s="4"/>
      <c r="G118" s="4"/>
      <c r="H118" s="25"/>
      <c r="I118" s="25"/>
      <c r="J118" s="4"/>
    </row>
    <row r="119" spans="2:9" ht="15" customHeight="1">
      <c r="B119" s="5" t="s">
        <v>32</v>
      </c>
      <c r="C119" s="26">
        <f>C62</f>
        <v>0</v>
      </c>
      <c r="D119" s="6" t="s">
        <v>68</v>
      </c>
      <c r="E119" s="4"/>
      <c r="F119" s="4"/>
      <c r="G119" s="4"/>
      <c r="H119" s="25"/>
      <c r="I119" s="25"/>
    </row>
    <row r="120" spans="2:9" ht="15" customHeight="1">
      <c r="B120" s="5" t="s">
        <v>16</v>
      </c>
      <c r="C120" s="26">
        <f>C14</f>
        <v>0</v>
      </c>
      <c r="D120" s="6" t="s">
        <v>140</v>
      </c>
      <c r="E120" s="4"/>
      <c r="F120" s="4"/>
      <c r="G120" s="4"/>
      <c r="H120" s="25"/>
      <c r="I120" s="25"/>
    </row>
    <row r="121" spans="2:9" ht="15" customHeight="1" thickBot="1">
      <c r="B121" s="5" t="s">
        <v>45</v>
      </c>
      <c r="C121" s="80"/>
      <c r="D121" s="6"/>
      <c r="E121" s="4"/>
      <c r="F121" s="4"/>
      <c r="G121" s="4"/>
      <c r="H121" s="25"/>
      <c r="I121" s="25"/>
    </row>
    <row r="122" spans="2:9" ht="15" customHeight="1" thickBot="1">
      <c r="B122" s="59" t="s">
        <v>116</v>
      </c>
      <c r="C122" s="78" t="e">
        <f>(C118+C119*2+C120*3+C121)/C117</f>
        <v>#DIV/0!</v>
      </c>
      <c r="D122" s="6"/>
      <c r="E122" s="4"/>
      <c r="F122" s="4"/>
      <c r="G122" s="4"/>
      <c r="H122" s="25"/>
      <c r="I122" s="25"/>
    </row>
    <row r="123" spans="2:9" ht="15" customHeight="1">
      <c r="B123" s="4"/>
      <c r="C123" s="8"/>
      <c r="D123" s="4"/>
      <c r="E123" s="4"/>
      <c r="F123" s="4"/>
      <c r="G123" s="4"/>
      <c r="H123" s="25"/>
      <c r="I123" s="25"/>
    </row>
    <row r="124" spans="2:9" ht="15" customHeight="1">
      <c r="B124" s="4"/>
      <c r="C124" s="8"/>
      <c r="D124" s="4"/>
      <c r="E124" s="24"/>
      <c r="F124" s="11"/>
      <c r="G124" s="4"/>
      <c r="H124" s="25"/>
      <c r="I124" s="25"/>
    </row>
    <row r="125" ht="15" customHeight="1">
      <c r="B125" s="2" t="s">
        <v>114</v>
      </c>
    </row>
    <row r="126" spans="2:9" ht="15" customHeight="1">
      <c r="B126" s="5" t="s">
        <v>56</v>
      </c>
      <c r="C126" s="26">
        <f>C10</f>
        <v>0</v>
      </c>
      <c r="D126" s="6"/>
      <c r="E126" s="4"/>
      <c r="F126" s="4"/>
      <c r="G126" s="4"/>
      <c r="H126" s="25"/>
      <c r="I126" s="25"/>
    </row>
    <row r="127" spans="2:9" ht="15" customHeight="1" thickBot="1">
      <c r="B127" s="5" t="s">
        <v>115</v>
      </c>
      <c r="C127" s="80"/>
      <c r="D127" s="6"/>
      <c r="E127" s="4"/>
      <c r="F127" s="4"/>
      <c r="G127" s="4"/>
      <c r="H127" s="90" t="s">
        <v>41</v>
      </c>
      <c r="I127" s="91"/>
    </row>
    <row r="128" spans="2:9" ht="15" customHeight="1" thickBot="1">
      <c r="B128" s="59" t="s">
        <v>117</v>
      </c>
      <c r="C128" s="78" t="e">
        <f>C127/C126</f>
        <v>#DIV/0!</v>
      </c>
      <c r="D128" s="6"/>
      <c r="E128" s="4"/>
      <c r="F128" s="4"/>
      <c r="G128" s="4"/>
      <c r="H128" s="86" t="s">
        <v>42</v>
      </c>
      <c r="I128" s="87"/>
    </row>
    <row r="129" spans="2:9" ht="15" customHeight="1" thickBot="1">
      <c r="B129" s="4"/>
      <c r="C129" s="8"/>
      <c r="D129" s="4"/>
      <c r="E129" s="4"/>
      <c r="F129" s="4"/>
      <c r="G129" s="4"/>
      <c r="H129" s="86" t="s">
        <v>43</v>
      </c>
      <c r="I129" s="87"/>
    </row>
    <row r="130" spans="2:9" ht="15" customHeight="1" thickBot="1" thickTop="1">
      <c r="B130" s="69" t="s">
        <v>145</v>
      </c>
      <c r="C130" s="78" t="e">
        <f>C122+C128</f>
        <v>#DIV/0!</v>
      </c>
      <c r="D130" s="4"/>
      <c r="E130" s="24" t="s">
        <v>8</v>
      </c>
      <c r="F130" s="58" t="e">
        <f>IF((C122+C128)&gt;=0.45,"3ポイント",IF((C122+C128)&gt;=0.3,"2ポイント",IF((C122+C128)&gt;=0.15,"1ポイント","0ポイント")))</f>
        <v>#DIV/0!</v>
      </c>
      <c r="G130" s="4"/>
      <c r="H130" s="88" t="s">
        <v>44</v>
      </c>
      <c r="I130" s="89"/>
    </row>
    <row r="131" ht="15" customHeight="1"/>
    <row r="132" ht="15" customHeight="1">
      <c r="B132" s="67" t="s">
        <v>111</v>
      </c>
    </row>
    <row r="133" ht="15" customHeight="1">
      <c r="B133" s="6" t="s">
        <v>118</v>
      </c>
    </row>
    <row r="134" ht="15" customHeight="1">
      <c r="B134" s="2" t="s">
        <v>119</v>
      </c>
    </row>
    <row r="135" spans="2:4" ht="15" customHeight="1">
      <c r="B135" s="5" t="s">
        <v>138</v>
      </c>
      <c r="C135" s="26">
        <f>C34</f>
        <v>0</v>
      </c>
      <c r="D135" s="6"/>
    </row>
    <row r="136" spans="2:4" ht="15" customHeight="1">
      <c r="B136" s="5" t="s">
        <v>50</v>
      </c>
      <c r="C136" s="28">
        <f>C26</f>
        <v>0</v>
      </c>
      <c r="D136" s="6"/>
    </row>
    <row r="137" spans="2:4" ht="15" customHeight="1">
      <c r="B137" s="5" t="s">
        <v>120</v>
      </c>
      <c r="C137" s="34"/>
      <c r="D137" s="6" t="s">
        <v>68</v>
      </c>
    </row>
    <row r="138" spans="2:4" ht="15" customHeight="1">
      <c r="B138" s="5" t="s">
        <v>16</v>
      </c>
      <c r="C138" s="26">
        <f>C27</f>
        <v>0</v>
      </c>
      <c r="D138" s="6" t="s">
        <v>140</v>
      </c>
    </row>
    <row r="139" spans="2:3" ht="15" customHeight="1" thickBot="1">
      <c r="B139" s="5" t="s">
        <v>45</v>
      </c>
      <c r="C139" s="80"/>
    </row>
    <row r="140" spans="2:3" ht="15" customHeight="1" thickBot="1">
      <c r="B140" s="59" t="s">
        <v>116</v>
      </c>
      <c r="C140" s="78" t="e">
        <f>(C136+C137*2+C138*3+C139)/C135</f>
        <v>#DIV/0!</v>
      </c>
    </row>
    <row r="141" ht="15" customHeight="1"/>
    <row r="142" ht="15" customHeight="1">
      <c r="B142" s="2" t="s">
        <v>137</v>
      </c>
    </row>
    <row r="143" spans="2:9" ht="15" customHeight="1">
      <c r="B143" s="5" t="s">
        <v>138</v>
      </c>
      <c r="C143" s="26">
        <f>C34</f>
        <v>0</v>
      </c>
      <c r="D143" s="6"/>
      <c r="E143" s="4"/>
      <c r="F143" s="4"/>
      <c r="G143" s="4"/>
      <c r="H143" s="25"/>
      <c r="I143" s="25"/>
    </row>
    <row r="144" spans="2:9" ht="15" customHeight="1" thickBot="1">
      <c r="B144" s="5" t="s">
        <v>115</v>
      </c>
      <c r="C144" s="80"/>
      <c r="D144" s="6"/>
      <c r="E144" s="4"/>
      <c r="F144" s="4"/>
      <c r="G144" s="4"/>
      <c r="H144" s="90" t="s">
        <v>123</v>
      </c>
      <c r="I144" s="91"/>
    </row>
    <row r="145" spans="2:9" ht="15" customHeight="1" thickBot="1">
      <c r="B145" s="59" t="s">
        <v>117</v>
      </c>
      <c r="C145" s="78" t="e">
        <f>C144/C143</f>
        <v>#DIV/0!</v>
      </c>
      <c r="D145" s="6"/>
      <c r="E145" s="4"/>
      <c r="F145" s="4"/>
      <c r="G145" s="4"/>
      <c r="H145" s="86" t="s">
        <v>126</v>
      </c>
      <c r="I145" s="87"/>
    </row>
    <row r="146" spans="2:9" ht="15" customHeight="1" thickBot="1">
      <c r="B146" s="4"/>
      <c r="C146" s="8"/>
      <c r="D146" s="4"/>
      <c r="E146" s="4"/>
      <c r="F146" s="4"/>
      <c r="G146" s="4"/>
      <c r="H146" s="86" t="s">
        <v>125</v>
      </c>
      <c r="I146" s="87"/>
    </row>
    <row r="147" spans="2:9" ht="15" customHeight="1" thickBot="1" thickTop="1">
      <c r="B147" s="69" t="s">
        <v>146</v>
      </c>
      <c r="C147" s="78" t="e">
        <f>C140+C145</f>
        <v>#DIV/0!</v>
      </c>
      <c r="D147" s="4"/>
      <c r="E147" s="24" t="s">
        <v>8</v>
      </c>
      <c r="F147" s="58" t="e">
        <f>IF((C140+C145)&gt;=0.4,"3ポイント",IF((C140+C145)&gt;=0.2,"2ポイント",IF((C140+C145)&gt;0,"1ポイント","0ポイント")))</f>
        <v>#DIV/0!</v>
      </c>
      <c r="G147" s="4"/>
      <c r="H147" s="88" t="s">
        <v>124</v>
      </c>
      <c r="I147" s="89"/>
    </row>
    <row r="148" ht="15" customHeight="1"/>
    <row r="149" ht="15" customHeight="1"/>
    <row r="150" spans="2:3" ht="15" customHeight="1">
      <c r="B150" s="67" t="s">
        <v>127</v>
      </c>
      <c r="C150" s="45" t="s">
        <v>128</v>
      </c>
    </row>
    <row r="151" ht="15" customHeight="1"/>
    <row r="152" ht="15" customHeight="1"/>
    <row r="153" ht="15" customHeight="1"/>
  </sheetData>
  <sheetProtection sheet="1"/>
  <mergeCells count="7">
    <mergeCell ref="A1:I1"/>
    <mergeCell ref="A3:I3"/>
    <mergeCell ref="G19:H19"/>
    <mergeCell ref="H21:I21"/>
    <mergeCell ref="H10:I10"/>
    <mergeCell ref="G32:H32"/>
    <mergeCell ref="B2:I2"/>
  </mergeCells>
  <printOptions/>
  <pageMargins left="0.5905511811023623" right="0.5905511811023623" top="0.5905511811023623" bottom="0.3937007874015748" header="0.5118110236220472" footer="0.11811023622047245"/>
  <pageSetup horizontalDpi="600" verticalDpi="600" orientation="portrait" paperSize="9" scale="82" r:id="rId1"/>
  <headerFooter alignWithMargins="0">
    <oddFooter>&amp;C&amp;10&amp;P/&amp;N</oddFooter>
  </headerFooter>
  <rowBreaks count="2" manualBreakCount="2">
    <brk id="67" max="8" man="1"/>
    <brk id="1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ｕｓｅr</dc:creator>
  <cp:keywords/>
  <dc:description/>
  <cp:lastModifiedBy>Administrator</cp:lastModifiedBy>
  <cp:lastPrinted>2018-10-24T04:30:35Z</cp:lastPrinted>
  <dcterms:created xsi:type="dcterms:W3CDTF">2010-10-22T06:35:41Z</dcterms:created>
  <dcterms:modified xsi:type="dcterms:W3CDTF">2018-10-24T04:33:09Z</dcterms:modified>
  <cp:category/>
  <cp:version/>
  <cp:contentType/>
  <cp:contentStatus/>
</cp:coreProperties>
</file>