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77" activeTab="0"/>
  </bookViews>
  <sheets>
    <sheet name="入力用シート(様式への入力は本シートを使用してください)" sheetId="1" r:id="rId1"/>
    <sheet name="見積書" sheetId="2" r:id="rId2"/>
    <sheet name="納品書兼検査調書" sheetId="3" r:id="rId3"/>
    <sheet name="請求書" sheetId="4" r:id="rId4"/>
    <sheet name="S" sheetId="5" state="hidden" r:id="rId5"/>
    <sheet name="Sheet1" sheetId="6" r:id="rId6"/>
  </sheets>
  <definedNames>
    <definedName name="_xlnm.Print_Area" localSheetId="1">'見積書'!$A$1:$AC$50</definedName>
    <definedName name="_xlnm.Print_Area" localSheetId="3">'請求書'!$A$1:$AC$49</definedName>
    <definedName name="_xlnm.Print_Area" localSheetId="0">'入力用シート(様式への入力は本シートを使用してください)'!$A$1:$G$50</definedName>
    <definedName name="_xlnm.Print_Area" localSheetId="2">'納品書兼検査調書'!$A$1:$AC$44</definedName>
  </definedNames>
  <calcPr fullCalcOnLoad="1"/>
</workbook>
</file>

<file path=xl/comments1.xml><?xml version="1.0" encoding="utf-8"?>
<comments xmlns="http://schemas.openxmlformats.org/spreadsheetml/2006/main">
  <authors>
    <author>石井　洋</author>
  </authors>
  <commentList>
    <comment ref="E9" authorId="0">
      <text>
        <r>
          <rPr>
            <sz val="9"/>
            <color indexed="57"/>
            <rFont val="ＭＳ Ｐゴシック"/>
            <family val="3"/>
          </rPr>
          <t>単価及び金額は、小数点以下３位まで入力できます（小数点以下３位まで表示します）。</t>
        </r>
      </text>
    </comment>
  </commentList>
</comments>
</file>

<file path=xl/comments2.xml><?xml version="1.0" encoding="utf-8"?>
<comments xmlns="http://schemas.openxmlformats.org/spreadsheetml/2006/main">
  <authors>
    <author>石井　洋</author>
  </authors>
  <commentList>
    <comment ref="J2" authorId="0">
      <text>
        <r>
          <rPr>
            <b/>
            <sz val="10"/>
            <color indexed="9"/>
            <rFont val="ＭＳ Ｐゴシック"/>
            <family val="3"/>
          </rPr>
          <t>本シートは印刷用です。
直接入力はできません。入力は、入力用シートを使用してください。</t>
        </r>
      </text>
    </comment>
  </commentList>
</comments>
</file>

<file path=xl/comments3.xml><?xml version="1.0" encoding="utf-8"?>
<comments xmlns="http://schemas.openxmlformats.org/spreadsheetml/2006/main">
  <authors>
    <author>石井　洋</author>
  </authors>
  <commentList>
    <comment ref="J3" authorId="0">
      <text>
        <r>
          <rPr>
            <b/>
            <sz val="10"/>
            <color indexed="9"/>
            <rFont val="ＭＳ Ｐゴシック"/>
            <family val="3"/>
          </rPr>
          <t>本シートは印刷用です。
直接入力はできません。入力は、入力用シートを使用してください。</t>
        </r>
      </text>
    </comment>
  </commentList>
</comments>
</file>

<file path=xl/comments4.xml><?xml version="1.0" encoding="utf-8"?>
<comments xmlns="http://schemas.openxmlformats.org/spreadsheetml/2006/main">
  <authors>
    <author>石井　洋</author>
  </authors>
  <commentList>
    <comment ref="J2" authorId="0">
      <text>
        <r>
          <rPr>
            <b/>
            <sz val="10"/>
            <color indexed="9"/>
            <rFont val="ＭＳ Ｐゴシック"/>
            <family val="3"/>
          </rPr>
          <t>本シートは印刷用です。
直接入力はできません。入力は、入力用シートを使用してください。</t>
        </r>
      </text>
    </comment>
  </commentList>
</comments>
</file>

<file path=xl/sharedStrings.xml><?xml version="1.0" encoding="utf-8"?>
<sst xmlns="http://schemas.openxmlformats.org/spreadsheetml/2006/main" count="244" uniqueCount="169">
  <si>
    <t>※</t>
  </si>
  <si>
    <t>件　　　名</t>
  </si>
  <si>
    <t>（１）＋（２）</t>
  </si>
  <si>
    <t>十</t>
  </si>
  <si>
    <t>百</t>
  </si>
  <si>
    <t>千</t>
  </si>
  <si>
    <t>円</t>
  </si>
  <si>
    <t>納入（履行）年月日</t>
  </si>
  <si>
    <t>納入場所又は履行場所</t>
  </si>
  <si>
    <t>単位</t>
  </si>
  <si>
    <t>消費税及び地方消費税に相当する額</t>
  </si>
  <si>
    <t>上記のとおり</t>
  </si>
  <si>
    <t>〒</t>
  </si>
  <si>
    <t>℡</t>
  </si>
  <si>
    <t>）</t>
  </si>
  <si>
    <t>（</t>
  </si>
  <si>
    <t>印</t>
  </si>
  <si>
    <t>しました。</t>
  </si>
  <si>
    <t>記事</t>
  </si>
  <si>
    <t>□</t>
  </si>
  <si>
    <t>物品購入契約</t>
  </si>
  <si>
    <t>物品貸借契約</t>
  </si>
  <si>
    <t>その他請負契約</t>
  </si>
  <si>
    <t>完納（完成）検査</t>
  </si>
  <si>
    <t>分納（出来高）検査（第　　回目）</t>
  </si>
  <si>
    <t>・</t>
  </si>
  <si>
    <t>日間</t>
  </si>
  <si>
    <t>収納</t>
  </si>
  <si>
    <t>物品出納員</t>
  </si>
  <si>
    <t>仮受領者</t>
  </si>
  <si>
    <t>物品管理員</t>
  </si>
  <si>
    <t>記帳</t>
  </si>
  <si>
    <t>神戸市物品会計規則第９条第１項の規定により
物品管理簿の記載を省略</t>
  </si>
  <si>
    <t>納品書兼検査調書</t>
  </si>
  <si>
    <t>（履行届兼検査合格報告書）</t>
  </si>
  <si>
    <t>注意</t>
  </si>
  <si>
    <t>注意　※は神戸市で記入します。</t>
  </si>
  <si>
    <t>合　　計　　金　　額</t>
  </si>
  <si>
    <t>品　名　又　は　件　名</t>
  </si>
  <si>
    <t>数　量</t>
  </si>
  <si>
    <t>単　価</t>
  </si>
  <si>
    <t>金　　　　額</t>
  </si>
  <si>
    <t>小　　　　　　　　　　　　　計</t>
  </si>
  <si>
    <t>住　所</t>
  </si>
  <si>
    <t>氏　名</t>
  </si>
  <si>
    <t>登録債権者番号</t>
  </si>
  <si>
    <t>□</t>
  </si>
  <si>
    <t>見積書</t>
  </si>
  <si>
    <t>見　　積　　金　　額</t>
  </si>
  <si>
    <t>上記のとおり見積りいたします。</t>
  </si>
  <si>
    <t>銀行</t>
  </si>
  <si>
    <t>支店名</t>
  </si>
  <si>
    <t>口座名義（カナ）３０字以内</t>
  </si>
  <si>
    <t>番号</t>
  </si>
  <si>
    <t>本見積採用の上は、契約書を省略した場合でも本市契約規則による契約をしたものとみなします。</t>
  </si>
  <si>
    <t>（１）</t>
  </si>
  <si>
    <t>（２）</t>
  </si>
  <si>
    <t>（３）</t>
  </si>
  <si>
    <t>（５）</t>
  </si>
  <si>
    <t>（６）</t>
  </si>
  <si>
    <t>（４）</t>
  </si>
  <si>
    <t>登録債権者は登録債権者番号を記入し、口座振替依頼欄を斜線で抹消してください。</t>
  </si>
  <si>
    <t>未登録債権者は、口座振替依頼欄に記入してください。</t>
  </si>
  <si>
    <t>（７）</t>
  </si>
  <si>
    <t>※は神戸市で記入します。</t>
  </si>
  <si>
    <t>消費税及び地方消費税免税業者と契約する単価協定品の見積りは、協定単価に数量等を乗じた小計の</t>
  </si>
  <si>
    <t>納入（履行）期日又は期限</t>
  </si>
  <si>
    <t>請求書</t>
  </si>
  <si>
    <t>請　　求　　金　　額</t>
  </si>
  <si>
    <t>消費税及び地方消費税課税業者は、消費税及び地方消費税に相当する額を（２）欄に記入してください。</t>
  </si>
  <si>
    <t>見積金額（（１)＋（２））の１円未満の端数は切り捨てる。</t>
  </si>
  <si>
    <t>(１)</t>
  </si>
  <si>
    <t>(２)</t>
  </si>
  <si>
    <t>※検査員等の職名及び氏名</t>
  </si>
  <si>
    <t>※立会人の職名及び氏名</t>
  </si>
  <si>
    <t>※契約の種類</t>
  </si>
  <si>
    <t>※検査の種類</t>
  </si>
  <si>
    <r>
      <t>※</t>
    </r>
    <r>
      <rPr>
        <sz val="11"/>
        <rFont val="ＭＳ Ｐゴシック"/>
        <family val="3"/>
      </rPr>
      <t>検査合格年月日</t>
    </r>
  </si>
  <si>
    <r>
      <t>※</t>
    </r>
    <r>
      <rPr>
        <sz val="11"/>
        <rFont val="ＭＳ Ｐゴシック"/>
        <family val="3"/>
      </rPr>
      <t>納期（履行期）限</t>
    </r>
  </si>
  <si>
    <r>
      <t>※</t>
    </r>
    <r>
      <rPr>
        <sz val="11"/>
        <rFont val="ＭＳ Ｐゴシック"/>
        <family val="3"/>
      </rPr>
      <t>遅延日数</t>
    </r>
  </si>
  <si>
    <t>・</t>
  </si>
  <si>
    <t>・</t>
  </si>
  <si>
    <t>）</t>
  </si>
  <si>
    <t>□</t>
  </si>
  <si>
    <t>品　名　又　は　件　名</t>
  </si>
  <si>
    <t>数　量</t>
  </si>
  <si>
    <t>単　価</t>
  </si>
  <si>
    <t>金　　　　額</t>
  </si>
  <si>
    <t>単位</t>
  </si>
  <si>
    <t>円</t>
  </si>
  <si>
    <t>(１)</t>
  </si>
  <si>
    <t>小　　　　　　　　　　　　　計</t>
  </si>
  <si>
    <t>(２)</t>
  </si>
  <si>
    <t>〒</t>
  </si>
  <si>
    <t>住　所</t>
  </si>
  <si>
    <t>登録債権者番号</t>
  </si>
  <si>
    <t>氏　名</t>
  </si>
  <si>
    <t>℡</t>
  </si>
  <si>
    <t>（</t>
  </si>
  <si>
    <t>･</t>
  </si>
  <si>
    <t>※受領年月日</t>
  </si>
  <si>
    <t>※仮受領年月日</t>
  </si>
  <si>
    <t>口座振替で支払いされる場合は
下記口座に振込みしてください。</t>
  </si>
  <si>
    <t>品名又は件名</t>
  </si>
  <si>
    <t>数量</t>
  </si>
  <si>
    <t>単価</t>
  </si>
  <si>
    <t>金額</t>
  </si>
  <si>
    <t>納入（履行）期日又は期限</t>
  </si>
  <si>
    <t>納入場所又は履行場所</t>
  </si>
  <si>
    <t>小計</t>
  </si>
  <si>
    <t>見積年月日</t>
  </si>
  <si>
    <t>住所</t>
  </si>
  <si>
    <t>氏名</t>
  </si>
  <si>
    <t>電話番号</t>
  </si>
  <si>
    <t>預金種目</t>
  </si>
  <si>
    <t>口座番号</t>
  </si>
  <si>
    <t>口座名義</t>
  </si>
  <si>
    <t>市外局番</t>
  </si>
  <si>
    <t>普通預金は，１</t>
  </si>
  <si>
    <t>普　通</t>
  </si>
  <si>
    <t>見積書 ・ 納品書兼検査調書 ・ 請求書　入力用シート</t>
  </si>
  <si>
    <t>計</t>
  </si>
  <si>
    <t>小数点以下</t>
  </si>
  <si>
    <t>整数部分</t>
  </si>
  <si>
    <t>消費税及び地方消費税に相当する額</t>
  </si>
  <si>
    <t>請求年月日</t>
  </si>
  <si>
    <t>納品書兼検査調書提出年月日</t>
  </si>
  <si>
    <t>　　　　　　　　　　例　322-5053</t>
  </si>
  <si>
    <t xml:space="preserve"> 〒</t>
  </si>
  <si>
    <t>登録債権者番号</t>
  </si>
  <si>
    <t>↓請求金額桁数算出</t>
  </si>
  <si>
    <t>←３点セット請求金額欄表示用</t>
  </si>
  <si>
    <t>白紙状態での1円部分ブランク表示判別用→</t>
  </si>
  <si>
    <t>←請求額分解用</t>
  </si>
  <si>
    <t>←分解数字数値化用</t>
  </si>
  <si>
    <t>債権者登録番号分解用→</t>
  </si>
  <si>
    <t>口座名義分解用→</t>
  </si>
  <si>
    <t>↓数値化（登録・未登録判別）</t>
  </si>
  <si>
    <t>小               計</t>
  </si>
  <si>
    <t>合               計</t>
  </si>
  <si>
    <t>納 品
履 行</t>
  </si>
  <si>
    <t xml:space="preserve">   神　　戸　　市　　長</t>
  </si>
  <si>
    <t>あて</t>
  </si>
  <si>
    <t>依頼欄
口座振替</t>
  </si>
  <si>
    <t>当座預金は，２</t>
  </si>
  <si>
    <t>当　座</t>
  </si>
  <si>
    <t>預金
種目</t>
  </si>
  <si>
    <t>口座
番号</t>
  </si>
  <si>
    <t>当　座</t>
  </si>
  <si>
    <t>口座番号を半角から全角に変換→</t>
  </si>
  <si>
    <t>口座番号桁カウント→</t>
  </si>
  <si>
    <t>口座名義文字数カウント→</t>
  </si>
  <si>
    <t>銀 行 名</t>
  </si>
  <si>
    <t>支 店 名</t>
  </si>
  <si>
    <t>→</t>
  </si>
  <si>
    <t>単価に消費税が含まれる場合は、 　 １ を入力してください</t>
  </si>
  <si>
    <t>※債権者登録をされている場合は、以下の『銀行』から『口座名義』までの入力は不要です。</t>
  </si>
  <si>
    <t>（８）</t>
  </si>
  <si>
    <t>ゆうちょ銀行へ振り込む場合は、新たに設定された振込用の店名、預金種目、口座番号(７桁)を記入して</t>
  </si>
  <si>
    <t>ください。</t>
  </si>
  <si>
    <r>
      <t>※</t>
    </r>
    <r>
      <rPr>
        <sz val="10"/>
        <color indexed="12"/>
        <rFont val="ＭＳ Ｐゴシック"/>
        <family val="3"/>
      </rPr>
      <t>局番の次にハイフンを入れてください</t>
    </r>
  </si>
  <si>
    <r>
      <t>※</t>
    </r>
    <r>
      <rPr>
        <sz val="9"/>
        <color indexed="12"/>
        <rFont val="ＭＳ Ｐゴシック"/>
        <family val="3"/>
      </rPr>
      <t xml:space="preserve">金融機関名・支店名は、フルネームで入力
    してください　　例 「○○銀行」「○○支店」
</t>
    </r>
    <r>
      <rPr>
        <b/>
        <sz val="9"/>
        <color indexed="12"/>
        <rFont val="ＭＳ Ｐゴシック"/>
        <family val="3"/>
      </rPr>
      <t>※</t>
    </r>
    <r>
      <rPr>
        <sz val="9"/>
        <color indexed="12"/>
        <rFont val="ＭＳ Ｐゴシック"/>
        <family val="3"/>
      </rPr>
      <t>ゆうちょ銀行の場合は、新たに設定された
   振込用の店名・預金種目・口座番号（７桁）
    を入力してください。</t>
    </r>
  </si>
  <si>
    <r>
      <t>※</t>
    </r>
    <r>
      <rPr>
        <sz val="9"/>
        <color indexed="12"/>
        <rFont val="ＭＳ ゴシック"/>
        <family val="3"/>
      </rPr>
      <t>口座番号は、７桁入力してください。</t>
    </r>
  </si>
  <si>
    <r>
      <t>※</t>
    </r>
    <r>
      <rPr>
        <sz val="9"/>
        <color indexed="12"/>
        <rFont val="ＭＳ Ｐゴシック"/>
        <family val="3"/>
      </rPr>
      <t>半角カタカナ
　 で入力してく
　  ださい</t>
    </r>
  </si>
  <si>
    <t>ゆうちょ銀行へ振り込む場合は、新たに設定された振込用の店名・預金種目・口座番号(７桁)を記入して</t>
  </si>
  <si>
    <r>
      <t>※</t>
    </r>
    <r>
      <rPr>
        <sz val="9"/>
        <color indexed="12"/>
        <rFont val="ＭＳ Ｐゴシック"/>
        <family val="3"/>
      </rPr>
      <t xml:space="preserve"> 郵便番号７桁(ハイフンなし）を入力してください 　例 6508570</t>
    </r>
  </si>
  <si>
    <t>額の８％の金額を（２）欄に記入してください。</t>
  </si>
  <si>
    <t>見積書有効期限　年月日</t>
  </si>
  <si>
    <t>見積書有効期限</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</si>
</sst>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0.000_ "/>
    <numFmt numFmtId="180" formatCode="#,##0.0_ "/>
    <numFmt numFmtId="181" formatCode="#,##0.00_ "/>
    <numFmt numFmtId="182" formatCode="#,##0_);[Red]\(#,##0\)"/>
    <numFmt numFmtId="183" formatCode="0_);[Red]\(0\)"/>
    <numFmt numFmtId="184" formatCode="[$-411]ggge&quot;年&quot;m&quot;月&quot;d&quot;日&quot;;@"/>
    <numFmt numFmtId="185" formatCode="0.00_ "/>
    <numFmt numFmtId="186" formatCode="[&lt;=999]000;[&lt;=99999]000\-00;000\-0000"/>
    <numFmt numFmtId="187" formatCode="0000000000"/>
    <numFmt numFmtId="188" formatCode="000"/>
    <numFmt numFmtId="189" formatCode="#&quot;％&quot;"/>
    <numFmt numFmtId="190" formatCode="0.000_);[Red]\(0.000\)"/>
    <numFmt numFmtId="191" formatCode="#,##0.000_);[Red]\(#,##0.000\)"/>
    <numFmt numFmtId="192" formatCode="[Red]#,##0.000_ "/>
    <numFmt numFmtId="193" formatCode="0.00000000_ "/>
    <numFmt numFmtId="194" formatCode="0000000"/>
    <numFmt numFmtId="195" formatCode="000000"/>
    <numFmt numFmtId="196" formatCode="[$-411]ge\.m\.d;@"/>
    <numFmt numFmtId="197" formatCode="000\-0000"/>
    <numFmt numFmtId="198" formatCode="[&gt;43830]ggge&quot;年&quot;m&quot;月&quot;d&quot;日&quot;;[&gt;43585]&quot;令和元年&quot;m&quot;月&quot;d&quot;日&quot;;ggge&quot;年&quot;m&quot;月&quot;d&quot;日&quot;"/>
    <numFmt numFmtId="199" formatCode="&quot;令和5年&quot;m&quot;月&quot;d&quot;日&quot;"/>
    <numFmt numFmtId="200" formatCode="&quot;令和4年&quot;m&quot;月&quot;d&quot;日&quot;"/>
    <numFmt numFmtId="201" formatCode="&quot;令和3年&quot;m&quot;月&quot;d&quot;日&quot;"/>
    <numFmt numFmtId="202" formatCode="&quot;令和2年&quot;m&quot;月&quot;d&quot;日&quot;"/>
    <numFmt numFmtId="203" formatCode="&quot;令和元年&quot;m&quot;月&quot;d&quot;日&quot;"/>
  </numFmts>
  <fonts count="77">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b/>
      <sz val="11"/>
      <color indexed="12"/>
      <name val="ＭＳ Ｐゴシック"/>
      <family val="3"/>
    </font>
    <font>
      <sz val="14"/>
      <name val="ＭＳ ゴシック"/>
      <family val="3"/>
    </font>
    <font>
      <sz val="12"/>
      <name val="ＭＳ ゴシック"/>
      <family val="3"/>
    </font>
    <font>
      <b/>
      <sz val="14"/>
      <color indexed="12"/>
      <name val="ＭＳ Ｐゴシック"/>
      <family val="3"/>
    </font>
    <font>
      <sz val="11"/>
      <name val="ＭＳ ゴシック"/>
      <family val="3"/>
    </font>
    <font>
      <sz val="10"/>
      <color indexed="12"/>
      <name val="ＭＳ Ｐゴシック"/>
      <family val="3"/>
    </font>
    <font>
      <b/>
      <sz val="14"/>
      <color indexed="9"/>
      <name val="ＭＳ Ｐゴシック"/>
      <family val="3"/>
    </font>
    <font>
      <sz val="24"/>
      <name val="ＭＳ 明朝"/>
      <family val="1"/>
    </font>
    <font>
      <sz val="12"/>
      <name val="ＭＳ Ｐ明朝"/>
      <family val="1"/>
    </font>
    <font>
      <sz val="11"/>
      <name val="ＭＳ Ｐ明朝"/>
      <family val="1"/>
    </font>
    <font>
      <sz val="10"/>
      <name val="ＭＳ Ｐ明朝"/>
      <family val="1"/>
    </font>
    <font>
      <sz val="14"/>
      <name val="ＭＳ 明朝"/>
      <family val="1"/>
    </font>
    <font>
      <sz val="14"/>
      <name val="ＭＳ Ｐ明朝"/>
      <family val="1"/>
    </font>
    <font>
      <sz val="11"/>
      <color indexed="22"/>
      <name val="ＭＳ Ｐゴシック"/>
      <family val="3"/>
    </font>
    <font>
      <sz val="8"/>
      <color indexed="12"/>
      <name val="ＭＳ Ｐゴシック"/>
      <family val="3"/>
    </font>
    <font>
      <sz val="9"/>
      <color indexed="12"/>
      <name val="ＭＳ Ｐゴシック"/>
      <family val="3"/>
    </font>
    <font>
      <sz val="9"/>
      <color indexed="57"/>
      <name val="ＭＳ Ｐゴシック"/>
      <family val="3"/>
    </font>
    <font>
      <b/>
      <sz val="10"/>
      <color indexed="10"/>
      <name val="ＭＳ Ｐゴシック"/>
      <family val="3"/>
    </font>
    <font>
      <sz val="11"/>
      <color indexed="12"/>
      <name val="ＭＳ Ｐゴシック"/>
      <family val="3"/>
    </font>
    <font>
      <sz val="9"/>
      <color indexed="10"/>
      <name val="ＭＳ Ｐゴシック"/>
      <family val="3"/>
    </font>
    <font>
      <sz val="11"/>
      <color indexed="10"/>
      <name val="ＭＳ Ｐゴシック"/>
      <family val="3"/>
    </font>
    <font>
      <sz val="6"/>
      <color indexed="23"/>
      <name val="ＭＳ Ｐゴシック"/>
      <family val="3"/>
    </font>
    <font>
      <b/>
      <sz val="10"/>
      <color indexed="9"/>
      <name val="ＭＳ Ｐゴシック"/>
      <family val="3"/>
    </font>
    <font>
      <sz val="8"/>
      <color indexed="13"/>
      <name val="ＭＳ Ｐゴシック"/>
      <family val="3"/>
    </font>
    <font>
      <b/>
      <sz val="11"/>
      <name val="ＭＳ Ｐゴシック"/>
      <family val="3"/>
    </font>
    <font>
      <sz val="16"/>
      <name val="ＭＳ ゴシック"/>
      <family val="3"/>
    </font>
    <font>
      <sz val="9"/>
      <name val="ＭＳ ゴシック"/>
      <family val="3"/>
    </font>
    <font>
      <sz val="9"/>
      <color indexed="12"/>
      <name val="ＭＳ ゴシック"/>
      <family val="3"/>
    </font>
    <font>
      <sz val="11"/>
      <name val="ＭＳ 明朝"/>
      <family val="1"/>
    </font>
    <font>
      <b/>
      <sz val="11"/>
      <color indexed="10"/>
      <name val="ＭＳ Ｐゴシック"/>
      <family val="3"/>
    </font>
    <font>
      <b/>
      <sz val="10"/>
      <color indexed="12"/>
      <name val="ＭＳ Ｐゴシック"/>
      <family val="3"/>
    </font>
    <font>
      <b/>
      <sz val="9"/>
      <color indexed="12"/>
      <name val="ＭＳ Ｐゴシック"/>
      <family val="3"/>
    </font>
    <font>
      <b/>
      <sz val="9"/>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color indexed="12"/>
      </right>
      <top>
        <color indexed="63"/>
      </top>
      <bottom style="thin">
        <color indexed="12"/>
      </bottom>
    </border>
    <border>
      <left>
        <color indexed="63"/>
      </left>
      <right style="medium">
        <color indexed="12"/>
      </right>
      <top style="thin">
        <color indexed="12"/>
      </top>
      <bottom style="thin">
        <color indexed="12"/>
      </bottom>
    </border>
    <border>
      <left>
        <color indexed="63"/>
      </left>
      <right>
        <color indexed="63"/>
      </right>
      <top>
        <color indexed="63"/>
      </top>
      <bottom style="thin">
        <color indexed="12"/>
      </bottom>
    </border>
    <border>
      <left style="medium">
        <color indexed="12"/>
      </left>
      <right>
        <color indexed="63"/>
      </right>
      <top>
        <color indexed="63"/>
      </top>
      <bottom>
        <color indexed="63"/>
      </bottom>
    </border>
    <border>
      <left style="medium">
        <color indexed="12"/>
      </left>
      <right style="medium">
        <color indexed="12"/>
      </right>
      <top style="medium">
        <color indexed="12"/>
      </top>
      <bottom style="medium">
        <color indexed="12"/>
      </bottom>
    </border>
    <border>
      <left style="medium">
        <color indexed="12"/>
      </left>
      <right style="thin">
        <color indexed="12"/>
      </right>
      <top style="medium">
        <color indexed="12"/>
      </top>
      <bottom style="medium">
        <color indexed="12"/>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thin"/>
    </border>
    <border>
      <left style="dashed"/>
      <right>
        <color indexed="63"/>
      </right>
      <top>
        <color indexed="63"/>
      </top>
      <bottom style="thin"/>
    </border>
    <border>
      <left>
        <color indexed="63"/>
      </left>
      <right>
        <color indexed="63"/>
      </right>
      <top style="thin"/>
      <bottom style="thin"/>
    </border>
    <border>
      <left style="dashed"/>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color indexed="12"/>
      </left>
      <right style="thin">
        <color indexed="12"/>
      </right>
      <top style="medium">
        <color indexed="12"/>
      </top>
      <bottom style="thin">
        <color indexed="12"/>
      </bottom>
    </border>
    <border>
      <left style="thin">
        <color indexed="12"/>
      </left>
      <right>
        <color indexed="63"/>
      </right>
      <top style="medium">
        <color indexed="12"/>
      </top>
      <bottom style="thin">
        <color indexed="12"/>
      </bottom>
    </border>
    <border>
      <left style="hair">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right style="dotted"/>
      <top style="medium"/>
      <bottom style="medium"/>
    </border>
    <border>
      <left style="dotted"/>
      <right style="dotted"/>
      <top style="medium"/>
      <bottom style="medium"/>
    </border>
    <border>
      <left style="dotted"/>
      <right style="medium"/>
      <top style="medium"/>
      <bottom style="medium"/>
    </border>
    <border>
      <left style="hair">
        <color indexed="12"/>
      </left>
      <right style="thin">
        <color indexed="12"/>
      </right>
      <top style="thin">
        <color indexed="12"/>
      </top>
      <bottom style="thin">
        <color indexed="12"/>
      </botto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dotted"/>
      <right style="medium"/>
      <top style="medium"/>
      <bottom>
        <color indexed="63"/>
      </bottom>
    </border>
    <border>
      <left style="dotted"/>
      <right style="medium"/>
      <top style="thin"/>
      <bottom>
        <color indexed="63"/>
      </bottom>
    </border>
    <border>
      <left style="dotted"/>
      <right style="medium"/>
      <top>
        <color indexed="63"/>
      </top>
      <bottom style="thin"/>
    </border>
    <border>
      <left style="dotted"/>
      <right style="medium"/>
      <top style="medium"/>
      <bottom style="thin"/>
    </border>
    <border>
      <left style="dotted"/>
      <right style="medium"/>
      <top style="thin"/>
      <bottom style="medium"/>
    </border>
    <border>
      <left style="dotted"/>
      <right style="dotted"/>
      <top style="thin"/>
      <bottom style="thin"/>
    </border>
    <border>
      <left style="dotted"/>
      <right style="medium"/>
      <top style="thin"/>
      <bottom style="thin"/>
    </border>
    <border>
      <left style="dotted"/>
      <right style="medium"/>
      <top>
        <color indexed="63"/>
      </top>
      <bottom>
        <color indexed="63"/>
      </bottom>
    </border>
    <border>
      <left style="medium"/>
      <right style="dotted"/>
      <top style="medium"/>
      <bottom>
        <color indexed="63"/>
      </bottom>
    </border>
    <border>
      <left style="medium">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medium">
        <color indexed="12"/>
      </right>
      <top style="thin">
        <color indexed="12"/>
      </top>
      <bottom style="medium">
        <color indexed="12"/>
      </bottom>
    </border>
    <border>
      <left style="medium">
        <color indexed="12"/>
      </left>
      <right style="medium">
        <color indexed="12"/>
      </right>
      <top style="medium">
        <color indexed="12"/>
      </top>
      <bottom>
        <color indexed="63"/>
      </bottom>
    </border>
    <border>
      <left style="thin"/>
      <right>
        <color indexed="63"/>
      </right>
      <top style="thin"/>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dotted">
        <color indexed="12"/>
      </top>
      <bottom style="medium">
        <color indexed="12"/>
      </bottom>
    </border>
    <border>
      <left>
        <color indexed="63"/>
      </left>
      <right>
        <color indexed="63"/>
      </right>
      <top style="dotted">
        <color indexed="12"/>
      </top>
      <bottom style="medium">
        <color indexed="12"/>
      </bottom>
    </border>
    <border>
      <left style="medium">
        <color indexed="12"/>
      </left>
      <right>
        <color indexed="63"/>
      </right>
      <top style="medium">
        <color indexed="12"/>
      </top>
      <bottom style="dotted">
        <color indexed="12"/>
      </bottom>
    </border>
    <border>
      <left>
        <color indexed="63"/>
      </left>
      <right>
        <color indexed="63"/>
      </right>
      <top style="medium">
        <color indexed="12"/>
      </top>
      <bottom style="dotted">
        <color indexed="12"/>
      </bottom>
    </border>
    <border>
      <left>
        <color indexed="63"/>
      </left>
      <right style="medium">
        <color indexed="12"/>
      </right>
      <top style="thin">
        <color indexed="12"/>
      </top>
      <bottom>
        <color indexed="63"/>
      </bottom>
    </border>
    <border>
      <left>
        <color indexed="63"/>
      </left>
      <right style="medium">
        <color indexed="12"/>
      </right>
      <top>
        <color indexed="63"/>
      </top>
      <bottom>
        <color indexed="63"/>
      </bottom>
    </border>
    <border>
      <left style="medium">
        <color indexed="12"/>
      </left>
      <right style="thin">
        <color indexed="12"/>
      </right>
      <top style="thin">
        <color indexed="12"/>
      </top>
      <bottom style="medium">
        <color indexed="12"/>
      </bottom>
    </border>
    <border>
      <left style="thin">
        <color indexed="12"/>
      </left>
      <right style="thin">
        <color indexed="12"/>
      </right>
      <top style="thin">
        <color indexed="12"/>
      </top>
      <bottom style="medium">
        <color indexed="12"/>
      </bottom>
    </border>
    <border>
      <left style="thin">
        <color indexed="12"/>
      </left>
      <right>
        <color indexed="63"/>
      </right>
      <top style="medium">
        <color indexed="12"/>
      </top>
      <bottom style="medium">
        <color indexed="12"/>
      </bottom>
    </border>
    <border>
      <left style="medium">
        <color indexed="12"/>
      </left>
      <right>
        <color indexed="63"/>
      </right>
      <top style="dotted">
        <color indexed="12"/>
      </top>
      <bottom style="dotted">
        <color indexed="12"/>
      </bottom>
    </border>
    <border>
      <left>
        <color indexed="63"/>
      </left>
      <right>
        <color indexed="63"/>
      </right>
      <top style="dotted">
        <color indexed="12"/>
      </top>
      <bottom style="dotted">
        <color indexed="12"/>
      </bottom>
    </border>
    <border>
      <left>
        <color indexed="63"/>
      </left>
      <right>
        <color indexed="63"/>
      </right>
      <top style="medium">
        <color indexed="12"/>
      </top>
      <bottom>
        <color indexed="63"/>
      </bottom>
    </border>
    <border>
      <left style="medium">
        <color indexed="12"/>
      </left>
      <right style="medium">
        <color indexed="12"/>
      </right>
      <top>
        <color indexed="63"/>
      </top>
      <bottom style="medium">
        <color indexed="12"/>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dotted"/>
      <right style="dotted"/>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dotted"/>
      <top style="thin"/>
      <bottom>
        <color indexed="63"/>
      </bottom>
    </border>
    <border>
      <left style="dotted"/>
      <right style="medium"/>
      <top>
        <color indexed="63"/>
      </top>
      <bottom style="double"/>
    </border>
    <border>
      <left style="thin"/>
      <right style="dotted"/>
      <top>
        <color indexed="63"/>
      </top>
      <bottom style="thin"/>
    </border>
    <border>
      <left style="dotted"/>
      <right style="thin"/>
      <top style="thin"/>
      <bottom style="thin"/>
    </border>
    <border>
      <left style="thin"/>
      <right style="dotted"/>
      <top style="thin"/>
      <bottom style="thin"/>
    </border>
    <border>
      <left style="medium"/>
      <right style="dotted"/>
      <top style="thin"/>
      <bottom style="medium"/>
    </border>
    <border>
      <left style="dotted"/>
      <right style="dotted"/>
      <top style="thin"/>
      <bottom style="medium"/>
    </border>
    <border>
      <left>
        <color indexed="63"/>
      </left>
      <right style="dotted"/>
      <top>
        <color indexed="63"/>
      </top>
      <bottom style="thin"/>
    </border>
    <border>
      <left style="medium"/>
      <right style="dotted"/>
      <top style="medium"/>
      <bottom style="thin"/>
    </border>
    <border>
      <left style="dotted"/>
      <right style="dotted"/>
      <top style="medium"/>
      <bottom style="thin"/>
    </border>
    <border>
      <left style="thin"/>
      <right style="medium"/>
      <top style="thin"/>
      <bottom style="thin"/>
    </border>
    <border>
      <left style="dotted"/>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tted"/>
      <right style="dotted"/>
      <top>
        <color indexed="63"/>
      </top>
      <bottom style="double"/>
    </border>
    <border>
      <left style="dotted"/>
      <right style="thin"/>
      <top>
        <color indexed="63"/>
      </top>
      <bottom style="double"/>
    </border>
    <border>
      <left style="thin"/>
      <right style="dotted"/>
      <top>
        <color indexed="63"/>
      </top>
      <bottom>
        <color indexed="63"/>
      </bottom>
    </border>
    <border>
      <left style="thin"/>
      <right style="dotted"/>
      <top>
        <color indexed="63"/>
      </top>
      <bottom style="double"/>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dotted"/>
      <right>
        <color indexed="63"/>
      </right>
      <top>
        <color indexed="63"/>
      </top>
      <bottom style="thin"/>
    </border>
    <border>
      <left>
        <color indexed="63"/>
      </left>
      <right style="medium"/>
      <top style="thin"/>
      <bottom style="medium"/>
    </border>
    <border>
      <left>
        <color indexed="63"/>
      </left>
      <right style="dashed"/>
      <top style="thin"/>
      <bottom style="thin"/>
    </border>
    <border>
      <left style="dashed"/>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thin"/>
      <right style="dotted"/>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651">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horizontal="center" vertical="top"/>
    </xf>
    <xf numFmtId="0" fontId="0" fillId="0" borderId="0" xfId="0" applyBorder="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Alignment="1">
      <alignment vertical="center"/>
    </xf>
    <xf numFmtId="0" fontId="1" fillId="0" borderId="0" xfId="0" applyFont="1" applyBorder="1" applyAlignment="1">
      <alignment horizontal="left" vertical="top"/>
    </xf>
    <xf numFmtId="0" fontId="0" fillId="0" borderId="11" xfId="0" applyBorder="1" applyAlignment="1">
      <alignment vertical="center"/>
    </xf>
    <xf numFmtId="0" fontId="0" fillId="0" borderId="12" xfId="0" applyBorder="1" applyAlignment="1">
      <alignment vertical="center"/>
    </xf>
    <xf numFmtId="0" fontId="3" fillId="0" borderId="11" xfId="0" applyFont="1"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49" fontId="3" fillId="0" borderId="0" xfId="0" applyNumberFormat="1" applyFont="1" applyAlignment="1">
      <alignmen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top"/>
    </xf>
    <xf numFmtId="49" fontId="1" fillId="0" borderId="0" xfId="0" applyNumberFormat="1" applyFont="1" applyBorder="1" applyAlignment="1">
      <alignment horizontal="center" vertical="center"/>
    </xf>
    <xf numFmtId="0" fontId="0" fillId="0" borderId="0" xfId="0" applyAlignment="1">
      <alignment vertical="center"/>
    </xf>
    <xf numFmtId="0" fontId="0" fillId="0" borderId="0" xfId="0" applyNumberFormat="1" applyAlignment="1">
      <alignment vertical="center"/>
    </xf>
    <xf numFmtId="185" fontId="0" fillId="0" borderId="0" xfId="0" applyNumberFormat="1" applyAlignment="1">
      <alignment vertical="center"/>
    </xf>
    <xf numFmtId="0" fontId="0" fillId="0" borderId="0" xfId="0" applyFill="1" applyAlignment="1">
      <alignment vertical="center"/>
    </xf>
    <xf numFmtId="0" fontId="8" fillId="0" borderId="0" xfId="0" applyFont="1" applyAlignment="1">
      <alignment horizontal="left" vertical="center" indent="9"/>
    </xf>
    <xf numFmtId="0" fontId="0" fillId="33" borderId="0" xfId="0" applyFill="1" applyAlignment="1">
      <alignment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8" fillId="34" borderId="17" xfId="0" applyFont="1" applyFill="1" applyBorder="1" applyAlignment="1">
      <alignment horizontal="left" vertical="center" indent="5"/>
    </xf>
    <xf numFmtId="0" fontId="8" fillId="34" borderId="18" xfId="0" applyFont="1" applyFill="1" applyBorder="1" applyAlignment="1">
      <alignment horizontal="left" vertical="center" indent="5"/>
    </xf>
    <xf numFmtId="0" fontId="8" fillId="34" borderId="17" xfId="0" applyFont="1" applyFill="1" applyBorder="1" applyAlignment="1">
      <alignment horizontal="left" vertical="center" indent="13"/>
    </xf>
    <xf numFmtId="0" fontId="8" fillId="34" borderId="19" xfId="0" applyFont="1" applyFill="1" applyBorder="1" applyAlignment="1">
      <alignment horizontal="left" vertical="center" indent="9"/>
    </xf>
    <xf numFmtId="0" fontId="11" fillId="0" borderId="0" xfId="0" applyFont="1" applyAlignment="1">
      <alignment vertical="center"/>
    </xf>
    <xf numFmtId="0" fontId="4" fillId="0" borderId="20" xfId="0" applyFont="1" applyBorder="1" applyAlignment="1">
      <alignment vertical="center"/>
    </xf>
    <xf numFmtId="0" fontId="5" fillId="0" borderId="21" xfId="0"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0" fontId="0" fillId="0" borderId="0" xfId="0" applyAlignment="1" applyProtection="1">
      <alignment vertical="center"/>
      <protection/>
    </xf>
    <xf numFmtId="0" fontId="6" fillId="0" borderId="0" xfId="0" applyFont="1" applyAlignment="1" applyProtection="1">
      <alignment vertical="center"/>
      <protection/>
    </xf>
    <xf numFmtId="0" fontId="0" fillId="0" borderId="0" xfId="0" applyBorder="1" applyAlignment="1" applyProtection="1">
      <alignment vertical="center"/>
      <protection/>
    </xf>
    <xf numFmtId="0" fontId="0" fillId="0" borderId="10" xfId="0" applyBorder="1" applyAlignment="1" applyProtection="1">
      <alignment horizontal="center" vertical="top"/>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12" xfId="0" applyBorder="1" applyAlignment="1" applyProtection="1">
      <alignment vertical="center"/>
      <protection/>
    </xf>
    <xf numFmtId="0" fontId="3" fillId="0" borderId="11" xfId="0" applyFont="1" applyBorder="1" applyAlignment="1" applyProtection="1">
      <alignment vertical="center"/>
      <protection/>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3" fillId="0" borderId="0" xfId="0" applyFont="1" applyBorder="1" applyAlignment="1" applyProtection="1">
      <alignment horizontal="left" vertical="center"/>
      <protection/>
    </xf>
    <xf numFmtId="0" fontId="0" fillId="0" borderId="11" xfId="0" applyBorder="1" applyAlignment="1" applyProtection="1">
      <alignment vertical="center"/>
      <protection/>
    </xf>
    <xf numFmtId="49" fontId="0" fillId="0" borderId="0" xfId="0" applyNumberFormat="1" applyBorder="1" applyAlignment="1" applyProtection="1">
      <alignment horizontal="center" vertical="center"/>
      <protection/>
    </xf>
    <xf numFmtId="0" fontId="3" fillId="0" borderId="0" xfId="0" applyFont="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 fillId="0" borderId="0" xfId="0" applyFont="1" applyBorder="1" applyAlignment="1" applyProtection="1">
      <alignment horizontal="left" vertical="top"/>
      <protection/>
    </xf>
    <xf numFmtId="0" fontId="2" fillId="0" borderId="0" xfId="0" applyFont="1" applyFill="1" applyBorder="1" applyAlignment="1" applyProtection="1">
      <alignment vertical="center"/>
      <protection/>
    </xf>
    <xf numFmtId="49" fontId="3" fillId="0" borderId="0" xfId="0" applyNumberFormat="1" applyFont="1" applyAlignment="1" applyProtection="1">
      <alignment vertical="center"/>
      <protection/>
    </xf>
    <xf numFmtId="0" fontId="0" fillId="0" borderId="23" xfId="0" applyBorder="1" applyAlignment="1" applyProtection="1">
      <alignment horizontal="center"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2" fillId="0" borderId="23" xfId="0" applyFont="1" applyBorder="1" applyAlignment="1" applyProtection="1">
      <alignment vertical="center"/>
      <protection/>
    </xf>
    <xf numFmtId="0" fontId="1" fillId="0" borderId="0" xfId="0" applyFont="1" applyBorder="1" applyAlignment="1" applyProtection="1">
      <alignment horizontal="left" vertical="center"/>
      <protection/>
    </xf>
    <xf numFmtId="0" fontId="0" fillId="0" borderId="0" xfId="0" applyFill="1" applyBorder="1" applyAlignment="1" applyProtection="1">
      <alignment vertical="center"/>
      <protection/>
    </xf>
    <xf numFmtId="0" fontId="1" fillId="0" borderId="27" xfId="0" applyFont="1" applyBorder="1" applyAlignment="1" applyProtection="1">
      <alignment horizontal="left" vertical="top"/>
      <protection/>
    </xf>
    <xf numFmtId="0" fontId="0" fillId="0" borderId="0" xfId="0" applyBorder="1" applyAlignment="1" applyProtection="1">
      <alignment horizontal="left" vertical="center"/>
      <protection/>
    </xf>
    <xf numFmtId="0" fontId="2" fillId="0" borderId="12" xfId="0" applyFont="1" applyFill="1" applyBorder="1" applyAlignment="1" applyProtection="1">
      <alignment vertical="center"/>
      <protection/>
    </xf>
    <xf numFmtId="0" fontId="0" fillId="0" borderId="28" xfId="0" applyBorder="1" applyAlignment="1" applyProtection="1">
      <alignment vertical="center"/>
      <protection/>
    </xf>
    <xf numFmtId="0" fontId="0" fillId="0" borderId="28" xfId="0" applyBorder="1" applyAlignment="1" applyProtection="1">
      <alignment horizontal="center" vertical="center"/>
      <protection/>
    </xf>
    <xf numFmtId="0" fontId="1" fillId="0" borderId="29" xfId="0" applyFont="1" applyBorder="1" applyAlignment="1" applyProtection="1">
      <alignment horizontal="left" vertical="top"/>
      <protection/>
    </xf>
    <xf numFmtId="0" fontId="0" fillId="0" borderId="30" xfId="0" applyBorder="1" applyAlignment="1" applyProtection="1">
      <alignment vertical="center"/>
      <protection/>
    </xf>
    <xf numFmtId="0" fontId="2" fillId="0" borderId="26"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0" fillId="0" borderId="32" xfId="0" applyBorder="1" applyAlignment="1" applyProtection="1">
      <alignment vertical="center"/>
      <protection/>
    </xf>
    <xf numFmtId="0" fontId="1" fillId="0" borderId="33" xfId="0" applyFont="1" applyBorder="1" applyAlignment="1" applyProtection="1">
      <alignment horizontal="left" vertical="top"/>
      <protection/>
    </xf>
    <xf numFmtId="49" fontId="3" fillId="0" borderId="0" xfId="0" applyNumberFormat="1" applyFont="1" applyFill="1" applyAlignment="1" applyProtection="1">
      <alignment vertical="center"/>
      <protection/>
    </xf>
    <xf numFmtId="0" fontId="3" fillId="0" borderId="0" xfId="0" applyFont="1" applyFill="1" applyAlignment="1" applyProtection="1">
      <alignment vertical="center"/>
      <protection/>
    </xf>
    <xf numFmtId="0" fontId="13" fillId="0" borderId="0" xfId="0" applyFont="1" applyAlignment="1">
      <alignment vertical="top"/>
    </xf>
    <xf numFmtId="0" fontId="13" fillId="0" borderId="0" xfId="0" applyFont="1" applyAlignment="1">
      <alignment horizontal="center"/>
    </xf>
    <xf numFmtId="0" fontId="17" fillId="0" borderId="0"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7" fillId="0" borderId="13" xfId="0" applyFont="1" applyBorder="1" applyAlignment="1" applyProtection="1">
      <alignment vertical="center"/>
      <protection/>
    </xf>
    <xf numFmtId="0" fontId="17" fillId="0" borderId="13" xfId="0" applyFont="1" applyBorder="1" applyAlignment="1" applyProtection="1">
      <alignment horizontal="left" vertical="center" shrinkToFit="1"/>
      <protection/>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13" xfId="0" applyFont="1" applyBorder="1" applyAlignment="1">
      <alignment vertical="center"/>
    </xf>
    <xf numFmtId="0" fontId="8" fillId="34" borderId="17" xfId="0" applyFont="1" applyFill="1" applyBorder="1" applyAlignment="1">
      <alignment horizontal="right" vertical="center" inden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179" fontId="10" fillId="0" borderId="39" xfId="0" applyNumberFormat="1" applyFont="1" applyBorder="1" applyAlignment="1" applyProtection="1">
      <alignment vertical="center"/>
      <protection locked="0"/>
    </xf>
    <xf numFmtId="179" fontId="10" fillId="0" borderId="40" xfId="0" applyNumberFormat="1" applyFont="1" applyBorder="1" applyAlignment="1" applyProtection="1">
      <alignment vertical="center"/>
      <protection locked="0"/>
    </xf>
    <xf numFmtId="0" fontId="19" fillId="0" borderId="41" xfId="0" applyNumberFormat="1" applyFont="1" applyBorder="1" applyAlignment="1" applyProtection="1">
      <alignment horizontal="center" vertical="center"/>
      <protection/>
    </xf>
    <xf numFmtId="0" fontId="19" fillId="0" borderId="42" xfId="0" applyNumberFormat="1" applyFont="1" applyBorder="1" applyAlignment="1" applyProtection="1">
      <alignment horizontal="center" vertical="center"/>
      <protection/>
    </xf>
    <xf numFmtId="0" fontId="19" fillId="0" borderId="43" xfId="0" applyNumberFormat="1" applyFont="1" applyBorder="1" applyAlignment="1" applyProtection="1">
      <alignment horizontal="center" vertical="center"/>
      <protection/>
    </xf>
    <xf numFmtId="0" fontId="0"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right" vertical="center"/>
      <protection/>
    </xf>
    <xf numFmtId="0" fontId="2" fillId="0" borderId="48" xfId="0" applyFont="1" applyBorder="1" applyAlignment="1" applyProtection="1">
      <alignment horizontal="center" vertical="center"/>
      <protection/>
    </xf>
    <xf numFmtId="0" fontId="0" fillId="0" borderId="49" xfId="0" applyBorder="1" applyAlignment="1" applyProtection="1">
      <alignment vertical="center"/>
      <protection/>
    </xf>
    <xf numFmtId="188" fontId="18" fillId="0" borderId="50" xfId="0" applyNumberFormat="1" applyFont="1" applyBorder="1" applyAlignment="1" applyProtection="1">
      <alignment horizontal="center" vertical="center" shrinkToFit="1"/>
      <protection/>
    </xf>
    <xf numFmtId="183" fontId="18" fillId="0" borderId="51" xfId="48" applyNumberFormat="1" applyFont="1" applyBorder="1" applyAlignment="1" applyProtection="1">
      <alignment horizontal="center" vertical="center"/>
      <protection/>
    </xf>
    <xf numFmtId="183" fontId="18" fillId="0" borderId="52" xfId="0" applyNumberFormat="1" applyFont="1" applyBorder="1" applyAlignment="1" applyProtection="1">
      <alignment horizontal="center" vertical="center" shrinkToFit="1"/>
      <protection/>
    </xf>
    <xf numFmtId="0" fontId="19" fillId="0" borderId="53"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188" fontId="18" fillId="0" borderId="55" xfId="0" applyNumberFormat="1" applyFont="1" applyBorder="1" applyAlignment="1" applyProtection="1">
      <alignment horizontal="right" vertical="center" shrinkToFit="1"/>
      <protection/>
    </xf>
    <xf numFmtId="188" fontId="18" fillId="0" borderId="49" xfId="0" applyNumberFormat="1" applyFont="1" applyBorder="1" applyAlignment="1" applyProtection="1">
      <alignment horizontal="right" vertical="center" shrinkToFit="1"/>
      <protection/>
    </xf>
    <xf numFmtId="188" fontId="18" fillId="0" borderId="54" xfId="0" applyNumberFormat="1" applyFont="1" applyBorder="1" applyAlignment="1" applyProtection="1">
      <alignment horizontal="right" vertical="center" shrinkToFit="1"/>
      <protection/>
    </xf>
    <xf numFmtId="188" fontId="18" fillId="0" borderId="50" xfId="0" applyNumberFormat="1" applyFont="1" applyBorder="1" applyAlignment="1" applyProtection="1">
      <alignment horizontal="right" vertical="center" shrinkToFit="1"/>
      <protection/>
    </xf>
    <xf numFmtId="177" fontId="17" fillId="0" borderId="51" xfId="0" applyNumberFormat="1" applyFont="1" applyBorder="1" applyAlignment="1" applyProtection="1">
      <alignment horizontal="left" vertical="center" shrinkToFit="1"/>
      <protection/>
    </xf>
    <xf numFmtId="177" fontId="17" fillId="0" borderId="52" xfId="0" applyNumberFormat="1" applyFont="1" applyBorder="1" applyAlignment="1" applyProtection="1">
      <alignment horizontal="left" vertical="center" shrinkToFit="1"/>
      <protection/>
    </xf>
    <xf numFmtId="0" fontId="19" fillId="0" borderId="41"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9" fillId="0" borderId="43" xfId="0" applyFont="1" applyBorder="1" applyAlignment="1" applyProtection="1">
      <alignment horizontal="center" vertical="center"/>
      <protection/>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6" xfId="0" applyFont="1" applyBorder="1" applyAlignment="1">
      <alignment horizontal="right" vertical="center"/>
    </xf>
    <xf numFmtId="0" fontId="2" fillId="0" borderId="48" xfId="0" applyFont="1" applyBorder="1" applyAlignment="1">
      <alignment horizontal="center" vertical="center"/>
    </xf>
    <xf numFmtId="0" fontId="0" fillId="0" borderId="49" xfId="0" applyBorder="1" applyAlignment="1">
      <alignment vertical="center"/>
    </xf>
    <xf numFmtId="188" fontId="18" fillId="0" borderId="55" xfId="0" applyNumberFormat="1" applyFont="1" applyBorder="1" applyAlignment="1">
      <alignment horizontal="right" vertical="center" shrinkToFit="1"/>
    </xf>
    <xf numFmtId="188" fontId="18" fillId="0" borderId="49" xfId="0" applyNumberFormat="1" applyFont="1" applyBorder="1" applyAlignment="1">
      <alignment horizontal="right" vertical="center" shrinkToFit="1"/>
    </xf>
    <xf numFmtId="188" fontId="18" fillId="0" borderId="54" xfId="0" applyNumberFormat="1" applyFont="1" applyBorder="1" applyAlignment="1">
      <alignment horizontal="right" vertical="center" shrinkToFit="1"/>
    </xf>
    <xf numFmtId="188" fontId="18" fillId="0" borderId="50" xfId="0" applyNumberFormat="1" applyFont="1" applyBorder="1" applyAlignment="1">
      <alignment horizontal="right" vertical="center" shrinkToFit="1"/>
    </xf>
    <xf numFmtId="182" fontId="17" fillId="0" borderId="51" xfId="0" applyNumberFormat="1" applyFont="1" applyBorder="1" applyAlignment="1">
      <alignment horizontal="left" vertical="center" shrinkToFit="1"/>
    </xf>
    <xf numFmtId="182" fontId="17" fillId="0" borderId="52" xfId="0" applyNumberFormat="1" applyFont="1" applyBorder="1" applyAlignment="1">
      <alignment horizontal="left" vertical="center" shrinkToFit="1"/>
    </xf>
    <xf numFmtId="0" fontId="19" fillId="0" borderId="56" xfId="0" applyFont="1" applyBorder="1" applyAlignment="1">
      <alignment horizontal="center" vertical="center"/>
    </xf>
    <xf numFmtId="0" fontId="19" fillId="0" borderId="46" xfId="0" applyFont="1" applyBorder="1" applyAlignment="1">
      <alignment horizontal="center" vertical="center"/>
    </xf>
    <xf numFmtId="0" fontId="19" fillId="0" borderId="48"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7" fillId="0" borderId="57" xfId="0" applyFont="1" applyBorder="1" applyAlignment="1" applyProtection="1">
      <alignment vertical="center" wrapText="1"/>
      <protection locked="0"/>
    </xf>
    <xf numFmtId="0" fontId="21" fillId="0" borderId="0" xfId="0" applyFont="1" applyAlignment="1">
      <alignment vertical="center"/>
    </xf>
    <xf numFmtId="0" fontId="21" fillId="0" borderId="0" xfId="0" applyFont="1" applyAlignment="1" applyProtection="1">
      <alignment vertical="center"/>
      <protection/>
    </xf>
    <xf numFmtId="177" fontId="21" fillId="0" borderId="0" xfId="0" applyNumberFormat="1" applyFont="1" applyAlignment="1" applyProtection="1">
      <alignment vertical="center"/>
      <protection/>
    </xf>
    <xf numFmtId="0" fontId="10" fillId="0" borderId="58" xfId="0" applyNumberFormat="1" applyFont="1" applyBorder="1" applyAlignment="1" applyProtection="1">
      <alignment vertical="center"/>
      <protection locked="0"/>
    </xf>
    <xf numFmtId="0" fontId="3" fillId="0" borderId="0" xfId="0" applyFont="1" applyAlignment="1">
      <alignment vertical="center"/>
    </xf>
    <xf numFmtId="185" fontId="3" fillId="0" borderId="0" xfId="0" applyNumberFormat="1" applyFont="1" applyAlignment="1">
      <alignment vertical="center"/>
    </xf>
    <xf numFmtId="177" fontId="3" fillId="35" borderId="0" xfId="0" applyNumberFormat="1" applyFont="1" applyFill="1" applyAlignment="1">
      <alignment vertical="center"/>
    </xf>
    <xf numFmtId="188" fontId="3" fillId="35" borderId="0" xfId="0" applyNumberFormat="1" applyFont="1" applyFill="1" applyAlignment="1">
      <alignment vertical="center"/>
    </xf>
    <xf numFmtId="183" fontId="3" fillId="0" borderId="0" xfId="0" applyNumberFormat="1" applyFont="1" applyAlignment="1">
      <alignment vertical="center"/>
    </xf>
    <xf numFmtId="177" fontId="3" fillId="0" borderId="0" xfId="0" applyNumberFormat="1" applyFont="1" applyFill="1" applyAlignment="1">
      <alignment vertical="center"/>
    </xf>
    <xf numFmtId="9" fontId="3" fillId="0" borderId="0" xfId="0" applyNumberFormat="1" applyFont="1" applyFill="1" applyAlignment="1">
      <alignment vertical="center"/>
    </xf>
    <xf numFmtId="0" fontId="3" fillId="0" borderId="0" xfId="0" applyFont="1" applyFill="1" applyAlignment="1">
      <alignment vertical="center"/>
    </xf>
    <xf numFmtId="0" fontId="3" fillId="35" borderId="0" xfId="0" applyFont="1" applyFill="1" applyAlignment="1">
      <alignment vertical="center"/>
    </xf>
    <xf numFmtId="185" fontId="3" fillId="0" borderId="0" xfId="0" applyNumberFormat="1" applyFont="1" applyFill="1" applyAlignment="1">
      <alignment vertical="center"/>
    </xf>
    <xf numFmtId="0" fontId="3" fillId="35" borderId="0" xfId="0" applyFont="1" applyFill="1" applyAlignment="1">
      <alignment horizontal="center" vertical="center"/>
    </xf>
    <xf numFmtId="0" fontId="3" fillId="0" borderId="0" xfId="0" applyFont="1" applyAlignment="1">
      <alignment horizontal="right" vertical="center"/>
    </xf>
    <xf numFmtId="0" fontId="3" fillId="35" borderId="0" xfId="0" applyNumberFormat="1" applyFont="1" applyFill="1" applyAlignment="1">
      <alignment horizontal="center" vertical="center"/>
    </xf>
    <xf numFmtId="0" fontId="3" fillId="0" borderId="0" xfId="0" applyFont="1" applyBorder="1" applyAlignment="1">
      <alignment vertical="center"/>
    </xf>
    <xf numFmtId="0" fontId="3" fillId="35" borderId="0" xfId="0" applyFont="1" applyFill="1" applyAlignment="1">
      <alignment horizontal="left" vertical="center"/>
    </xf>
    <xf numFmtId="193" fontId="3" fillId="0" borderId="0" xfId="0" applyNumberFormat="1" applyFont="1" applyAlignment="1">
      <alignment vertical="center"/>
    </xf>
    <xf numFmtId="0" fontId="5"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179" fontId="10" fillId="0" borderId="40" xfId="0" applyNumberFormat="1" applyFont="1" applyBorder="1" applyAlignment="1" applyProtection="1">
      <alignment vertical="center"/>
      <protection locked="0"/>
    </xf>
    <xf numFmtId="176" fontId="10" fillId="0" borderId="40" xfId="0" applyNumberFormat="1" applyFont="1" applyBorder="1" applyAlignment="1" applyProtection="1">
      <alignment horizontal="right" vertical="center" indent="2"/>
      <protection locked="0"/>
    </xf>
    <xf numFmtId="176" fontId="10" fillId="0" borderId="59" xfId="0" applyNumberFormat="1" applyFont="1" applyBorder="1" applyAlignment="1" applyProtection="1">
      <alignment horizontal="right" vertical="center" indent="2"/>
      <protection locked="0"/>
    </xf>
    <xf numFmtId="0" fontId="2" fillId="0" borderId="0" xfId="0" applyFont="1" applyAlignment="1">
      <alignment vertical="top"/>
    </xf>
    <xf numFmtId="177" fontId="28" fillId="0" borderId="0" xfId="0" applyNumberFormat="1" applyFont="1" applyAlignment="1">
      <alignment vertical="center"/>
    </xf>
    <xf numFmtId="194" fontId="9" fillId="0" borderId="60" xfId="0" applyNumberFormat="1" applyFont="1" applyBorder="1" applyAlignment="1" applyProtection="1">
      <alignment horizontal="center" vertical="center"/>
      <protection locked="0"/>
    </xf>
    <xf numFmtId="0" fontId="3" fillId="35" borderId="0" xfId="0" applyFont="1" applyFill="1" applyAlignment="1">
      <alignment vertical="center"/>
    </xf>
    <xf numFmtId="194" fontId="34" fillId="36" borderId="0" xfId="0" applyNumberFormat="1" applyFont="1" applyFill="1" applyAlignment="1">
      <alignment vertical="center"/>
    </xf>
    <xf numFmtId="195" fontId="31" fillId="33" borderId="0" xfId="0" applyNumberFormat="1" applyFont="1" applyFill="1" applyAlignment="1">
      <alignment horizontal="right" vertical="top"/>
    </xf>
    <xf numFmtId="195" fontId="29" fillId="0" borderId="0" xfId="0" applyNumberFormat="1" applyFont="1" applyAlignment="1" applyProtection="1">
      <alignment horizontal="right" vertical="center"/>
      <protection/>
    </xf>
    <xf numFmtId="195" fontId="29" fillId="0" borderId="0" xfId="0" applyNumberFormat="1" applyFont="1" applyAlignment="1">
      <alignment horizontal="right" vertical="center"/>
    </xf>
    <xf numFmtId="0" fontId="38" fillId="0" borderId="0" xfId="0" applyFont="1" applyFill="1" applyAlignment="1">
      <alignment vertical="center"/>
    </xf>
    <xf numFmtId="0" fontId="38" fillId="0" borderId="0" xfId="0" applyFont="1" applyAlignment="1">
      <alignment vertical="center"/>
    </xf>
    <xf numFmtId="0" fontId="7" fillId="0" borderId="61" xfId="0" applyFont="1" applyBorder="1" applyAlignment="1" applyProtection="1">
      <alignment vertical="center"/>
      <protection/>
    </xf>
    <xf numFmtId="0" fontId="27" fillId="0" borderId="0" xfId="0" applyFont="1" applyFill="1" applyAlignment="1">
      <alignment vertical="top" wrapText="1"/>
    </xf>
    <xf numFmtId="0" fontId="28" fillId="0" borderId="0" xfId="0" applyFont="1" applyAlignment="1">
      <alignment vertical="top" wrapText="1"/>
    </xf>
    <xf numFmtId="14" fontId="0" fillId="0" borderId="23" xfId="0" applyNumberFormat="1" applyBorder="1" applyAlignment="1">
      <alignment vertical="center"/>
    </xf>
    <xf numFmtId="0" fontId="8" fillId="34" borderId="19" xfId="0" applyFont="1" applyFill="1" applyBorder="1" applyAlignment="1">
      <alignment vertical="center" wrapText="1"/>
    </xf>
    <xf numFmtId="0" fontId="0" fillId="34" borderId="19" xfId="0" applyFill="1" applyBorder="1" applyAlignment="1">
      <alignment vertical="center"/>
    </xf>
    <xf numFmtId="0" fontId="0" fillId="34" borderId="17" xfId="0" applyFill="1" applyBorder="1" applyAlignment="1">
      <alignment vertical="center"/>
    </xf>
    <xf numFmtId="14" fontId="0" fillId="0" borderId="62" xfId="0" applyNumberFormat="1" applyBorder="1" applyAlignment="1" applyProtection="1">
      <alignment horizontal="center" vertical="center"/>
      <protection locked="0"/>
    </xf>
    <xf numFmtId="14" fontId="0" fillId="0" borderId="63" xfId="0" applyNumberFormat="1" applyBorder="1" applyAlignment="1" applyProtection="1">
      <alignment horizontal="center" vertical="center"/>
      <protection locked="0"/>
    </xf>
    <xf numFmtId="14" fontId="0" fillId="0" borderId="64" xfId="0" applyNumberFormat="1" applyBorder="1" applyAlignment="1" applyProtection="1">
      <alignment horizontal="center" vertical="center"/>
      <protection locked="0"/>
    </xf>
    <xf numFmtId="0" fontId="10" fillId="0" borderId="65" xfId="0" applyFont="1" applyBorder="1" applyAlignment="1" applyProtection="1">
      <alignment vertical="center"/>
      <protection locked="0"/>
    </xf>
    <xf numFmtId="0" fontId="12" fillId="0" borderId="66" xfId="0" applyFont="1" applyBorder="1" applyAlignment="1" applyProtection="1">
      <alignment vertical="center"/>
      <protection locked="0"/>
    </xf>
    <xf numFmtId="0" fontId="10" fillId="0" borderId="62" xfId="0" applyFont="1" applyBorder="1" applyAlignment="1" applyProtection="1">
      <alignment horizontal="left" vertical="center" indent="1" shrinkToFit="1"/>
      <protection locked="0"/>
    </xf>
    <xf numFmtId="0" fontId="10" fillId="0" borderId="63" xfId="0" applyFont="1" applyBorder="1" applyAlignment="1" applyProtection="1">
      <alignment horizontal="left" vertical="center" indent="1" shrinkToFit="1"/>
      <protection locked="0"/>
    </xf>
    <xf numFmtId="0" fontId="0" fillId="0" borderId="64" xfId="0" applyBorder="1" applyAlignment="1" applyProtection="1">
      <alignment horizontal="left" vertical="center" indent="1" shrinkToFit="1"/>
      <protection locked="0"/>
    </xf>
    <xf numFmtId="0" fontId="22" fillId="0" borderId="20" xfId="0" applyFont="1" applyBorder="1" applyAlignment="1">
      <alignment vertical="center" wrapText="1"/>
    </xf>
    <xf numFmtId="0" fontId="22" fillId="0" borderId="0" xfId="0" applyFont="1" applyAlignment="1">
      <alignment vertical="center"/>
    </xf>
    <xf numFmtId="0" fontId="14" fillId="33" borderId="0" xfId="0" applyFont="1" applyFill="1" applyAlignment="1">
      <alignment horizontal="center" vertical="center"/>
    </xf>
    <xf numFmtId="197" fontId="9" fillId="0" borderId="62" xfId="0" applyNumberFormat="1" applyFont="1" applyBorder="1" applyAlignment="1" applyProtection="1">
      <alignment horizontal="center" vertical="center"/>
      <protection locked="0"/>
    </xf>
    <xf numFmtId="197" fontId="9" fillId="0" borderId="64" xfId="0" applyNumberFormat="1" applyFont="1" applyBorder="1" applyAlignment="1" applyProtection="1">
      <alignment horizontal="center" vertical="center"/>
      <protection locked="0"/>
    </xf>
    <xf numFmtId="0" fontId="10" fillId="0" borderId="67" xfId="0" applyFont="1" applyBorder="1" applyAlignment="1" applyProtection="1">
      <alignment vertical="center"/>
      <protection locked="0"/>
    </xf>
    <xf numFmtId="0" fontId="12" fillId="0" borderId="68" xfId="0" applyFont="1" applyBorder="1" applyAlignment="1" applyProtection="1">
      <alignment vertical="center"/>
      <protection locked="0"/>
    </xf>
    <xf numFmtId="0" fontId="37" fillId="0" borderId="20" xfId="0" applyFont="1" applyBorder="1" applyAlignment="1">
      <alignment vertical="center" shrinkToFit="1"/>
    </xf>
    <xf numFmtId="0" fontId="32" fillId="0" borderId="0" xfId="0" applyFont="1" applyAlignment="1">
      <alignment vertical="center" shrinkToFit="1"/>
    </xf>
    <xf numFmtId="0" fontId="39" fillId="0" borderId="20" xfId="0" applyFont="1" applyBorder="1" applyAlignment="1">
      <alignment vertical="center"/>
    </xf>
    <xf numFmtId="0" fontId="23" fillId="0" borderId="0" xfId="0" applyFont="1" applyBorder="1" applyAlignment="1">
      <alignment vertical="center"/>
    </xf>
    <xf numFmtId="0" fontId="3" fillId="0" borderId="0" xfId="0" applyFont="1" applyAlignment="1">
      <alignment vertical="center"/>
    </xf>
    <xf numFmtId="0" fontId="8" fillId="34" borderId="69" xfId="0" applyFont="1" applyFill="1" applyBorder="1" applyAlignment="1">
      <alignment horizontal="left" vertical="center" indent="13"/>
    </xf>
    <xf numFmtId="0" fontId="0" fillId="0" borderId="17" xfId="0" applyBorder="1" applyAlignment="1">
      <alignment horizontal="left" vertical="center" indent="13"/>
    </xf>
    <xf numFmtId="0" fontId="0" fillId="0" borderId="70" xfId="0" applyBorder="1" applyAlignment="1">
      <alignment horizontal="left" vertical="center" indent="13"/>
    </xf>
    <xf numFmtId="0" fontId="13" fillId="0" borderId="0" xfId="0" applyFont="1" applyAlignment="1">
      <alignment horizontal="center"/>
    </xf>
    <xf numFmtId="49" fontId="9" fillId="0" borderId="62" xfId="0" applyNumberFormat="1" applyFont="1" applyBorder="1" applyAlignment="1" applyProtection="1">
      <alignment horizontal="center" vertical="center"/>
      <protection locked="0"/>
    </xf>
    <xf numFmtId="49" fontId="9" fillId="0" borderId="63" xfId="0" applyNumberFormat="1" applyFont="1" applyBorder="1" applyAlignment="1" applyProtection="1">
      <alignment horizontal="center" vertical="center"/>
      <protection locked="0"/>
    </xf>
    <xf numFmtId="49" fontId="9" fillId="0" borderId="64"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0" fontId="4" fillId="0" borderId="39"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49" fontId="9" fillId="0" borderId="73" xfId="0" applyNumberFormat="1" applyFont="1" applyBorder="1" applyAlignment="1" applyProtection="1">
      <alignment horizontal="center" vertical="center"/>
      <protection locked="0"/>
    </xf>
    <xf numFmtId="0" fontId="10" fillId="0" borderId="7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33" fillId="0" borderId="62" xfId="0" applyFont="1" applyBorder="1" applyAlignment="1" applyProtection="1">
      <alignment vertical="center"/>
      <protection locked="0"/>
    </xf>
    <xf numFmtId="0" fontId="33" fillId="0" borderId="63" xfId="0" applyFont="1" applyBorder="1" applyAlignment="1" applyProtection="1">
      <alignment vertical="center"/>
      <protection locked="0"/>
    </xf>
    <xf numFmtId="0" fontId="33" fillId="0" borderId="64" xfId="0" applyFont="1" applyBorder="1" applyAlignment="1" applyProtection="1">
      <alignment vertical="center"/>
      <protection locked="0"/>
    </xf>
    <xf numFmtId="0" fontId="25" fillId="0" borderId="76" xfId="0" applyFont="1" applyBorder="1" applyAlignment="1">
      <alignment vertical="top"/>
    </xf>
    <xf numFmtId="49" fontId="30" fillId="0" borderId="0" xfId="0" applyNumberFormat="1" applyFont="1" applyFill="1" applyBorder="1" applyAlignment="1" applyProtection="1">
      <alignment horizontal="center" vertical="center"/>
      <protection locked="0"/>
    </xf>
    <xf numFmtId="0" fontId="30" fillId="0" borderId="0" xfId="0" applyFont="1" applyFill="1" applyAlignment="1">
      <alignment horizontal="center" vertical="center"/>
    </xf>
    <xf numFmtId="0" fontId="4" fillId="0" borderId="62" xfId="0" applyFont="1" applyBorder="1" applyAlignment="1" applyProtection="1">
      <alignment vertical="center" shrinkToFit="1"/>
      <protection locked="0"/>
    </xf>
    <xf numFmtId="0" fontId="4" fillId="0" borderId="63" xfId="0" applyFont="1" applyBorder="1" applyAlignment="1" applyProtection="1">
      <alignment vertical="center" shrinkToFit="1"/>
      <protection locked="0"/>
    </xf>
    <xf numFmtId="0" fontId="4" fillId="0" borderId="64" xfId="0" applyFont="1" applyBorder="1" applyAlignment="1" applyProtection="1">
      <alignment vertical="center" shrinkToFit="1"/>
      <protection locked="0"/>
    </xf>
    <xf numFmtId="0" fontId="5" fillId="0" borderId="60"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8" fillId="0" borderId="0" xfId="0" applyFont="1" applyAlignment="1">
      <alignment vertical="center"/>
    </xf>
    <xf numFmtId="0" fontId="0" fillId="0" borderId="0" xfId="0" applyAlignment="1">
      <alignment vertical="center"/>
    </xf>
    <xf numFmtId="0" fontId="39" fillId="0" borderId="0" xfId="0" applyFont="1" applyBorder="1" applyAlignment="1">
      <alignment vertical="center" wrapText="1"/>
    </xf>
    <xf numFmtId="0" fontId="3" fillId="0" borderId="0" xfId="0" applyFont="1" applyBorder="1" applyAlignment="1">
      <alignment vertical="center"/>
    </xf>
    <xf numFmtId="0" fontId="75" fillId="0" borderId="0" xfId="0" applyFont="1" applyBorder="1" applyAlignment="1" applyProtection="1">
      <alignment horizontal="left" wrapText="1"/>
      <protection/>
    </xf>
    <xf numFmtId="0" fontId="75" fillId="0" borderId="0" xfId="0" applyFont="1" applyBorder="1" applyAlignment="1" applyProtection="1">
      <alignment horizontal="left"/>
      <protection/>
    </xf>
    <xf numFmtId="49" fontId="40" fillId="0" borderId="0" xfId="0" applyNumberFormat="1" applyFont="1" applyBorder="1" applyAlignment="1" applyProtection="1">
      <alignment vertical="center" wrapText="1"/>
      <protection locked="0"/>
    </xf>
    <xf numFmtId="0" fontId="26" fillId="0" borderId="0" xfId="0" applyFont="1" applyBorder="1" applyAlignment="1">
      <alignment vertical="center"/>
    </xf>
    <xf numFmtId="0" fontId="39" fillId="0" borderId="0" xfId="0" applyFont="1" applyAlignment="1">
      <alignment vertical="top" wrapText="1"/>
    </xf>
    <xf numFmtId="0" fontId="26" fillId="0" borderId="0" xfId="0" applyFont="1" applyAlignment="1">
      <alignment vertical="top"/>
    </xf>
    <xf numFmtId="0" fontId="19" fillId="0" borderId="78" xfId="0" applyFont="1" applyBorder="1" applyAlignment="1" applyProtection="1">
      <alignment horizontal="center" vertical="center" wrapText="1"/>
      <protection/>
    </xf>
    <xf numFmtId="0" fontId="19" fillId="0" borderId="79" xfId="0" applyFont="1" applyBorder="1" applyAlignment="1" applyProtection="1">
      <alignment horizontal="center" vertical="center" wrapText="1"/>
      <protection/>
    </xf>
    <xf numFmtId="0" fontId="19" fillId="0" borderId="80" xfId="0" applyFont="1" applyBorder="1" applyAlignment="1" applyProtection="1">
      <alignment horizontal="center" vertical="center" wrapText="1"/>
      <protection/>
    </xf>
    <xf numFmtId="0" fontId="19" fillId="0" borderId="81" xfId="0" applyFont="1" applyBorder="1" applyAlignment="1" applyProtection="1">
      <alignment horizontal="center" vertical="center" wrapText="1"/>
      <protection/>
    </xf>
    <xf numFmtId="0" fontId="19" fillId="0" borderId="82" xfId="0" applyFont="1" applyBorder="1" applyAlignment="1" applyProtection="1">
      <alignment horizontal="center" vertical="center" wrapText="1"/>
      <protection/>
    </xf>
    <xf numFmtId="0" fontId="19" fillId="0" borderId="83" xfId="0" applyFont="1" applyBorder="1" applyAlignment="1" applyProtection="1">
      <alignment horizontal="center" vertical="center" wrapText="1"/>
      <protection/>
    </xf>
    <xf numFmtId="0" fontId="19" fillId="37" borderId="10" xfId="0" applyFont="1" applyFill="1" applyBorder="1" applyAlignment="1" applyProtection="1">
      <alignment horizontal="center" vertical="center"/>
      <protection/>
    </xf>
    <xf numFmtId="0" fontId="19" fillId="37" borderId="84" xfId="0" applyFont="1" applyFill="1" applyBorder="1" applyAlignment="1" applyProtection="1">
      <alignment horizontal="center" vertical="center"/>
      <protection/>
    </xf>
    <xf numFmtId="0" fontId="19" fillId="37" borderId="85" xfId="0" applyFont="1" applyFill="1" applyBorder="1" applyAlignment="1" applyProtection="1">
      <alignment horizontal="center" vertical="center"/>
      <protection/>
    </xf>
    <xf numFmtId="0" fontId="19" fillId="0" borderId="86" xfId="0" applyFont="1" applyBorder="1" applyAlignment="1" applyProtection="1">
      <alignment horizontal="center" vertical="center" wrapText="1"/>
      <protection/>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9" fillId="0" borderId="78" xfId="0" applyFont="1" applyBorder="1" applyAlignment="1" applyProtection="1">
      <alignment horizontal="center" vertical="center"/>
      <protection/>
    </xf>
    <xf numFmtId="0" fontId="0" fillId="0" borderId="79" xfId="0" applyBorder="1" applyAlignment="1">
      <alignment horizontal="center" vertical="center"/>
    </xf>
    <xf numFmtId="0" fontId="0" fillId="0" borderId="92" xfId="0" applyBorder="1" applyAlignment="1">
      <alignment horizontal="center" vertical="center"/>
    </xf>
    <xf numFmtId="0" fontId="19" fillId="37" borderId="93" xfId="0" applyFont="1" applyFill="1" applyBorder="1" applyAlignment="1" applyProtection="1">
      <alignment horizontal="center" vertical="center"/>
      <protection/>
    </xf>
    <xf numFmtId="0" fontId="19" fillId="37" borderId="13" xfId="0" applyFont="1" applyFill="1" applyBorder="1" applyAlignment="1" applyProtection="1">
      <alignment horizontal="center" vertical="center"/>
      <protection/>
    </xf>
    <xf numFmtId="0" fontId="19" fillId="37" borderId="94" xfId="0" applyFont="1" applyFill="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0" fillId="0" borderId="55" xfId="0" applyBorder="1" applyAlignment="1">
      <alignment horizontal="center" vertical="center"/>
    </xf>
    <xf numFmtId="0" fontId="0" fillId="0" borderId="50" xfId="0" applyBorder="1" applyAlignment="1">
      <alignment horizontal="center" vertical="center"/>
    </xf>
    <xf numFmtId="0" fontId="19" fillId="37" borderId="95" xfId="0" applyFont="1" applyFill="1" applyBorder="1" applyAlignment="1" applyProtection="1">
      <alignment horizontal="center" vertical="center"/>
      <protection/>
    </xf>
    <xf numFmtId="0" fontId="19" fillId="37" borderId="0" xfId="0" applyFont="1" applyFill="1" applyBorder="1" applyAlignment="1" applyProtection="1">
      <alignment horizontal="center" vertical="center"/>
      <protection/>
    </xf>
    <xf numFmtId="0" fontId="19" fillId="37" borderId="25" xfId="0" applyFon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96" xfId="0" applyBorder="1" applyAlignment="1" applyProtection="1">
      <alignment horizontal="center" vertical="center"/>
      <protection/>
    </xf>
    <xf numFmtId="0" fontId="0" fillId="0" borderId="84" xfId="0" applyFont="1" applyBorder="1" applyAlignment="1" applyProtection="1">
      <alignment horizontal="center" vertical="center" wrapText="1"/>
      <protection/>
    </xf>
    <xf numFmtId="0" fontId="0" fillId="0" borderId="97" xfId="0" applyBorder="1" applyAlignment="1" applyProtection="1">
      <alignment horizontal="center" vertical="center"/>
      <protection/>
    </xf>
    <xf numFmtId="0" fontId="0" fillId="0" borderId="84" xfId="0" applyBorder="1" applyAlignment="1">
      <alignment horizontal="center" vertical="center"/>
    </xf>
    <xf numFmtId="0" fontId="0" fillId="0" borderId="97" xfId="0" applyBorder="1" applyAlignment="1">
      <alignment horizontal="center" vertical="center"/>
    </xf>
    <xf numFmtId="0" fontId="0" fillId="0" borderId="85" xfId="0" applyBorder="1" applyAlignment="1">
      <alignment horizontal="center" vertical="center"/>
    </xf>
    <xf numFmtId="0" fontId="0" fillId="0" borderId="98" xfId="0" applyBorder="1" applyAlignment="1">
      <alignment horizontal="center" vertical="center"/>
    </xf>
    <xf numFmtId="0" fontId="0" fillId="0" borderId="99" xfId="0" applyBorder="1" applyAlignment="1" applyProtection="1">
      <alignment horizontal="center"/>
      <protection/>
    </xf>
    <xf numFmtId="0" fontId="0" fillId="0" borderId="25" xfId="0" applyBorder="1" applyAlignment="1" applyProtection="1">
      <alignment horizontal="center"/>
      <protection/>
    </xf>
    <xf numFmtId="0" fontId="1" fillId="0" borderId="100" xfId="0" applyFont="1" applyFill="1" applyBorder="1" applyAlignment="1" applyProtection="1">
      <alignment horizontal="center" vertical="distributed" textRotation="255" wrapText="1" indent="1"/>
      <protection/>
    </xf>
    <xf numFmtId="0" fontId="1" fillId="0" borderId="101" xfId="0" applyFont="1" applyFill="1" applyBorder="1" applyAlignment="1" applyProtection="1">
      <alignment horizontal="center" vertical="distributed" textRotation="255" wrapText="1" indent="1"/>
      <protection/>
    </xf>
    <xf numFmtId="0" fontId="1" fillId="0" borderId="102" xfId="0" applyFont="1" applyFill="1" applyBorder="1" applyAlignment="1" applyProtection="1">
      <alignment horizontal="center" vertical="distributed" textRotation="255" wrapText="1" indent="1"/>
      <protection/>
    </xf>
    <xf numFmtId="0" fontId="0" fillId="0" borderId="103"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04" xfId="0" applyBorder="1" applyAlignment="1" applyProtection="1">
      <alignment horizontal="center" vertical="center" wrapText="1"/>
      <protection/>
    </xf>
    <xf numFmtId="0" fontId="0" fillId="0" borderId="104" xfId="0" applyBorder="1" applyAlignment="1" applyProtection="1">
      <alignment horizontal="center" vertical="center"/>
      <protection/>
    </xf>
    <xf numFmtId="0" fontId="17" fillId="0" borderId="105" xfId="0" applyFont="1" applyBorder="1" applyAlignment="1" applyProtection="1">
      <alignment horizontal="left" vertical="center" wrapText="1"/>
      <protection/>
    </xf>
    <xf numFmtId="0" fontId="17" fillId="0" borderId="104" xfId="0" applyFont="1" applyBorder="1" applyAlignment="1" applyProtection="1">
      <alignment horizontal="left" vertical="center" wrapText="1"/>
      <protection/>
    </xf>
    <xf numFmtId="0" fontId="17" fillId="0" borderId="103" xfId="0" applyFont="1" applyBorder="1" applyAlignment="1" applyProtection="1">
      <alignment horizontal="left" vertical="center" wrapText="1"/>
      <protection/>
    </xf>
    <xf numFmtId="0" fontId="17" fillId="0" borderId="23" xfId="0" applyFont="1" applyBorder="1" applyAlignment="1" applyProtection="1">
      <alignment horizontal="left" vertical="center" wrapText="1"/>
      <protection/>
    </xf>
    <xf numFmtId="0" fontId="0" fillId="0" borderId="10" xfId="0" applyFont="1" applyBorder="1" applyAlignment="1" applyProtection="1">
      <alignment horizontal="center" vertical="center" shrinkToFit="1"/>
      <protection/>
    </xf>
    <xf numFmtId="0" fontId="0" fillId="0" borderId="84" xfId="0" applyBorder="1" applyAlignment="1">
      <alignment horizontal="center" vertical="center" shrinkToFit="1"/>
    </xf>
    <xf numFmtId="0" fontId="0" fillId="0" borderId="95" xfId="0" applyBorder="1" applyAlignment="1" applyProtection="1">
      <alignment horizontal="center" vertical="center" shrinkToFit="1"/>
      <protection/>
    </xf>
    <xf numFmtId="0" fontId="0" fillId="0" borderId="96" xfId="0" applyBorder="1" applyAlignment="1">
      <alignment horizontal="center" vertical="center" shrinkToFit="1"/>
    </xf>
    <xf numFmtId="0" fontId="0" fillId="0" borderId="0" xfId="0" applyAlignment="1">
      <alignment horizontal="center" vertical="center" shrinkToFit="1"/>
    </xf>
    <xf numFmtId="0" fontId="0" fillId="0" borderId="97" xfId="0" applyBorder="1" applyAlignment="1">
      <alignment horizontal="center" vertical="center" shrinkToFit="1"/>
    </xf>
    <xf numFmtId="0" fontId="0" fillId="0" borderId="84" xfId="0" applyFont="1" applyBorder="1" applyAlignment="1" applyProtection="1">
      <alignment horizontal="center" vertical="center" shrinkToFit="1"/>
      <protection/>
    </xf>
    <xf numFmtId="0" fontId="0" fillId="0" borderId="85" xfId="0" applyBorder="1" applyAlignment="1">
      <alignment horizontal="center" vertical="center" shrinkToFit="1"/>
    </xf>
    <xf numFmtId="0" fontId="4" fillId="0" borderId="11" xfId="0" applyFont="1" applyBorder="1" applyAlignment="1" applyProtection="1">
      <alignment horizontal="center" vertical="center"/>
      <protection/>
    </xf>
    <xf numFmtId="0" fontId="0" fillId="0" borderId="0" xfId="0" applyAlignment="1" applyProtection="1">
      <alignment vertical="center"/>
      <protection/>
    </xf>
    <xf numFmtId="0" fontId="0" fillId="0" borderId="97" xfId="0" applyBorder="1" applyAlignment="1" applyProtection="1">
      <alignment vertical="center"/>
      <protection/>
    </xf>
    <xf numFmtId="14" fontId="4" fillId="0" borderId="26" xfId="0" applyNumberFormat="1" applyFont="1" applyBorder="1" applyAlignment="1">
      <alignment horizontal="distributed" vertical="center" indent="5"/>
    </xf>
    <xf numFmtId="14" fontId="4" fillId="0" borderId="23" xfId="0" applyNumberFormat="1" applyFont="1" applyBorder="1" applyAlignment="1">
      <alignment horizontal="distributed" vertical="center" indent="5"/>
    </xf>
    <xf numFmtId="14" fontId="4" fillId="0" borderId="106" xfId="0" applyNumberFormat="1" applyFont="1" applyBorder="1" applyAlignment="1">
      <alignment horizontal="distributed" vertical="center" indent="5"/>
    </xf>
    <xf numFmtId="0" fontId="0" fillId="0" borderId="107" xfId="0" applyBorder="1" applyAlignment="1" applyProtection="1">
      <alignment horizontal="center" vertical="center"/>
      <protection/>
    </xf>
    <xf numFmtId="0" fontId="0" fillId="0" borderId="95" xfId="0" applyBorder="1" applyAlignment="1" applyProtection="1">
      <alignment horizontal="center" vertical="center"/>
      <protection/>
    </xf>
    <xf numFmtId="0" fontId="18" fillId="0" borderId="26" xfId="0" applyFont="1" applyBorder="1" applyAlignment="1" applyProtection="1">
      <alignment horizontal="left" vertical="center" wrapText="1" indent="1"/>
      <protection/>
    </xf>
    <xf numFmtId="0" fontId="18" fillId="0" borderId="23" xfId="0" applyFont="1" applyBorder="1" applyAlignment="1" applyProtection="1">
      <alignment horizontal="left" vertical="center" wrapText="1" indent="1"/>
      <protection/>
    </xf>
    <xf numFmtId="0" fontId="18" fillId="0" borderId="106" xfId="0" applyFont="1" applyBorder="1" applyAlignment="1" applyProtection="1">
      <alignment horizontal="left" vertical="center" wrapText="1" indent="1"/>
      <protection/>
    </xf>
    <xf numFmtId="0" fontId="4" fillId="0" borderId="108" xfId="0" applyFont="1" applyBorder="1" applyAlignment="1" applyProtection="1">
      <alignment horizontal="center" vertical="center"/>
      <protection/>
    </xf>
    <xf numFmtId="0" fontId="4" fillId="0" borderId="109" xfId="0" applyFont="1" applyBorder="1" applyAlignment="1" applyProtection="1">
      <alignment horizontal="center" vertical="center"/>
      <protection/>
    </xf>
    <xf numFmtId="0" fontId="4" fillId="0" borderId="110" xfId="0" applyFont="1" applyBorder="1" applyAlignment="1" applyProtection="1">
      <alignment horizontal="center" vertical="center"/>
      <protection/>
    </xf>
    <xf numFmtId="0" fontId="16" fillId="0" borderId="103" xfId="0" applyFont="1" applyBorder="1" applyAlignment="1" applyProtection="1">
      <alignment horizontal="center" vertical="center" shrinkToFit="1"/>
      <protection/>
    </xf>
    <xf numFmtId="0" fontId="16" fillId="0" borderId="23" xfId="0" applyFont="1" applyBorder="1" applyAlignment="1" applyProtection="1">
      <alignment vertical="center" shrinkToFit="1"/>
      <protection/>
    </xf>
    <xf numFmtId="0" fontId="16" fillId="0" borderId="24" xfId="0" applyFont="1" applyBorder="1" applyAlignment="1" applyProtection="1">
      <alignment vertical="center" shrinkToFit="1"/>
      <protection/>
    </xf>
    <xf numFmtId="41" fontId="2" fillId="0" borderId="111" xfId="0" applyNumberFormat="1" applyFont="1" applyBorder="1" applyAlignment="1" applyProtection="1">
      <alignment horizontal="right" vertical="center"/>
      <protection/>
    </xf>
    <xf numFmtId="41" fontId="2" fillId="0" borderId="78" xfId="0" applyNumberFormat="1" applyFont="1" applyBorder="1" applyAlignment="1" applyProtection="1">
      <alignment horizontal="right" vertical="center"/>
      <protection/>
    </xf>
    <xf numFmtId="0" fontId="15" fillId="0" borderId="55" xfId="0" applyFont="1" applyBorder="1" applyAlignment="1" applyProtection="1">
      <alignment horizontal="center" vertical="center"/>
      <protection/>
    </xf>
    <xf numFmtId="0" fontId="15" fillId="0" borderId="112" xfId="0" applyFont="1" applyBorder="1" applyAlignment="1" applyProtection="1">
      <alignment horizontal="center" vertical="center"/>
      <protection/>
    </xf>
    <xf numFmtId="0" fontId="16" fillId="0" borderId="113" xfId="0" applyNumberFormat="1" applyFont="1" applyBorder="1" applyAlignment="1" applyProtection="1">
      <alignment horizontal="right" vertical="center" shrinkToFit="1"/>
      <protection/>
    </xf>
    <xf numFmtId="0" fontId="16" fillId="0" borderId="92" xfId="0" applyNumberFormat="1" applyFont="1" applyBorder="1" applyAlignment="1" applyProtection="1">
      <alignment horizontal="right" vertical="center" shrinkToFit="1"/>
      <protection/>
    </xf>
    <xf numFmtId="41" fontId="4" fillId="0" borderId="111" xfId="0" applyNumberFormat="1" applyFont="1" applyBorder="1" applyAlignment="1" applyProtection="1">
      <alignment horizontal="center" vertical="center"/>
      <protection/>
    </xf>
    <xf numFmtId="41" fontId="4" fillId="0" borderId="78" xfId="0" applyNumberFormat="1" applyFont="1" applyBorder="1" applyAlignment="1" applyProtection="1">
      <alignment horizontal="center" vertical="center"/>
      <protection/>
    </xf>
    <xf numFmtId="0" fontId="17" fillId="0" borderId="0" xfId="0" applyFont="1" applyBorder="1" applyAlignment="1" applyProtection="1">
      <alignment horizontal="left" vertical="center" shrinkToFit="1"/>
      <protection/>
    </xf>
    <xf numFmtId="0" fontId="17" fillId="0" borderId="13" xfId="0" applyFont="1" applyBorder="1" applyAlignment="1" applyProtection="1">
      <alignment horizontal="left" vertical="center" shrinkToFit="1"/>
      <protection/>
    </xf>
    <xf numFmtId="0" fontId="0" fillId="0" borderId="0" xfId="0" applyBorder="1" applyAlignment="1" applyProtection="1">
      <alignment horizontal="center" vertical="center"/>
      <protection/>
    </xf>
    <xf numFmtId="176" fontId="16" fillId="0" borderId="113" xfId="0" applyNumberFormat="1" applyFont="1" applyBorder="1" applyAlignment="1" applyProtection="1">
      <alignment horizontal="right" vertical="center" shrinkToFit="1"/>
      <protection/>
    </xf>
    <xf numFmtId="176" fontId="16" fillId="0" borderId="92" xfId="0" applyNumberFormat="1" applyFont="1" applyBorder="1" applyAlignment="1" applyProtection="1">
      <alignment horizontal="right" vertical="center" shrinkToFit="1"/>
      <protection/>
    </xf>
    <xf numFmtId="12" fontId="18" fillId="0" borderId="53" xfId="0" applyNumberFormat="1" applyFont="1" applyBorder="1" applyAlignment="1" applyProtection="1">
      <alignment horizontal="center" vertical="center" shrinkToFit="1"/>
      <protection/>
    </xf>
    <xf numFmtId="12" fontId="18" fillId="0" borderId="114" xfId="0" applyNumberFormat="1" applyFont="1" applyBorder="1" applyAlignment="1" applyProtection="1">
      <alignment horizontal="center" vertical="center" shrinkToFit="1"/>
      <protection/>
    </xf>
    <xf numFmtId="176" fontId="16" fillId="0" borderId="115" xfId="0" applyNumberFormat="1" applyFont="1" applyBorder="1" applyAlignment="1" applyProtection="1">
      <alignment horizontal="right" vertical="center" shrinkToFit="1"/>
      <protection/>
    </xf>
    <xf numFmtId="176" fontId="16" fillId="0" borderId="53" xfId="0" applyNumberFormat="1" applyFont="1" applyBorder="1" applyAlignment="1" applyProtection="1">
      <alignment horizontal="right" vertical="center" shrinkToFit="1"/>
      <protection/>
    </xf>
    <xf numFmtId="49" fontId="4" fillId="0" borderId="28" xfId="0" applyNumberFormat="1" applyFont="1" applyBorder="1" applyAlignment="1" applyProtection="1">
      <alignment horizontal="center" vertical="center"/>
      <protection/>
    </xf>
    <xf numFmtId="197" fontId="17" fillId="0" borderId="0" xfId="0" applyNumberFormat="1" applyFont="1" applyBorder="1" applyAlignment="1" applyProtection="1">
      <alignment horizontal="left" vertical="center"/>
      <protection/>
    </xf>
    <xf numFmtId="197" fontId="17" fillId="0" borderId="0" xfId="0" applyNumberFormat="1" applyFont="1" applyAlignment="1" applyProtection="1">
      <alignment horizontal="left" vertical="center"/>
      <protection/>
    </xf>
    <xf numFmtId="49" fontId="17" fillId="0" borderId="25" xfId="0" applyNumberFormat="1" applyFont="1" applyBorder="1" applyAlignment="1" applyProtection="1">
      <alignment vertical="center"/>
      <protection/>
    </xf>
    <xf numFmtId="0" fontId="17" fillId="0" borderId="25" xfId="0" applyNumberFormat="1" applyFont="1" applyBorder="1" applyAlignment="1" applyProtection="1">
      <alignment vertical="center"/>
      <protection/>
    </xf>
    <xf numFmtId="0" fontId="17" fillId="0" borderId="94"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17" fillId="0" borderId="0" xfId="0" applyFont="1" applyAlignment="1" applyProtection="1">
      <alignment horizontal="left" vertical="center" shrinkToFit="1"/>
      <protection/>
    </xf>
    <xf numFmtId="0" fontId="5"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xf>
    <xf numFmtId="189" fontId="7" fillId="0" borderId="28" xfId="0" applyNumberFormat="1"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5" fillId="0" borderId="11" xfId="0" applyFont="1" applyBorder="1" applyAlignment="1" applyProtection="1">
      <alignment horizontal="left" vertical="center"/>
      <protection/>
    </xf>
    <xf numFmtId="176" fontId="17" fillId="0" borderId="116" xfId="0" applyNumberFormat="1" applyFont="1" applyBorder="1" applyAlignment="1" applyProtection="1">
      <alignment horizontal="right" vertical="center"/>
      <protection/>
    </xf>
    <xf numFmtId="176" fontId="17" fillId="0" borderId="117" xfId="0" applyNumberFormat="1" applyFont="1" applyBorder="1" applyAlignment="1" applyProtection="1">
      <alignment horizontal="right" vertical="center"/>
      <protection/>
    </xf>
    <xf numFmtId="176" fontId="16" fillId="0" borderId="118" xfId="0" applyNumberFormat="1" applyFont="1" applyBorder="1" applyAlignment="1" applyProtection="1">
      <alignment horizontal="right" vertical="center" shrinkToFit="1"/>
      <protection/>
    </xf>
    <xf numFmtId="0" fontId="4" fillId="0" borderId="30" xfId="0" applyFont="1" applyBorder="1" applyAlignment="1" applyProtection="1">
      <alignment horizontal="center" vertical="center"/>
      <protection/>
    </xf>
    <xf numFmtId="182" fontId="16" fillId="0" borderId="119" xfId="48" applyNumberFormat="1" applyFont="1" applyBorder="1" applyAlignment="1" applyProtection="1">
      <alignment vertical="center"/>
      <protection/>
    </xf>
    <xf numFmtId="182" fontId="16" fillId="0" borderId="120" xfId="48" applyNumberFormat="1" applyFont="1" applyBorder="1" applyAlignment="1" applyProtection="1">
      <alignment vertical="center"/>
      <protection/>
    </xf>
    <xf numFmtId="183" fontId="18" fillId="0" borderId="53" xfId="0" applyNumberFormat="1" applyFont="1" applyBorder="1" applyAlignment="1" applyProtection="1">
      <alignment horizontal="center" vertical="center" shrinkToFit="1"/>
      <protection/>
    </xf>
    <xf numFmtId="183" fontId="18" fillId="0" borderId="114" xfId="0" applyNumberFormat="1" applyFont="1" applyBorder="1" applyAlignment="1" applyProtection="1">
      <alignment horizontal="center" vertical="center" shrinkToFit="1"/>
      <protection/>
    </xf>
    <xf numFmtId="0" fontId="16" fillId="0" borderId="115" xfId="0" applyNumberFormat="1" applyFont="1" applyBorder="1" applyAlignment="1" applyProtection="1">
      <alignment horizontal="right" vertical="center" shrinkToFit="1"/>
      <protection/>
    </xf>
    <xf numFmtId="0" fontId="16" fillId="0" borderId="53" xfId="0" applyNumberFormat="1" applyFont="1" applyBorder="1" applyAlignment="1" applyProtection="1">
      <alignment horizontal="right" vertical="center" shrinkToFit="1"/>
      <protection/>
    </xf>
    <xf numFmtId="0" fontId="4" fillId="0" borderId="121" xfId="0" applyFont="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81" xfId="0" applyBorder="1" applyAlignment="1" applyProtection="1">
      <alignment horizontal="center" vertical="center"/>
      <protection/>
    </xf>
    <xf numFmtId="183" fontId="18" fillId="0" borderId="92" xfId="0" applyNumberFormat="1" applyFont="1" applyBorder="1" applyAlignment="1" applyProtection="1">
      <alignment horizontal="center" vertical="center" shrinkToFit="1"/>
      <protection/>
    </xf>
    <xf numFmtId="183" fontId="18" fillId="0" borderId="122" xfId="0" applyNumberFormat="1" applyFont="1" applyBorder="1" applyAlignment="1" applyProtection="1">
      <alignment horizontal="center" vertical="center" shrinkToFit="1"/>
      <protection/>
    </xf>
    <xf numFmtId="0" fontId="2" fillId="0" borderId="111" xfId="0" applyFont="1" applyBorder="1" applyAlignment="1" applyProtection="1">
      <alignment horizontal="right" vertical="center"/>
      <protection/>
    </xf>
    <xf numFmtId="0" fontId="2" fillId="0" borderId="78" xfId="0" applyFont="1" applyBorder="1" applyAlignment="1" applyProtection="1">
      <alignment horizontal="right" vertical="center"/>
      <protection/>
    </xf>
    <xf numFmtId="0" fontId="2" fillId="0" borderId="78" xfId="0" applyFont="1" applyBorder="1" applyAlignment="1" applyProtection="1">
      <alignment horizontal="center" vertical="top"/>
      <protection/>
    </xf>
    <xf numFmtId="0" fontId="2" fillId="0" borderId="81" xfId="0" applyFont="1" applyBorder="1" applyAlignment="1" applyProtection="1">
      <alignment horizontal="center" vertical="top"/>
      <protection/>
    </xf>
    <xf numFmtId="12" fontId="18" fillId="0" borderId="92" xfId="0" applyNumberFormat="1" applyFont="1" applyBorder="1" applyAlignment="1" applyProtection="1">
      <alignment horizontal="center" vertical="center" shrinkToFit="1"/>
      <protection/>
    </xf>
    <xf numFmtId="12" fontId="18" fillId="0" borderId="122" xfId="0" applyNumberFormat="1" applyFont="1" applyBorder="1" applyAlignment="1" applyProtection="1">
      <alignment horizontal="center" vertical="center" shrinkToFit="1"/>
      <protection/>
    </xf>
    <xf numFmtId="0" fontId="0" fillId="0" borderId="123" xfId="0" applyBorder="1" applyAlignment="1" applyProtection="1">
      <alignment horizontal="right" vertical="center"/>
      <protection/>
    </xf>
    <xf numFmtId="0" fontId="0" fillId="0" borderId="124" xfId="0" applyBorder="1" applyAlignment="1" applyProtection="1">
      <alignment horizontal="right" vertical="center"/>
      <protection/>
    </xf>
    <xf numFmtId="0" fontId="0" fillId="0" borderId="125" xfId="0" applyBorder="1" applyAlignment="1" applyProtection="1">
      <alignment horizontal="left" vertical="center"/>
      <protection/>
    </xf>
    <xf numFmtId="0" fontId="0" fillId="0" borderId="126" xfId="0" applyBorder="1" applyAlignment="1" applyProtection="1">
      <alignment horizontal="left" vertical="center"/>
      <protection/>
    </xf>
    <xf numFmtId="0" fontId="0" fillId="0" borderId="127" xfId="0" applyBorder="1" applyAlignment="1" applyProtection="1">
      <alignment horizontal="left" vertical="center"/>
      <protection/>
    </xf>
    <xf numFmtId="0" fontId="0" fillId="0" borderId="126" xfId="0" applyBorder="1" applyAlignment="1" applyProtection="1">
      <alignment vertical="center"/>
      <protection/>
    </xf>
    <xf numFmtId="0" fontId="0" fillId="0" borderId="128" xfId="0" applyBorder="1" applyAlignment="1" applyProtection="1">
      <alignment vertical="center"/>
      <protection/>
    </xf>
    <xf numFmtId="0" fontId="15" fillId="0" borderId="79" xfId="0" applyFont="1" applyBorder="1" applyAlignment="1" applyProtection="1">
      <alignment horizontal="center" vertical="center"/>
      <protection/>
    </xf>
    <xf numFmtId="0" fontId="15" fillId="0" borderId="129" xfId="0" applyFont="1" applyBorder="1" applyAlignment="1" applyProtection="1">
      <alignment horizontal="center" vertical="center"/>
      <protection/>
    </xf>
    <xf numFmtId="0" fontId="15" fillId="0" borderId="82" xfId="0" applyFont="1" applyBorder="1" applyAlignment="1" applyProtection="1">
      <alignment horizontal="center" vertical="center"/>
      <protection/>
    </xf>
    <xf numFmtId="0" fontId="15" fillId="0" borderId="130" xfId="0" applyFont="1" applyBorder="1" applyAlignment="1" applyProtection="1">
      <alignment horizontal="center" vertical="center"/>
      <protection/>
    </xf>
    <xf numFmtId="0" fontId="15" fillId="0" borderId="131" xfId="0" applyFont="1" applyBorder="1" applyAlignment="1" applyProtection="1">
      <alignment horizontal="center" vertical="center"/>
      <protection/>
    </xf>
    <xf numFmtId="0" fontId="15" fillId="0" borderId="132" xfId="0" applyFont="1" applyBorder="1" applyAlignment="1" applyProtection="1">
      <alignment horizontal="center" vertical="center"/>
      <protection/>
    </xf>
    <xf numFmtId="0" fontId="15" fillId="0" borderId="132" xfId="0" applyFont="1" applyBorder="1" applyAlignment="1" applyProtection="1">
      <alignment vertical="center"/>
      <protection/>
    </xf>
    <xf numFmtId="0" fontId="15" fillId="0" borderId="79" xfId="0" applyFont="1" applyBorder="1" applyAlignment="1" applyProtection="1">
      <alignment vertical="center"/>
      <protection/>
    </xf>
    <xf numFmtId="0" fontId="15" fillId="0" borderId="129" xfId="0" applyFont="1" applyBorder="1" applyAlignment="1" applyProtection="1">
      <alignment vertical="center"/>
      <protection/>
    </xf>
    <xf numFmtId="0" fontId="6" fillId="0" borderId="124"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4" fillId="0" borderId="95" xfId="0" applyFont="1" applyBorder="1" applyAlignment="1" applyProtection="1">
      <alignment horizontal="center" vertical="center"/>
      <protection/>
    </xf>
    <xf numFmtId="0" fontId="4" fillId="0" borderId="96" xfId="0" applyFont="1" applyBorder="1" applyAlignment="1" applyProtection="1">
      <alignment horizontal="center" vertical="center"/>
      <protection/>
    </xf>
    <xf numFmtId="0" fontId="0" fillId="0" borderId="133"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Border="1" applyAlignment="1" applyProtection="1">
      <alignment horizontal="center" vertical="top"/>
      <protection/>
    </xf>
    <xf numFmtId="0" fontId="0" fillId="0" borderId="104" xfId="0" applyBorder="1" applyAlignment="1" applyProtection="1">
      <alignment vertical="center"/>
      <protection/>
    </xf>
    <xf numFmtId="0" fontId="0" fillId="0" borderId="136" xfId="0" applyBorder="1" applyAlignment="1" applyProtection="1">
      <alignment vertical="center"/>
      <protection/>
    </xf>
    <xf numFmtId="0" fontId="2" fillId="0" borderId="46" xfId="0" applyFont="1" applyBorder="1" applyAlignment="1" applyProtection="1">
      <alignment horizontal="center" vertical="center"/>
      <protection/>
    </xf>
    <xf numFmtId="0" fontId="2" fillId="0" borderId="46" xfId="0" applyFont="1" applyBorder="1" applyAlignment="1" applyProtection="1">
      <alignment horizontal="right" vertical="center"/>
      <protection/>
    </xf>
    <xf numFmtId="0" fontId="2" fillId="0" borderId="47" xfId="0" applyFont="1" applyBorder="1" applyAlignment="1" applyProtection="1">
      <alignment horizontal="right" vertical="center"/>
      <protection/>
    </xf>
    <xf numFmtId="0" fontId="17" fillId="0" borderId="136" xfId="0" applyFont="1" applyBorder="1" applyAlignment="1" applyProtection="1">
      <alignment horizontal="left" vertical="center" wrapText="1"/>
      <protection/>
    </xf>
    <xf numFmtId="0" fontId="17" fillId="0" borderId="106" xfId="0" applyFont="1" applyBorder="1" applyAlignment="1" applyProtection="1">
      <alignment horizontal="left" vertical="center" wrapText="1"/>
      <protection/>
    </xf>
    <xf numFmtId="0" fontId="0" fillId="0" borderId="0" xfId="0"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98" xfId="0" applyBorder="1" applyAlignment="1">
      <alignment horizontal="center" vertical="center" shrinkToFit="1"/>
    </xf>
    <xf numFmtId="0" fontId="19" fillId="0" borderId="86" xfId="0" applyFont="1" applyBorder="1" applyAlignment="1" applyProtection="1">
      <alignment horizontal="center" vertical="center"/>
      <protection/>
    </xf>
    <xf numFmtId="0" fontId="19" fillId="0" borderId="87" xfId="0" applyFont="1" applyBorder="1" applyAlignment="1" applyProtection="1">
      <alignment horizontal="center" vertical="center"/>
      <protection/>
    </xf>
    <xf numFmtId="0" fontId="0" fillId="0" borderId="137" xfId="0" applyBorder="1" applyAlignment="1">
      <alignment horizontal="center" vertical="center"/>
    </xf>
    <xf numFmtId="0" fontId="0" fillId="0" borderId="118" xfId="0" applyBorder="1" applyAlignment="1">
      <alignment horizontal="center" vertical="center"/>
    </xf>
    <xf numFmtId="0" fontId="36" fillId="0" borderId="10" xfId="0" applyNumberFormat="1" applyFont="1" applyBorder="1" applyAlignment="1" applyProtection="1">
      <alignment horizontal="distributed" vertical="center"/>
      <protection/>
    </xf>
    <xf numFmtId="0" fontId="36" fillId="0" borderId="95" xfId="0" applyNumberFormat="1" applyFont="1" applyBorder="1" applyAlignment="1" applyProtection="1">
      <alignment horizontal="distributed" vertical="center"/>
      <protection/>
    </xf>
    <xf numFmtId="0" fontId="36" fillId="0" borderId="96" xfId="0" applyNumberFormat="1" applyFont="1" applyBorder="1" applyAlignment="1" applyProtection="1">
      <alignment horizontal="distributed" vertical="center"/>
      <protection/>
    </xf>
    <xf numFmtId="0" fontId="36" fillId="0" borderId="84" xfId="0" applyNumberFormat="1" applyFont="1" applyBorder="1" applyAlignment="1" applyProtection="1">
      <alignment horizontal="distributed" vertical="center"/>
      <protection/>
    </xf>
    <xf numFmtId="0" fontId="36" fillId="0" borderId="0" xfId="0" applyNumberFormat="1" applyFont="1" applyBorder="1" applyAlignment="1" applyProtection="1">
      <alignment horizontal="distributed" vertical="center"/>
      <protection/>
    </xf>
    <xf numFmtId="0" fontId="36" fillId="0" borderId="97" xfId="0" applyNumberFormat="1" applyFont="1" applyBorder="1" applyAlignment="1" applyProtection="1">
      <alignment horizontal="distributed" vertical="center"/>
      <protection/>
    </xf>
    <xf numFmtId="0" fontId="36" fillId="0" borderId="85" xfId="0" applyNumberFormat="1" applyFont="1" applyBorder="1" applyAlignment="1" applyProtection="1">
      <alignment horizontal="distributed" vertical="center"/>
      <protection/>
    </xf>
    <xf numFmtId="0" fontId="36" fillId="0" borderId="25" xfId="0" applyNumberFormat="1" applyFont="1" applyBorder="1" applyAlignment="1" applyProtection="1">
      <alignment horizontal="distributed" vertical="center"/>
      <protection/>
    </xf>
    <xf numFmtId="0" fontId="36" fillId="0" borderId="98" xfId="0" applyNumberFormat="1" applyFont="1" applyBorder="1" applyAlignment="1" applyProtection="1">
      <alignment horizontal="distributed" vertical="center"/>
      <protection/>
    </xf>
    <xf numFmtId="0" fontId="19" fillId="0" borderId="10" xfId="0" applyFont="1" applyBorder="1" applyAlignment="1" applyProtection="1">
      <alignment horizontal="center" vertical="center"/>
      <protection/>
    </xf>
    <xf numFmtId="0" fontId="0" fillId="0" borderId="103" xfId="0" applyBorder="1" applyAlignment="1">
      <alignment horizontal="center" vertical="center"/>
    </xf>
    <xf numFmtId="14" fontId="0" fillId="0" borderId="61" xfId="0" applyNumberFormat="1" applyBorder="1" applyAlignment="1">
      <alignment horizontal="center" vertical="center"/>
    </xf>
    <xf numFmtId="14" fontId="0" fillId="0" borderId="28" xfId="0" applyNumberFormat="1" applyBorder="1" applyAlignment="1">
      <alignment horizontal="center" vertical="center"/>
    </xf>
    <xf numFmtId="14" fontId="0" fillId="0" borderId="33" xfId="0" applyNumberFormat="1" applyBorder="1" applyAlignment="1">
      <alignment horizontal="center" vertical="center"/>
    </xf>
    <xf numFmtId="0" fontId="19" fillId="0" borderId="115" xfId="0" applyFont="1" applyBorder="1" applyAlignment="1" applyProtection="1">
      <alignment horizontal="center" vertical="center"/>
      <protection/>
    </xf>
    <xf numFmtId="0" fontId="19" fillId="0" borderId="53" xfId="0" applyFont="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19" fillId="0" borderId="88" xfId="0" applyFont="1" applyBorder="1" applyAlignment="1" applyProtection="1">
      <alignment horizontal="center" vertical="center"/>
      <protection/>
    </xf>
    <xf numFmtId="0" fontId="19" fillId="0" borderId="89" xfId="0" applyFont="1" applyBorder="1" applyAlignment="1" applyProtection="1">
      <alignment horizontal="center" vertical="center"/>
      <protection/>
    </xf>
    <xf numFmtId="0" fontId="19" fillId="0" borderId="137" xfId="0" applyFont="1" applyBorder="1" applyAlignment="1" applyProtection="1">
      <alignment horizontal="center" vertical="center"/>
      <protection/>
    </xf>
    <xf numFmtId="0" fontId="19" fillId="0" borderId="118"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3" fillId="0" borderId="95" xfId="0" applyFont="1" applyBorder="1" applyAlignment="1" applyProtection="1">
      <alignment horizontal="center" vertical="center" wrapText="1"/>
      <protection/>
    </xf>
    <xf numFmtId="0" fontId="0" fillId="0" borderId="95" xfId="0" applyBorder="1" applyAlignment="1">
      <alignment horizontal="center" vertical="center"/>
    </xf>
    <xf numFmtId="0" fontId="0" fillId="0" borderId="0" xfId="0" applyAlignment="1">
      <alignment horizontal="center" vertical="center"/>
    </xf>
    <xf numFmtId="0" fontId="3" fillId="0" borderId="0" xfId="0" applyFont="1" applyBorder="1" applyAlignment="1" applyProtection="1">
      <alignment horizontal="right" vertical="center"/>
      <protection/>
    </xf>
    <xf numFmtId="0" fontId="0" fillId="0" borderId="0" xfId="0" applyAlignment="1">
      <alignment horizontal="right" vertical="center"/>
    </xf>
    <xf numFmtId="176" fontId="17" fillId="0" borderId="119" xfId="0" applyNumberFormat="1" applyFont="1" applyBorder="1" applyAlignment="1" applyProtection="1">
      <alignment horizontal="right" vertical="center" shrinkToFit="1"/>
      <protection/>
    </xf>
    <xf numFmtId="176" fontId="17" fillId="0" borderId="120" xfId="0" applyNumberFormat="1" applyFont="1" applyBorder="1" applyAlignment="1" applyProtection="1">
      <alignment horizontal="right" vertical="center" shrinkToFit="1"/>
      <protection/>
    </xf>
    <xf numFmtId="176" fontId="17" fillId="0" borderId="116" xfId="0" applyNumberFormat="1" applyFont="1" applyBorder="1" applyAlignment="1" applyProtection="1">
      <alignment horizontal="right" vertical="center" shrinkToFit="1"/>
      <protection/>
    </xf>
    <xf numFmtId="176" fontId="17" fillId="0" borderId="117" xfId="0" applyNumberFormat="1" applyFont="1" applyBorder="1" applyAlignment="1" applyProtection="1">
      <alignment horizontal="right" vertical="center" shrinkToFit="1"/>
      <protection/>
    </xf>
    <xf numFmtId="14" fontId="4" fillId="0" borderId="0" xfId="0" applyNumberFormat="1" applyFont="1" applyBorder="1" applyAlignment="1">
      <alignment horizontal="distributed" vertical="center" indent="1"/>
    </xf>
    <xf numFmtId="14" fontId="4" fillId="0" borderId="13" xfId="0" applyNumberFormat="1" applyFont="1" applyBorder="1" applyAlignment="1">
      <alignment horizontal="distributed" vertical="center" indent="1"/>
    </xf>
    <xf numFmtId="176" fontId="17" fillId="0" borderId="113" xfId="0" applyNumberFormat="1" applyFont="1" applyBorder="1" applyAlignment="1" applyProtection="1">
      <alignment horizontal="right" vertical="center" shrinkToFit="1"/>
      <protection/>
    </xf>
    <xf numFmtId="176" fontId="17" fillId="0" borderId="92" xfId="0" applyNumberFormat="1" applyFont="1" applyBorder="1" applyAlignment="1" applyProtection="1">
      <alignment horizontal="right" vertical="center" shrinkToFit="1"/>
      <protection/>
    </xf>
    <xf numFmtId="188" fontId="18" fillId="0" borderId="53" xfId="0" applyNumberFormat="1" applyFont="1" applyBorder="1" applyAlignment="1" applyProtection="1">
      <alignment horizontal="right" vertical="center" shrinkToFit="1"/>
      <protection/>
    </xf>
    <xf numFmtId="188" fontId="18" fillId="0" borderId="114" xfId="0" applyNumberFormat="1" applyFont="1" applyBorder="1" applyAlignment="1" applyProtection="1">
      <alignment horizontal="right" vertical="center" shrinkToFit="1"/>
      <protection/>
    </xf>
    <xf numFmtId="0" fontId="0" fillId="0" borderId="28" xfId="0" applyBorder="1" applyAlignment="1" applyProtection="1">
      <alignment horizontal="center" vertical="center"/>
      <protection/>
    </xf>
    <xf numFmtId="0" fontId="0" fillId="0" borderId="33" xfId="0" applyBorder="1" applyAlignment="1" applyProtection="1">
      <alignment horizontal="center" vertical="center"/>
      <protection/>
    </xf>
    <xf numFmtId="0" fontId="1" fillId="0" borderId="133" xfId="0" applyFont="1" applyBorder="1" applyAlignment="1" applyProtection="1">
      <alignment horizontal="left" vertical="top"/>
      <protection/>
    </xf>
    <xf numFmtId="0" fontId="1" fillId="0" borderId="138" xfId="0" applyFont="1" applyBorder="1" applyAlignment="1" applyProtection="1">
      <alignment horizontal="left" vertical="top"/>
      <protection/>
    </xf>
    <xf numFmtId="0" fontId="0" fillId="0" borderId="32" xfId="0" applyBorder="1" applyAlignment="1" applyProtection="1">
      <alignment horizontal="right" vertical="center" indent="2"/>
      <protection/>
    </xf>
    <xf numFmtId="0" fontId="0" fillId="0" borderId="32" xfId="0" applyBorder="1" applyAlignment="1" applyProtection="1">
      <alignment horizontal="center" vertical="center"/>
      <protection/>
    </xf>
    <xf numFmtId="0" fontId="2" fillId="0" borderId="133"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0" fillId="0" borderId="61" xfId="0" applyBorder="1" applyAlignment="1" applyProtection="1">
      <alignment horizontal="center" vertical="center"/>
      <protection/>
    </xf>
    <xf numFmtId="0" fontId="0" fillId="0" borderId="139" xfId="0" applyBorder="1" applyAlignment="1" applyProtection="1">
      <alignment horizontal="center" vertical="center"/>
      <protection/>
    </xf>
    <xf numFmtId="0" fontId="17" fillId="0" borderId="115" xfId="0" applyNumberFormat="1" applyFont="1" applyBorder="1" applyAlignment="1" applyProtection="1">
      <alignment horizontal="right" vertical="center" shrinkToFit="1"/>
      <protection/>
    </xf>
    <xf numFmtId="0" fontId="17" fillId="0" borderId="53" xfId="0" applyNumberFormat="1" applyFont="1" applyBorder="1" applyAlignment="1" applyProtection="1">
      <alignment horizontal="right" vertical="center" shrinkToFit="1"/>
      <protection/>
    </xf>
    <xf numFmtId="0" fontId="17" fillId="0" borderId="113" xfId="0" applyNumberFormat="1" applyFont="1" applyBorder="1" applyAlignment="1" applyProtection="1">
      <alignment horizontal="right" vertical="center" shrinkToFit="1"/>
      <protection/>
    </xf>
    <xf numFmtId="0" fontId="17" fillId="0" borderId="92" xfId="0" applyNumberFormat="1" applyFont="1" applyBorder="1" applyAlignment="1" applyProtection="1">
      <alignment horizontal="right" vertical="center" shrinkToFit="1"/>
      <protection/>
    </xf>
    <xf numFmtId="0" fontId="6" fillId="0" borderId="0" xfId="0" applyFont="1" applyAlignment="1" applyProtection="1">
      <alignment horizontal="distributed" vertical="center"/>
      <protection/>
    </xf>
    <xf numFmtId="0" fontId="0" fillId="0" borderId="124" xfId="0" applyBorder="1" applyAlignment="1" applyProtection="1">
      <alignment horizontal="distributed" vertical="center"/>
      <protection/>
    </xf>
    <xf numFmtId="0" fontId="2" fillId="0" borderId="107" xfId="0" applyFont="1" applyBorder="1" applyAlignment="1" applyProtection="1">
      <alignment horizontal="left" vertical="center"/>
      <protection/>
    </xf>
    <xf numFmtId="0" fontId="2" fillId="0" borderId="95" xfId="0" applyFont="1" applyBorder="1" applyAlignment="1" applyProtection="1">
      <alignment horizontal="left" vertical="center"/>
      <protection/>
    </xf>
    <xf numFmtId="0" fontId="2" fillId="0" borderId="96" xfId="0" applyFont="1" applyBorder="1" applyAlignment="1" applyProtection="1">
      <alignment horizontal="left" vertical="center"/>
      <protection/>
    </xf>
    <xf numFmtId="176" fontId="17" fillId="0" borderId="115" xfId="0" applyNumberFormat="1" applyFont="1" applyBorder="1" applyAlignment="1" applyProtection="1">
      <alignment horizontal="right" vertical="center" shrinkToFit="1"/>
      <protection/>
    </xf>
    <xf numFmtId="176" fontId="17" fillId="0" borderId="53" xfId="0" applyNumberFormat="1" applyFont="1" applyBorder="1" applyAlignment="1" applyProtection="1">
      <alignment horizontal="right" vertical="center" shrinkToFit="1"/>
      <protection/>
    </xf>
    <xf numFmtId="188" fontId="18" fillId="0" borderId="92" xfId="0" applyNumberFormat="1" applyFont="1" applyBorder="1" applyAlignment="1" applyProtection="1">
      <alignment horizontal="right" vertical="center" shrinkToFit="1"/>
      <protection/>
    </xf>
    <xf numFmtId="188" fontId="18" fillId="0" borderId="122" xfId="0" applyNumberFormat="1" applyFont="1" applyBorder="1" applyAlignment="1" applyProtection="1">
      <alignment horizontal="right" vertical="center" shrinkToFit="1"/>
      <protection/>
    </xf>
    <xf numFmtId="0" fontId="7" fillId="0" borderId="28" xfId="0" applyFont="1" applyBorder="1" applyAlignment="1" applyProtection="1">
      <alignment horizontal="center" vertical="center" shrinkToFit="1"/>
      <protection/>
    </xf>
    <xf numFmtId="0" fontId="0" fillId="0" borderId="10" xfId="0" applyBorder="1" applyAlignment="1" applyProtection="1">
      <alignment horizontal="center" vertical="center" textRotation="255"/>
      <protection/>
    </xf>
    <xf numFmtId="0" fontId="0" fillId="0" borderId="95" xfId="0" applyBorder="1" applyAlignment="1" applyProtection="1">
      <alignment horizontal="center" vertical="center" textRotation="255"/>
      <protection/>
    </xf>
    <xf numFmtId="0" fontId="0" fillId="0" borderId="96" xfId="0" applyBorder="1" applyAlignment="1" applyProtection="1">
      <alignment horizontal="center" vertical="center" textRotation="255"/>
      <protection/>
    </xf>
    <xf numFmtId="0" fontId="0" fillId="0" borderId="84"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97" xfId="0" applyBorder="1" applyAlignment="1" applyProtection="1">
      <alignment horizontal="center" vertical="center" textRotation="255"/>
      <protection/>
    </xf>
    <xf numFmtId="0" fontId="0" fillId="0" borderId="103"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106" xfId="0" applyBorder="1" applyAlignment="1" applyProtection="1">
      <alignment horizontal="center" vertical="center" textRotation="255"/>
      <protection/>
    </xf>
    <xf numFmtId="0" fontId="0" fillId="0" borderId="84"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95" xfId="0" applyBorder="1" applyAlignment="1" applyProtection="1">
      <alignment horizontal="left" vertical="top"/>
      <protection/>
    </xf>
    <xf numFmtId="0" fontId="0" fillId="0" borderId="93"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103" xfId="0" applyBorder="1" applyAlignment="1" applyProtection="1">
      <alignment horizontal="left" vertical="top"/>
      <protection/>
    </xf>
    <xf numFmtId="0" fontId="0" fillId="0" borderId="23" xfId="0" applyBorder="1" applyAlignment="1" applyProtection="1">
      <alignment horizontal="left" vertical="top"/>
      <protection/>
    </xf>
    <xf numFmtId="0" fontId="0" fillId="0" borderId="24" xfId="0" applyBorder="1" applyAlignment="1" applyProtection="1">
      <alignment horizontal="left" vertical="top"/>
      <protection/>
    </xf>
    <xf numFmtId="0" fontId="1" fillId="0" borderId="140" xfId="0" applyFont="1" applyBorder="1" applyAlignment="1" applyProtection="1">
      <alignment horizontal="left" vertical="top"/>
      <protection/>
    </xf>
    <xf numFmtId="0" fontId="1" fillId="0" borderId="93" xfId="0" applyFont="1" applyBorder="1" applyAlignment="1" applyProtection="1">
      <alignment horizontal="left" vertical="top"/>
      <protection/>
    </xf>
    <xf numFmtId="0" fontId="1" fillId="0" borderId="27" xfId="0" applyFont="1" applyBorder="1" applyAlignment="1" applyProtection="1">
      <alignment horizontal="left" vertical="top"/>
      <protection/>
    </xf>
    <xf numFmtId="0" fontId="1" fillId="0" borderId="24" xfId="0" applyFont="1" applyBorder="1" applyAlignment="1" applyProtection="1">
      <alignment horizontal="left" vertical="top"/>
      <protection/>
    </xf>
    <xf numFmtId="0" fontId="0" fillId="0" borderId="23" xfId="0" applyBorder="1" applyAlignment="1" applyProtection="1">
      <alignment horizontal="center" vertical="center"/>
      <protection/>
    </xf>
    <xf numFmtId="0" fontId="7" fillId="0" borderId="95"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0" fillId="0" borderId="141" xfId="0" applyBorder="1" applyAlignment="1" applyProtection="1">
      <alignment horizontal="center" vertical="center"/>
      <protection/>
    </xf>
    <xf numFmtId="0" fontId="0" fillId="0" borderId="142" xfId="0" applyBorder="1" applyAlignment="1" applyProtection="1">
      <alignment horizontal="center" vertical="center"/>
      <protection/>
    </xf>
    <xf numFmtId="0" fontId="0" fillId="0" borderId="26" xfId="0" applyBorder="1" applyAlignment="1" applyProtection="1">
      <alignment horizontal="left" vertical="center" indent="1"/>
      <protection/>
    </xf>
    <xf numFmtId="0" fontId="0" fillId="0" borderId="23" xfId="0" applyBorder="1" applyAlignment="1" applyProtection="1">
      <alignment horizontal="left" vertical="center" indent="1"/>
      <protection/>
    </xf>
    <xf numFmtId="0" fontId="0" fillId="0" borderId="106" xfId="0" applyBorder="1" applyAlignment="1" applyProtection="1">
      <alignment horizontal="left" vertical="center" indent="1"/>
      <protection/>
    </xf>
    <xf numFmtId="0" fontId="2" fillId="0" borderId="84" xfId="0" applyFont="1" applyBorder="1" applyAlignment="1" applyProtection="1">
      <alignment horizontal="left" vertical="top"/>
      <protection/>
    </xf>
    <xf numFmtId="0" fontId="2" fillId="0" borderId="97" xfId="0" applyFont="1" applyBorder="1" applyAlignment="1" applyProtection="1">
      <alignment horizontal="left" vertical="top"/>
      <protection/>
    </xf>
    <xf numFmtId="0" fontId="2" fillId="0" borderId="103" xfId="0" applyFont="1" applyBorder="1" applyAlignment="1" applyProtection="1">
      <alignment horizontal="left" vertical="top"/>
      <protection/>
    </xf>
    <xf numFmtId="0" fontId="2" fillId="0" borderId="106"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96" xfId="0" applyFont="1" applyBorder="1" applyAlignment="1" applyProtection="1">
      <alignment horizontal="left" vertical="top"/>
      <protection/>
    </xf>
    <xf numFmtId="0" fontId="17" fillId="0" borderId="25"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97" xfId="0" applyFont="1" applyBorder="1" applyAlignment="1" applyProtection="1">
      <alignment horizontal="left" vertical="center"/>
      <protection/>
    </xf>
    <xf numFmtId="0" fontId="0" fillId="0" borderId="25" xfId="0"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7" fillId="0" borderId="61" xfId="0" applyFont="1" applyBorder="1" applyAlignment="1" applyProtection="1">
      <alignment horizontal="center" vertical="center" shrinkToFit="1"/>
      <protection/>
    </xf>
    <xf numFmtId="0" fontId="18" fillId="0" borderId="12" xfId="0" applyFont="1" applyBorder="1" applyAlignment="1" applyProtection="1">
      <alignment horizontal="left" vertical="center" wrapText="1" indent="1"/>
      <protection/>
    </xf>
    <xf numFmtId="0" fontId="18" fillId="0" borderId="28" xfId="0" applyFont="1" applyBorder="1" applyAlignment="1" applyProtection="1">
      <alignment horizontal="left" vertical="center" wrapText="1" indent="1"/>
      <protection/>
    </xf>
    <xf numFmtId="0" fontId="18" fillId="0" borderId="33" xfId="0" applyFont="1" applyBorder="1" applyAlignment="1" applyProtection="1">
      <alignment horizontal="left" vertical="center" wrapText="1" indent="1"/>
      <protection/>
    </xf>
    <xf numFmtId="0" fontId="4" fillId="0" borderId="32" xfId="0" applyFont="1" applyBorder="1" applyAlignment="1" applyProtection="1">
      <alignment horizontal="center" vertical="center"/>
      <protection/>
    </xf>
    <xf numFmtId="0" fontId="4" fillId="0" borderId="134" xfId="0" applyFont="1" applyBorder="1" applyAlignment="1" applyProtection="1">
      <alignment horizontal="center" vertical="center"/>
      <protection/>
    </xf>
    <xf numFmtId="0" fontId="0" fillId="0" borderId="133" xfId="0" applyNumberFormat="1" applyFont="1" applyBorder="1" applyAlignment="1" applyProtection="1">
      <alignment horizontal="left" vertical="center" wrapText="1"/>
      <protection/>
    </xf>
    <xf numFmtId="0" fontId="0" fillId="0" borderId="32" xfId="0" applyNumberFormat="1" applyFont="1" applyBorder="1" applyAlignment="1" applyProtection="1">
      <alignment horizontal="left" vertical="center" wrapText="1"/>
      <protection/>
    </xf>
    <xf numFmtId="0" fontId="0" fillId="0" borderId="134" xfId="0" applyNumberFormat="1" applyFont="1" applyBorder="1" applyAlignment="1" applyProtection="1">
      <alignment horizontal="left" vertical="center" wrapText="1"/>
      <protection/>
    </xf>
    <xf numFmtId="0" fontId="0" fillId="0" borderId="104" xfId="0" applyBorder="1" applyAlignment="1" applyProtection="1">
      <alignment horizontal="center" vertical="top"/>
      <protection/>
    </xf>
    <xf numFmtId="0" fontId="0" fillId="0" borderId="136" xfId="0" applyBorder="1" applyAlignment="1" applyProtection="1">
      <alignment horizontal="center" vertical="top"/>
      <protection/>
    </xf>
    <xf numFmtId="0" fontId="4" fillId="0" borderId="0" xfId="0" applyFont="1" applyBorder="1" applyAlignment="1" applyProtection="1">
      <alignment horizontal="center" vertical="center"/>
      <protection/>
    </xf>
    <xf numFmtId="0" fontId="0" fillId="0" borderId="128" xfId="0" applyBorder="1" applyAlignment="1" applyProtection="1">
      <alignment horizontal="left" vertical="center"/>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2" fillId="0" borderId="111" xfId="0" applyFont="1" applyBorder="1" applyAlignment="1" applyProtection="1">
      <alignment horizontal="right" vertical="top"/>
      <protection/>
    </xf>
    <xf numFmtId="0" fontId="2" fillId="0" borderId="78" xfId="0" applyFont="1" applyBorder="1" applyAlignment="1" applyProtection="1">
      <alignment horizontal="right" vertical="top"/>
      <protection/>
    </xf>
    <xf numFmtId="0" fontId="17" fillId="0" borderId="25" xfId="0" applyFont="1" applyBorder="1" applyAlignment="1" applyProtection="1">
      <alignment horizontal="left" vertical="center" indent="1"/>
      <protection/>
    </xf>
    <xf numFmtId="0" fontId="17" fillId="0" borderId="94" xfId="0" applyFont="1" applyBorder="1" applyAlignment="1" applyProtection="1">
      <alignment horizontal="left" vertical="center" indent="1"/>
      <protection/>
    </xf>
    <xf numFmtId="41" fontId="0" fillId="0" borderId="111" xfId="0" applyNumberFormat="1" applyBorder="1" applyAlignment="1" applyProtection="1">
      <alignment horizontal="center" vertical="center"/>
      <protection/>
    </xf>
    <xf numFmtId="41" fontId="0" fillId="0" borderId="78" xfId="0" applyNumberFormat="1" applyBorder="1" applyAlignment="1" applyProtection="1">
      <alignment horizontal="center" vertical="center"/>
      <protection/>
    </xf>
    <xf numFmtId="0" fontId="20" fillId="0" borderId="78" xfId="0" applyFont="1" applyBorder="1" applyAlignment="1">
      <alignment horizontal="center" vertical="center"/>
    </xf>
    <xf numFmtId="0" fontId="20" fillId="0" borderId="49" xfId="0" applyFont="1" applyBorder="1" applyAlignment="1">
      <alignment horizontal="center" vertical="center"/>
    </xf>
    <xf numFmtId="0" fontId="0" fillId="0" borderId="80" xfId="0" applyBorder="1" applyAlignment="1">
      <alignment horizontal="center" vertical="center"/>
    </xf>
    <xf numFmtId="0" fontId="20" fillId="0" borderId="86" xfId="0" applyFont="1" applyBorder="1" applyAlignment="1">
      <alignment horizontal="center" vertical="center"/>
    </xf>
    <xf numFmtId="0" fontId="20" fillId="37" borderId="10" xfId="0" applyFont="1" applyFill="1" applyBorder="1" applyAlignment="1">
      <alignment horizontal="center" vertical="center" wrapText="1"/>
    </xf>
    <xf numFmtId="0" fontId="2" fillId="0" borderId="111" xfId="0" applyFont="1" applyBorder="1" applyAlignment="1">
      <alignment horizontal="right" vertical="top"/>
    </xf>
    <xf numFmtId="0" fontId="2" fillId="0" borderId="78" xfId="0" applyFont="1" applyBorder="1" applyAlignment="1">
      <alignment horizontal="right" vertical="top"/>
    </xf>
    <xf numFmtId="176" fontId="17" fillId="0" borderId="113" xfId="0" applyNumberFormat="1" applyFont="1" applyBorder="1" applyAlignment="1">
      <alignment horizontal="right" vertical="center" shrinkToFit="1"/>
    </xf>
    <xf numFmtId="176" fontId="17" fillId="0" borderId="92" xfId="0" applyNumberFormat="1" applyFont="1" applyBorder="1" applyAlignment="1">
      <alignment horizontal="right" vertical="center" shrinkToFit="1"/>
    </xf>
    <xf numFmtId="0" fontId="2" fillId="0" borderId="111" xfId="0" applyFont="1" applyBorder="1" applyAlignment="1">
      <alignment horizontal="right" vertical="center"/>
    </xf>
    <xf numFmtId="0" fontId="2" fillId="0" borderId="78" xfId="0" applyFont="1" applyBorder="1" applyAlignment="1">
      <alignment horizontal="right" vertical="center"/>
    </xf>
    <xf numFmtId="176" fontId="16" fillId="0" borderId="113" xfId="0" applyNumberFormat="1" applyFont="1" applyBorder="1" applyAlignment="1">
      <alignment horizontal="right" vertical="center" shrinkToFit="1"/>
    </xf>
    <xf numFmtId="176" fontId="16" fillId="0" borderId="92" xfId="0" applyNumberFormat="1" applyFont="1" applyBorder="1" applyAlignment="1">
      <alignment horizontal="right" vertical="center" shrinkToFit="1"/>
    </xf>
    <xf numFmtId="0" fontId="17" fillId="0" borderId="25" xfId="0" applyFont="1" applyBorder="1" applyAlignment="1">
      <alignment horizontal="left" vertical="center" indent="1"/>
    </xf>
    <xf numFmtId="0" fontId="17" fillId="0" borderId="94" xfId="0" applyFont="1" applyBorder="1" applyAlignment="1">
      <alignment horizontal="left" vertical="center" indent="1"/>
    </xf>
    <xf numFmtId="188" fontId="18" fillId="0" borderId="53" xfId="0" applyNumberFormat="1" applyFont="1" applyBorder="1" applyAlignment="1">
      <alignment horizontal="right" vertical="center" shrinkToFit="1"/>
    </xf>
    <xf numFmtId="188" fontId="18" fillId="0" borderId="114" xfId="0" applyNumberFormat="1" applyFont="1" applyBorder="1" applyAlignment="1">
      <alignment horizontal="right" vertical="center" shrinkToFit="1"/>
    </xf>
    <xf numFmtId="0" fontId="17" fillId="0" borderId="25" xfId="0" applyFont="1" applyBorder="1" applyAlignment="1">
      <alignment horizontal="left" vertical="center"/>
    </xf>
    <xf numFmtId="0" fontId="0" fillId="0" borderId="107" xfId="0" applyBorder="1" applyAlignment="1">
      <alignment horizontal="center" vertical="center"/>
    </xf>
    <xf numFmtId="0" fontId="0" fillId="0" borderId="96" xfId="0" applyBorder="1" applyAlignment="1">
      <alignment horizontal="center" vertical="center"/>
    </xf>
    <xf numFmtId="177" fontId="18" fillId="0" borderId="26" xfId="0" applyNumberFormat="1" applyFont="1" applyBorder="1" applyAlignment="1">
      <alignment horizontal="left" vertical="center" wrapText="1" indent="1"/>
    </xf>
    <xf numFmtId="177" fontId="18" fillId="0" borderId="23" xfId="0" applyNumberFormat="1" applyFont="1" applyBorder="1" applyAlignment="1">
      <alignment horizontal="left" vertical="center" wrapText="1" indent="1"/>
    </xf>
    <xf numFmtId="177" fontId="18" fillId="0" borderId="106" xfId="0" applyNumberFormat="1" applyFont="1" applyBorder="1" applyAlignment="1">
      <alignment horizontal="left" vertical="center" wrapText="1" indent="1"/>
    </xf>
    <xf numFmtId="0" fontId="0" fillId="0" borderId="111" xfId="0" applyBorder="1" applyAlignment="1">
      <alignment horizontal="center" vertical="center"/>
    </xf>
    <xf numFmtId="0" fontId="0" fillId="0" borderId="78" xfId="0" applyBorder="1" applyAlignment="1">
      <alignment horizontal="center" vertical="center"/>
    </xf>
    <xf numFmtId="0" fontId="17" fillId="0" borderId="113" xfId="0" applyNumberFormat="1" applyFont="1" applyBorder="1" applyAlignment="1">
      <alignment horizontal="right" vertical="center" shrinkToFit="1"/>
    </xf>
    <xf numFmtId="0" fontId="17" fillId="0" borderId="92" xfId="0" applyNumberFormat="1" applyFont="1" applyBorder="1" applyAlignment="1">
      <alignment horizontal="right" vertical="center" shrinkToFit="1"/>
    </xf>
    <xf numFmtId="0" fontId="20" fillId="0" borderId="53" xfId="0" applyFont="1" applyBorder="1" applyAlignment="1">
      <alignment horizontal="center" vertical="center"/>
    </xf>
    <xf numFmtId="0" fontId="0" fillId="0" borderId="81" xfId="0" applyBorder="1" applyAlignment="1">
      <alignment horizontal="center" vertical="center"/>
    </xf>
    <xf numFmtId="188" fontId="18" fillId="0" borderId="92" xfId="0" applyNumberFormat="1" applyFont="1" applyBorder="1" applyAlignment="1">
      <alignment horizontal="right" vertical="center" shrinkToFit="1"/>
    </xf>
    <xf numFmtId="188" fontId="18" fillId="0" borderId="122" xfId="0" applyNumberFormat="1" applyFont="1" applyBorder="1" applyAlignment="1">
      <alignment horizontal="right" vertical="center" shrinkToFit="1"/>
    </xf>
    <xf numFmtId="0" fontId="2" fillId="0" borderId="78" xfId="0" applyFont="1" applyBorder="1" applyAlignment="1">
      <alignment horizontal="center" vertical="top"/>
    </xf>
    <xf numFmtId="0" fontId="2" fillId="0" borderId="81" xfId="0" applyFont="1" applyBorder="1" applyAlignment="1">
      <alignment horizontal="center" vertical="top"/>
    </xf>
    <xf numFmtId="0" fontId="0" fillId="0" borderId="0" xfId="0" applyBorder="1" applyAlignment="1">
      <alignment horizontal="center" vertical="center"/>
    </xf>
    <xf numFmtId="197" fontId="17" fillId="0" borderId="0" xfId="0" applyNumberFormat="1" applyFont="1" applyBorder="1" applyAlignment="1">
      <alignment horizontal="left" vertical="center"/>
    </xf>
    <xf numFmtId="197" fontId="17" fillId="0" borderId="0" xfId="0" applyNumberFormat="1" applyFont="1" applyAlignment="1">
      <alignment horizontal="left" vertical="center"/>
    </xf>
    <xf numFmtId="176" fontId="16" fillId="0" borderId="143" xfId="0" applyNumberFormat="1" applyFont="1" applyBorder="1" applyAlignment="1">
      <alignment horizontal="right" vertical="center" shrinkToFit="1"/>
    </xf>
    <xf numFmtId="176" fontId="16" fillId="0" borderId="117" xfId="0" applyNumberFormat="1" applyFont="1" applyBorder="1" applyAlignment="1">
      <alignment horizontal="right" vertical="center" shrinkToFit="1"/>
    </xf>
    <xf numFmtId="176" fontId="17" fillId="0" borderId="115" xfId="0" applyNumberFormat="1" applyFont="1" applyBorder="1" applyAlignment="1">
      <alignment horizontal="right" vertical="center" shrinkToFit="1"/>
    </xf>
    <xf numFmtId="176" fontId="17" fillId="0" borderId="53" xfId="0" applyNumberFormat="1" applyFont="1" applyBorder="1" applyAlignment="1">
      <alignment horizontal="right" vertical="center" shrinkToFit="1"/>
    </xf>
    <xf numFmtId="0" fontId="17" fillId="0" borderId="0" xfId="0" applyFont="1" applyBorder="1" applyAlignment="1">
      <alignment horizontal="left" vertical="center" shrinkToFit="1"/>
    </xf>
    <xf numFmtId="0" fontId="17" fillId="0" borderId="13" xfId="0" applyFont="1" applyBorder="1" applyAlignment="1">
      <alignment horizontal="left" vertical="center" shrinkToFit="1"/>
    </xf>
    <xf numFmtId="0" fontId="4" fillId="0" borderId="28" xfId="0" applyFont="1" applyBorder="1" applyAlignment="1">
      <alignment horizontal="center" vertical="center"/>
    </xf>
    <xf numFmtId="189" fontId="7" fillId="0" borderId="28" xfId="0" applyNumberFormat="1" applyFont="1" applyBorder="1" applyAlignment="1">
      <alignment horizontal="center" vertical="center"/>
    </xf>
    <xf numFmtId="0" fontId="0" fillId="0" borderId="30" xfId="0" applyBorder="1" applyAlignment="1">
      <alignment horizontal="center" vertical="center"/>
    </xf>
    <xf numFmtId="0" fontId="20" fillId="0" borderId="111" xfId="0" applyFont="1" applyBorder="1" applyAlignment="1">
      <alignment horizontal="center" vertical="center"/>
    </xf>
    <xf numFmtId="0" fontId="0" fillId="0" borderId="131" xfId="0" applyBorder="1" applyAlignment="1">
      <alignment horizontal="center" vertical="center"/>
    </xf>
    <xf numFmtId="0" fontId="0" fillId="0" borderId="113" xfId="0" applyBorder="1" applyAlignment="1">
      <alignment horizontal="center" vertical="center"/>
    </xf>
    <xf numFmtId="0" fontId="20" fillId="0" borderId="87" xfId="0" applyFont="1" applyBorder="1" applyAlignment="1">
      <alignment horizontal="center" vertical="center"/>
    </xf>
    <xf numFmtId="0" fontId="20" fillId="0" borderId="115" xfId="0" applyFont="1" applyBorder="1" applyAlignment="1">
      <alignment horizontal="center" vertical="center"/>
    </xf>
    <xf numFmtId="0" fontId="17" fillId="0" borderId="0" xfId="0" applyFont="1" applyBorder="1" applyAlignment="1">
      <alignment horizontal="center" vertical="center"/>
    </xf>
    <xf numFmtId="0" fontId="20" fillId="37" borderId="95" xfId="0" applyFont="1" applyFill="1" applyBorder="1" applyAlignment="1">
      <alignment horizontal="center" vertical="center" wrapText="1"/>
    </xf>
    <xf numFmtId="0" fontId="0" fillId="0" borderId="25" xfId="0" applyBorder="1" applyAlignment="1">
      <alignment horizontal="center" vertical="center"/>
    </xf>
    <xf numFmtId="0" fontId="20" fillId="37" borderId="93" xfId="0" applyFont="1" applyFill="1" applyBorder="1" applyAlignment="1">
      <alignment horizontal="center" vertical="center" wrapText="1"/>
    </xf>
    <xf numFmtId="0" fontId="0" fillId="0" borderId="13" xfId="0" applyBorder="1" applyAlignment="1">
      <alignment horizontal="center" vertical="center"/>
    </xf>
    <xf numFmtId="0" fontId="0" fillId="0" borderId="94" xfId="0" applyBorder="1" applyAlignment="1">
      <alignment horizontal="center" vertical="center"/>
    </xf>
    <xf numFmtId="0" fontId="20" fillId="0" borderId="10" xfId="0" applyFont="1" applyBorder="1" applyAlignment="1">
      <alignment horizontal="center" vertical="center"/>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0" fillId="0" borderId="103" xfId="0" applyBorder="1" applyAlignment="1">
      <alignment horizontal="center" vertical="center" wrapText="1"/>
    </xf>
    <xf numFmtId="0" fontId="0" fillId="0" borderId="23" xfId="0" applyBorder="1" applyAlignment="1">
      <alignment horizontal="center" vertical="center" wrapText="1"/>
    </xf>
    <xf numFmtId="0" fontId="0" fillId="0" borderId="95"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104" xfId="0" applyBorder="1" applyAlignment="1">
      <alignment horizontal="center" vertical="center" wrapText="1"/>
    </xf>
    <xf numFmtId="0" fontId="0" fillId="0" borderId="104" xfId="0" applyBorder="1" applyAlignment="1">
      <alignment horizontal="center" vertical="center"/>
    </xf>
    <xf numFmtId="0" fontId="0" fillId="0" borderId="99" xfId="0" applyBorder="1" applyAlignment="1">
      <alignment horizontal="center"/>
    </xf>
    <xf numFmtId="0" fontId="0" fillId="0" borderId="25" xfId="0" applyBorder="1" applyAlignment="1">
      <alignment horizontal="center"/>
    </xf>
    <xf numFmtId="0" fontId="17" fillId="0" borderId="105"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03" xfId="0" applyFont="1" applyBorder="1" applyAlignment="1">
      <alignment horizontal="left" vertical="center" wrapText="1"/>
    </xf>
    <xf numFmtId="0" fontId="17" fillId="0" borderId="23" xfId="0" applyFont="1" applyBorder="1" applyAlignment="1">
      <alignment horizontal="left" vertical="center" wrapText="1"/>
    </xf>
    <xf numFmtId="0" fontId="17" fillId="0" borderId="104" xfId="0" applyFont="1" applyBorder="1" applyAlignment="1">
      <alignment horizontal="left" vertical="center"/>
    </xf>
    <xf numFmtId="0" fontId="17" fillId="0" borderId="136" xfId="0" applyFont="1" applyBorder="1" applyAlignment="1">
      <alignment horizontal="left" vertical="center"/>
    </xf>
    <xf numFmtId="0" fontId="17" fillId="0" borderId="23" xfId="0" applyFont="1" applyBorder="1" applyAlignment="1">
      <alignment horizontal="left" vertical="center"/>
    </xf>
    <xf numFmtId="0" fontId="17" fillId="0" borderId="106"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49" fontId="4" fillId="0" borderId="28" xfId="0" applyNumberFormat="1" applyFont="1" applyBorder="1" applyAlignment="1">
      <alignment horizontal="center" vertical="center"/>
    </xf>
    <xf numFmtId="176" fontId="17" fillId="0" borderId="119" xfId="0" applyNumberFormat="1" applyFont="1" applyBorder="1" applyAlignment="1">
      <alignment horizontal="right" vertical="center" shrinkToFit="1"/>
    </xf>
    <xf numFmtId="176" fontId="17" fillId="0" borderId="120" xfId="0" applyNumberFormat="1" applyFont="1" applyBorder="1" applyAlignment="1">
      <alignment horizontal="right" vertical="center" shrinkToFit="1"/>
    </xf>
    <xf numFmtId="177" fontId="18" fillId="0" borderId="12" xfId="0" applyNumberFormat="1" applyFont="1" applyBorder="1" applyAlignment="1">
      <alignment horizontal="left" vertical="center" wrapText="1" indent="1"/>
    </xf>
    <xf numFmtId="177" fontId="18" fillId="0" borderId="28" xfId="0" applyNumberFormat="1" applyFont="1" applyBorder="1" applyAlignment="1">
      <alignment horizontal="left" vertical="center" wrapText="1" indent="1"/>
    </xf>
    <xf numFmtId="177" fontId="18" fillId="0" borderId="33" xfId="0" applyNumberFormat="1" applyFont="1" applyBorder="1" applyAlignment="1">
      <alignment horizontal="left" vertical="center" wrapText="1" indent="1"/>
    </xf>
    <xf numFmtId="0" fontId="17" fillId="0" borderId="115" xfId="0" applyNumberFormat="1" applyFont="1" applyBorder="1" applyAlignment="1">
      <alignment horizontal="right" vertical="center" shrinkToFit="1"/>
    </xf>
    <xf numFmtId="0" fontId="17" fillId="0" borderId="53" xfId="0" applyNumberFormat="1" applyFont="1" applyBorder="1" applyAlignment="1">
      <alignment horizontal="right" vertical="center" shrinkToFit="1"/>
    </xf>
    <xf numFmtId="176" fontId="17" fillId="0" borderId="116" xfId="0" applyNumberFormat="1" applyFont="1" applyBorder="1" applyAlignment="1">
      <alignment horizontal="right" vertical="center" shrinkToFit="1"/>
    </xf>
    <xf numFmtId="176" fontId="17" fillId="0" borderId="117" xfId="0" applyNumberFormat="1" applyFont="1" applyBorder="1" applyAlignment="1">
      <alignment horizontal="right" vertical="center" shrinkToFit="1"/>
    </xf>
    <xf numFmtId="0" fontId="16" fillId="0" borderId="103"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21" xfId="0" applyFont="1" applyBorder="1" applyAlignment="1">
      <alignment horizontal="center" vertical="center"/>
    </xf>
    <xf numFmtId="0" fontId="15" fillId="0" borderId="55" xfId="0" applyFont="1" applyBorder="1" applyAlignment="1">
      <alignment horizontal="center" vertical="center"/>
    </xf>
    <xf numFmtId="0" fontId="15" fillId="0" borderId="112" xfId="0" applyFont="1" applyBorder="1" applyAlignment="1">
      <alignment horizontal="center" vertical="center"/>
    </xf>
    <xf numFmtId="0" fontId="0" fillId="0" borderId="123" xfId="0" applyBorder="1" applyAlignment="1">
      <alignment horizontal="right" vertical="center"/>
    </xf>
    <xf numFmtId="0" fontId="0" fillId="0" borderId="124" xfId="0" applyBorder="1" applyAlignment="1">
      <alignment horizontal="right"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xf numFmtId="0" fontId="15" fillId="0" borderId="79" xfId="0" applyFont="1" applyBorder="1" applyAlignment="1">
      <alignment horizontal="center" vertical="center"/>
    </xf>
    <xf numFmtId="0" fontId="15" fillId="0" borderId="12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6" fillId="0" borderId="124" xfId="0" applyFont="1" applyBorder="1" applyAlignment="1">
      <alignment horizontal="distributed" vertical="center"/>
    </xf>
    <xf numFmtId="0" fontId="0" fillId="0" borderId="0" xfId="0" applyBorder="1" applyAlignment="1">
      <alignment horizontal="distributed"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0" fillId="0" borderId="133" xfId="0" applyFont="1" applyBorder="1" applyAlignment="1">
      <alignment horizontal="left" vertical="center" wrapText="1"/>
    </xf>
    <xf numFmtId="0" fontId="0" fillId="0" borderId="32"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Border="1" applyAlignment="1">
      <alignment horizontal="center" vertical="top"/>
    </xf>
    <xf numFmtId="0" fontId="0" fillId="0" borderId="104" xfId="0" applyBorder="1" applyAlignment="1">
      <alignment horizontal="center" vertical="top"/>
    </xf>
    <xf numFmtId="0" fontId="0" fillId="0" borderId="136" xfId="0" applyBorder="1" applyAlignment="1">
      <alignment horizontal="center" vertical="top"/>
    </xf>
    <xf numFmtId="0" fontId="2" fillId="0" borderId="46" xfId="0" applyFont="1" applyBorder="1" applyAlignment="1">
      <alignment horizontal="center" vertical="center"/>
    </xf>
    <xf numFmtId="0" fontId="2" fillId="0" borderId="46" xfId="0" applyFont="1" applyBorder="1" applyAlignment="1">
      <alignment horizontal="right"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3">
    <dxf/>
    <dxf/>
    <dxf/>
    <dxf/>
    <dxf/>
    <dxf/>
    <dxf/>
    <dxf/>
    <dxf/>
    <dxf/>
    <dxf/>
    <dxf/>
    <dxf/>
    <dxf/>
    <dxf/>
    <dxf/>
    <dxf/>
    <dxf/>
    <dxf/>
    <dxf/>
    <dxf/>
    <dxf/>
    <dxf/>
    <dxf/>
    <dxf/>
    <dxf/>
    <dxf/>
    <dxf/>
    <dxf/>
    <dxf/>
    <dxf/>
    <dxf/>
    <dxf/>
    <dxf/>
    <dxf/>
    <dxf/>
    <dxf/>
    <dxf/>
    <dxf/>
    <dxf/>
    <dxf/>
    <dxf/>
    <dxf/>
    <dxf/>
    <dxf/>
    <dxf/>
    <dxf/>
    <dxf/>
    <dxf/>
    <dxf/>
    <dxf/>
    <dxf/>
    <dxf/>
    <dxf/>
    <dxf/>
    <dxf/>
    <dxf/>
    <dxf/>
    <dxf/>
    <dxf/>
    <dxf/>
    <dxf/>
    <dxf/>
    <dxf/>
    <dxf/>
    <dxf/>
    <dxf>
      <font>
        <color indexed="9"/>
      </font>
    </dxf>
    <dxf>
      <font>
        <color indexed="22"/>
      </font>
      <fill>
        <patternFill>
          <bgColor indexed="22"/>
        </patternFill>
      </fill>
    </dxf>
    <dxf>
      <font>
        <color indexed="9"/>
      </font>
    </dxf>
    <dxf>
      <font>
        <color indexed="22"/>
      </font>
      <fill>
        <patternFill>
          <bgColor indexed="22"/>
        </patternFill>
      </fill>
    </dxf>
    <dxf>
      <font>
        <color indexed="22"/>
      </font>
      <fill>
        <patternFill>
          <bgColor indexed="22"/>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dxf/>
    <dxf/>
    <dxf/>
    <dxf/>
    <dxf/>
    <dxf/>
    <dxf/>
    <dxf/>
    <dxf/>
    <dxf/>
    <dxf>
      <font>
        <color indexed="9"/>
      </font>
    </dxf>
    <dxf>
      <font>
        <color indexed="22"/>
      </font>
      <fill>
        <patternFill>
          <bgColor indexed="22"/>
        </patternFill>
      </fill>
    </dxf>
    <dxf>
      <font>
        <color indexed="9"/>
      </font>
    </dxf>
    <dxf>
      <font>
        <color indexed="22"/>
      </font>
      <fill>
        <patternFill patternType="solid">
          <bgColor indexed="22"/>
        </patternFill>
      </fill>
    </dxf>
    <dxf>
      <font>
        <color indexed="22"/>
      </font>
      <fill>
        <patternFill>
          <bgColor indexed="22"/>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22"/>
      </font>
      <fill>
        <patternFill>
          <bgColor indexed="22"/>
        </patternFill>
      </fill>
    </dxf>
    <dxf/>
    <dxf/>
    <dxf/>
    <dxf/>
    <dxf/>
    <dxf/>
    <dxf/>
    <dxf/>
    <dxf/>
    <dxf/>
    <dxf/>
    <dxf/>
    <dxf/>
    <dxf/>
    <dxf/>
    <dxf/>
    <dxf/>
    <dxf/>
    <dxf/>
    <dxf/>
    <dxf/>
    <dxf/>
    <dxf/>
    <dxf/>
    <dxf/>
    <dxf/>
    <dxf/>
    <dxf/>
    <dxf/>
    <dxf/>
    <dxf/>
    <dxf/>
    <dxf/>
    <dxf/>
    <dxf/>
    <dxf/>
    <dxf>
      <font>
        <color indexed="9"/>
      </font>
      <fill>
        <patternFill patternType="none">
          <bgColor indexed="65"/>
        </patternFill>
      </fill>
    </dxf>
    <dxf>
      <font>
        <b/>
        <i val="0"/>
        <color indexed="17"/>
      </font>
      <fill>
        <patternFill>
          <bgColor indexed="22"/>
        </patternFill>
      </fill>
    </dxf>
    <dxf>
      <font>
        <color indexed="55"/>
      </font>
    </dxf>
    <dxf>
      <font>
        <color auto="1"/>
      </font>
      <fill>
        <patternFill patternType="gray125"/>
      </fill>
    </dxf>
    <dxf>
      <fill>
        <patternFill patternType="gray125">
          <fgColor indexed="64"/>
          <bgColor indexed="65"/>
        </patternFill>
      </fill>
      <border>
        <left style="dotted">
          <color indexed="63"/>
        </left>
        <right style="dotted">
          <color indexed="63"/>
        </right>
        <top style="dotted">
          <color indexed="63"/>
        </top>
        <bottom style="dotted">
          <color indexed="63"/>
        </bottom>
      </border>
    </dxf>
    <dxf>
      <font>
        <color indexed="22"/>
      </font>
      <fill>
        <patternFill>
          <bgColor indexed="9"/>
        </patternFill>
      </fill>
      <border>
        <bottom style="dotted">
          <color indexed="63"/>
        </bottom>
      </border>
    </dxf>
    <dxf>
      <font>
        <color indexed="22"/>
      </font>
      <fill>
        <patternFill patternType="none">
          <bgColor indexed="65"/>
        </patternFill>
      </fill>
      <border>
        <bottom style="dotted">
          <color indexed="63"/>
        </bottom>
      </border>
    </dxf>
    <dxf>
      <fill>
        <patternFill patternType="gray125">
          <bgColor indexed="65"/>
        </patternFill>
      </fill>
      <border>
        <left style="dotted">
          <color indexed="63"/>
        </left>
        <right style="dotted">
          <color indexed="63"/>
        </right>
        <top style="dotted">
          <color indexed="63"/>
        </top>
        <bottom style="dotted">
          <color indexed="63"/>
        </bottom>
      </border>
    </dxf>
    <dxf>
      <fill>
        <patternFill patternType="gray125">
          <fgColor indexed="8"/>
          <bgColor indexed="65"/>
        </patternFill>
      </fill>
      <border>
        <left style="dotted">
          <color indexed="63"/>
        </left>
        <right style="dotted">
          <color indexed="63"/>
        </right>
        <top style="dotted">
          <color indexed="63"/>
        </top>
        <bottom style="dotted">
          <color indexed="63"/>
        </bottom>
      </border>
    </dxf>
    <dxf>
      <font>
        <color indexed="15"/>
      </font>
    </dxf>
    <dxf>
      <font>
        <color indexed="12"/>
      </font>
    </dxf>
    <dxf>
      <font>
        <color indexed="22"/>
      </font>
    </dxf>
    <dxf>
      <font>
        <color indexed="15"/>
      </font>
    </dxf>
    <dxf>
      <font>
        <color indexed="12"/>
      </font>
    </dxf>
    <dxf>
      <font>
        <color indexed="22"/>
      </font>
    </dxf>
    <dxf>
      <font>
        <color indexed="22"/>
      </font>
    </dxf>
    <dxf>
      <fill>
        <patternFill>
          <bgColor indexed="13"/>
        </patternFill>
      </fill>
    </dxf>
    <dxf>
      <fill>
        <patternFill>
          <bgColor indexed="9"/>
        </patternFill>
      </fill>
    </dxf>
    <dxf>
      <font>
        <color rgb="FFC0C0C0"/>
      </font>
      <border/>
    </dxf>
    <dxf>
      <font>
        <color rgb="FF0000FF"/>
      </font>
      <border/>
    </dxf>
    <dxf>
      <font>
        <color rgb="FF00FFFF"/>
      </font>
      <border/>
    </dxf>
    <dxf>
      <fill>
        <patternFill patternType="gray125">
          <fgColor rgb="FF000000"/>
          <bgColor indexed="65"/>
        </patternFill>
      </fill>
      <border>
        <left style="dotted">
          <color rgb="FF333333"/>
        </left>
        <right style="dotted">
          <color rgb="FF00FFFF"/>
        </right>
        <top style="dotted"/>
        <bottom style="dotted">
          <color rgb="FF00FFFF"/>
        </bottom>
      </border>
    </dxf>
    <dxf>
      <fill>
        <patternFill patternType="gray125">
          <bgColor indexed="65"/>
        </patternFill>
      </fill>
      <border>
        <left style="dotted">
          <color rgb="FF333333"/>
        </left>
        <right style="dotted">
          <color rgb="FF00FFFF"/>
        </right>
        <top style="dotted"/>
        <bottom style="dotted">
          <color rgb="FF00FFFF"/>
        </bottom>
      </border>
    </dxf>
    <dxf>
      <font>
        <color rgb="FFC0C0C0"/>
      </font>
      <fill>
        <patternFill patternType="none">
          <bgColor indexed="65"/>
        </patternFill>
      </fill>
      <border>
        <bottom style="dotted">
          <color rgb="FF00FFFF"/>
        </bottom>
      </border>
    </dxf>
    <dxf>
      <font>
        <color rgb="FFC0C0C0"/>
      </font>
      <fill>
        <patternFill>
          <bgColor rgb="FFFFFFFF"/>
        </patternFill>
      </fill>
      <border>
        <bottom style="dotted">
          <color rgb="FF00FFFF"/>
        </bottom>
      </border>
    </dxf>
    <dxf>
      <fill>
        <patternFill patternType="gray125">
          <fgColor indexed="64"/>
          <bgColor indexed="65"/>
        </patternFill>
      </fill>
      <border>
        <left style="dotted">
          <color rgb="FF333333"/>
        </left>
        <right style="dotted">
          <color rgb="FF00FFFF"/>
        </right>
        <top style="dotted"/>
        <bottom style="dotted">
          <color rgb="FF00FFFF"/>
        </bottom>
      </border>
    </dxf>
    <dxf>
      <font>
        <color auto="1"/>
      </font>
      <fill>
        <patternFill patternType="gray125"/>
      </fill>
      <border/>
    </dxf>
    <dxf>
      <font>
        <color rgb="FF969696"/>
      </font>
      <border/>
    </dxf>
    <dxf>
      <font>
        <b/>
        <i val="0"/>
        <color rgb="FF008000"/>
      </font>
      <fill>
        <patternFill>
          <bgColor rgb="FFC0C0C0"/>
        </patternFill>
      </fill>
      <border/>
    </dxf>
    <dxf>
      <font>
        <color rgb="FFFFFFFF"/>
      </font>
      <fill>
        <patternFill patternType="none">
          <bgColor indexed="65"/>
        </patternFill>
      </fill>
      <border/>
    </dxf>
    <dxf>
      <numFmt numFmtId="199" formatCode="&quot;令和5年&quot;m&quot;月&quot;d&quot;日&quot;"/>
      <border/>
    </dxf>
    <dxf>
      <numFmt numFmtId="200" formatCode="&quot;令和4年&quot;m&quot;月&quot;d&quot;日&quot;"/>
      <border/>
    </dxf>
    <dxf>
      <numFmt numFmtId="201" formatCode="&quot;令和3年&quot;m&quot;月&quot;d&quot;日&quot;"/>
      <border/>
    </dxf>
    <dxf>
      <numFmt numFmtId="202" formatCode="&quot;令和2年&quot;m&quot;月&quot;d&quot;日&quot;"/>
      <border/>
    </dxf>
    <dxf>
      <numFmt numFmtId="203" formatCode="&quot;令和元年&quot;m&quot;月&quot;d&quot;日&quot;"/>
      <border/>
    </dxf>
    <dxf>
      <font>
        <color rgb="FFC0C0C0"/>
      </font>
      <fill>
        <patternFill>
          <bgColor rgb="FFC0C0C0"/>
        </patternFill>
      </fill>
      <border/>
    </dxf>
    <dxf>
      <font>
        <color rgb="FFFFFFFF"/>
      </font>
      <border/>
    </dxf>
    <dxf>
      <font>
        <color rgb="FFC0C0C0"/>
      </font>
      <fill>
        <patternFill patternType="solid">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9</xdr:row>
      <xdr:rowOff>9525</xdr:rowOff>
    </xdr:from>
    <xdr:to>
      <xdr:col>4</xdr:col>
      <xdr:colOff>685800</xdr:colOff>
      <xdr:row>16</xdr:row>
      <xdr:rowOff>0</xdr:rowOff>
    </xdr:to>
    <xdr:sp>
      <xdr:nvSpPr>
        <xdr:cNvPr id="1" name="Line 2"/>
        <xdr:cNvSpPr>
          <a:spLocks/>
        </xdr:cNvSpPr>
      </xdr:nvSpPr>
      <xdr:spPr>
        <a:xfrm flipH="1">
          <a:off x="4781550" y="1885950"/>
          <a:ext cx="0" cy="2657475"/>
        </a:xfrm>
        <a:prstGeom prst="line">
          <a:avLst/>
        </a:prstGeom>
        <a:noFill/>
        <a:ln w="63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1219200</xdr:colOff>
      <xdr:row>9</xdr:row>
      <xdr:rowOff>0</xdr:rowOff>
    </xdr:from>
    <xdr:to>
      <xdr:col>5</xdr:col>
      <xdr:colOff>1219200</xdr:colOff>
      <xdr:row>16</xdr:row>
      <xdr:rowOff>200025</xdr:rowOff>
    </xdr:to>
    <xdr:sp>
      <xdr:nvSpPr>
        <xdr:cNvPr id="2" name="Line 3"/>
        <xdr:cNvSpPr>
          <a:spLocks/>
        </xdr:cNvSpPr>
      </xdr:nvSpPr>
      <xdr:spPr>
        <a:xfrm flipH="1">
          <a:off x="6381750" y="1876425"/>
          <a:ext cx="0" cy="2867025"/>
        </a:xfrm>
        <a:prstGeom prst="line">
          <a:avLst/>
        </a:prstGeom>
        <a:noFill/>
        <a:ln w="63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9525</xdr:rowOff>
    </xdr:from>
    <xdr:to>
      <xdr:col>6</xdr:col>
      <xdr:colOff>66675</xdr:colOff>
      <xdr:row>19</xdr:row>
      <xdr:rowOff>9525</xdr:rowOff>
    </xdr:to>
    <xdr:sp>
      <xdr:nvSpPr>
        <xdr:cNvPr id="3" name="AutoShape 6"/>
        <xdr:cNvSpPr>
          <a:spLocks/>
        </xdr:cNvSpPr>
      </xdr:nvSpPr>
      <xdr:spPr>
        <a:xfrm>
          <a:off x="6781800" y="4552950"/>
          <a:ext cx="47625" cy="628650"/>
        </a:xfrm>
        <a:prstGeom prst="rightBrac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16</xdr:row>
      <xdr:rowOff>0</xdr:rowOff>
    </xdr:from>
    <xdr:to>
      <xdr:col>7</xdr:col>
      <xdr:colOff>676275</xdr:colOff>
      <xdr:row>16</xdr:row>
      <xdr:rowOff>180975</xdr:rowOff>
    </xdr:to>
    <xdr:sp>
      <xdr:nvSpPr>
        <xdr:cNvPr id="4" name="Rectangle 7"/>
        <xdr:cNvSpPr>
          <a:spLocks/>
        </xdr:cNvSpPr>
      </xdr:nvSpPr>
      <xdr:spPr>
        <a:xfrm>
          <a:off x="6886575" y="4543425"/>
          <a:ext cx="1390650" cy="180975"/>
        </a:xfrm>
        <a:prstGeom prst="rect">
          <a:avLst/>
        </a:prstGeom>
        <a:solidFill>
          <a:srgbClr val="FFFFFF"/>
        </a:solidFill>
        <a:ln w="9525" cmpd="sng">
          <a:solidFill>
            <a:srgbClr val="339966"/>
          </a:solidFill>
          <a:headEnd type="none"/>
          <a:tailEnd type="none"/>
        </a:ln>
      </xdr:spPr>
      <xdr:txBody>
        <a:bodyPr vertOverflow="clip" wrap="square" lIns="27432" tIns="18288" rIns="0" bIns="0"/>
        <a:p>
          <a:pPr algn="l">
            <a:defRPr/>
          </a:pPr>
          <a:r>
            <a:rPr lang="en-US" cap="none" sz="900" b="0" i="0" u="none" baseline="0">
              <a:solidFill>
                <a:srgbClr val="339966"/>
              </a:solidFill>
              <a:latin typeface="ＭＳ Ｐゴシック"/>
              <a:ea typeface="ＭＳ Ｐゴシック"/>
              <a:cs typeface="ＭＳ Ｐゴシック"/>
            </a:rPr>
            <a:t>手計算で入力してください。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29</xdr:row>
      <xdr:rowOff>19050</xdr:rowOff>
    </xdr:from>
    <xdr:to>
      <xdr:col>27</xdr:col>
      <xdr:colOff>85725</xdr:colOff>
      <xdr:row>29</xdr:row>
      <xdr:rowOff>180975</xdr:rowOff>
    </xdr:to>
    <xdr:sp>
      <xdr:nvSpPr>
        <xdr:cNvPr id="1" name="Oval 2"/>
        <xdr:cNvSpPr>
          <a:spLocks/>
        </xdr:cNvSpPr>
      </xdr:nvSpPr>
      <xdr:spPr>
        <a:xfrm>
          <a:off x="6181725" y="7543800"/>
          <a:ext cx="161925" cy="1619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33</xdr:row>
      <xdr:rowOff>9525</xdr:rowOff>
    </xdr:from>
    <xdr:to>
      <xdr:col>9</xdr:col>
      <xdr:colOff>180975</xdr:colOff>
      <xdr:row>39</xdr:row>
      <xdr:rowOff>0</xdr:rowOff>
    </xdr:to>
    <xdr:sp>
      <xdr:nvSpPr>
        <xdr:cNvPr id="2" name="Line 3"/>
        <xdr:cNvSpPr>
          <a:spLocks/>
        </xdr:cNvSpPr>
      </xdr:nvSpPr>
      <xdr:spPr>
        <a:xfrm>
          <a:off x="2438400"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33</xdr:row>
      <xdr:rowOff>0</xdr:rowOff>
    </xdr:from>
    <xdr:to>
      <xdr:col>10</xdr:col>
      <xdr:colOff>95250</xdr:colOff>
      <xdr:row>38</xdr:row>
      <xdr:rowOff>85725</xdr:rowOff>
    </xdr:to>
    <xdr:sp>
      <xdr:nvSpPr>
        <xdr:cNvPr id="3" name="Line 4"/>
        <xdr:cNvSpPr>
          <a:spLocks/>
        </xdr:cNvSpPr>
      </xdr:nvSpPr>
      <xdr:spPr>
        <a:xfrm>
          <a:off x="2609850"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33</xdr:row>
      <xdr:rowOff>9525</xdr:rowOff>
    </xdr:from>
    <xdr:to>
      <xdr:col>11</xdr:col>
      <xdr:colOff>171450</xdr:colOff>
      <xdr:row>39</xdr:row>
      <xdr:rowOff>0</xdr:rowOff>
    </xdr:to>
    <xdr:sp>
      <xdr:nvSpPr>
        <xdr:cNvPr id="4" name="Line 5"/>
        <xdr:cNvSpPr>
          <a:spLocks/>
        </xdr:cNvSpPr>
      </xdr:nvSpPr>
      <xdr:spPr>
        <a:xfrm>
          <a:off x="2943225"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9525</xdr:rowOff>
    </xdr:from>
    <xdr:to>
      <xdr:col>12</xdr:col>
      <xdr:colOff>76200</xdr:colOff>
      <xdr:row>39</xdr:row>
      <xdr:rowOff>0</xdr:rowOff>
    </xdr:to>
    <xdr:sp>
      <xdr:nvSpPr>
        <xdr:cNvPr id="5" name="Line 6"/>
        <xdr:cNvSpPr>
          <a:spLocks/>
        </xdr:cNvSpPr>
      </xdr:nvSpPr>
      <xdr:spPr>
        <a:xfrm>
          <a:off x="3105150"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33</xdr:row>
      <xdr:rowOff>0</xdr:rowOff>
    </xdr:from>
    <xdr:to>
      <xdr:col>13</xdr:col>
      <xdr:colOff>95250</xdr:colOff>
      <xdr:row>38</xdr:row>
      <xdr:rowOff>85725</xdr:rowOff>
    </xdr:to>
    <xdr:sp>
      <xdr:nvSpPr>
        <xdr:cNvPr id="6" name="Line 7"/>
        <xdr:cNvSpPr>
          <a:spLocks/>
        </xdr:cNvSpPr>
      </xdr:nvSpPr>
      <xdr:spPr>
        <a:xfrm>
          <a:off x="3267075"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38</xdr:row>
      <xdr:rowOff>85725</xdr:rowOff>
    </xdr:to>
    <xdr:sp>
      <xdr:nvSpPr>
        <xdr:cNvPr id="7" name="Line 8"/>
        <xdr:cNvSpPr>
          <a:spLocks/>
        </xdr:cNvSpPr>
      </xdr:nvSpPr>
      <xdr:spPr>
        <a:xfrm>
          <a:off x="2771775"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29</xdr:row>
      <xdr:rowOff>19050</xdr:rowOff>
    </xdr:from>
    <xdr:to>
      <xdr:col>27</xdr:col>
      <xdr:colOff>85725</xdr:colOff>
      <xdr:row>29</xdr:row>
      <xdr:rowOff>180975</xdr:rowOff>
    </xdr:to>
    <xdr:sp>
      <xdr:nvSpPr>
        <xdr:cNvPr id="1" name="Oval 2"/>
        <xdr:cNvSpPr>
          <a:spLocks/>
        </xdr:cNvSpPr>
      </xdr:nvSpPr>
      <xdr:spPr>
        <a:xfrm>
          <a:off x="6172200" y="7543800"/>
          <a:ext cx="161925" cy="1619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29</xdr:row>
      <xdr:rowOff>19050</xdr:rowOff>
    </xdr:from>
    <xdr:to>
      <xdr:col>27</xdr:col>
      <xdr:colOff>85725</xdr:colOff>
      <xdr:row>29</xdr:row>
      <xdr:rowOff>180975</xdr:rowOff>
    </xdr:to>
    <xdr:sp>
      <xdr:nvSpPr>
        <xdr:cNvPr id="1" name="Oval 2"/>
        <xdr:cNvSpPr>
          <a:spLocks/>
        </xdr:cNvSpPr>
      </xdr:nvSpPr>
      <xdr:spPr>
        <a:xfrm>
          <a:off x="6181725" y="7543800"/>
          <a:ext cx="161925" cy="1619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323850</xdr:colOff>
      <xdr:row>0</xdr:row>
      <xdr:rowOff>9525</xdr:rowOff>
    </xdr:from>
    <xdr:to>
      <xdr:col>28</xdr:col>
      <xdr:colOff>609600</xdr:colOff>
      <xdr:row>1</xdr:row>
      <xdr:rowOff>47625</xdr:rowOff>
    </xdr:to>
    <xdr:sp>
      <xdr:nvSpPr>
        <xdr:cNvPr id="2" name="Oval 3"/>
        <xdr:cNvSpPr>
          <a:spLocks/>
        </xdr:cNvSpPr>
      </xdr:nvSpPr>
      <xdr:spPr>
        <a:xfrm>
          <a:off x="6858000" y="9525"/>
          <a:ext cx="285750" cy="2857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latin typeface="ＭＳ Ｐゴシック"/>
              <a:ea typeface="ＭＳ Ｐゴシック"/>
              <a:cs typeface="ＭＳ Ｐゴシック"/>
            </a:rPr>
            <a:t>請</a:t>
          </a:r>
        </a:p>
      </xdr:txBody>
    </xdr:sp>
    <xdr:clientData/>
  </xdr:twoCellAnchor>
  <xdr:twoCellAnchor>
    <xdr:from>
      <xdr:col>9</xdr:col>
      <xdr:colOff>180975</xdr:colOff>
      <xdr:row>33</xdr:row>
      <xdr:rowOff>9525</xdr:rowOff>
    </xdr:from>
    <xdr:to>
      <xdr:col>9</xdr:col>
      <xdr:colOff>180975</xdr:colOff>
      <xdr:row>39</xdr:row>
      <xdr:rowOff>0</xdr:rowOff>
    </xdr:to>
    <xdr:sp>
      <xdr:nvSpPr>
        <xdr:cNvPr id="3" name="Line 4"/>
        <xdr:cNvSpPr>
          <a:spLocks/>
        </xdr:cNvSpPr>
      </xdr:nvSpPr>
      <xdr:spPr>
        <a:xfrm>
          <a:off x="2438400"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33</xdr:row>
      <xdr:rowOff>0</xdr:rowOff>
    </xdr:from>
    <xdr:to>
      <xdr:col>10</xdr:col>
      <xdr:colOff>95250</xdr:colOff>
      <xdr:row>38</xdr:row>
      <xdr:rowOff>85725</xdr:rowOff>
    </xdr:to>
    <xdr:sp>
      <xdr:nvSpPr>
        <xdr:cNvPr id="4" name="Line 5"/>
        <xdr:cNvSpPr>
          <a:spLocks/>
        </xdr:cNvSpPr>
      </xdr:nvSpPr>
      <xdr:spPr>
        <a:xfrm>
          <a:off x="2609850"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33</xdr:row>
      <xdr:rowOff>9525</xdr:rowOff>
    </xdr:from>
    <xdr:to>
      <xdr:col>11</xdr:col>
      <xdr:colOff>171450</xdr:colOff>
      <xdr:row>39</xdr:row>
      <xdr:rowOff>0</xdr:rowOff>
    </xdr:to>
    <xdr:sp>
      <xdr:nvSpPr>
        <xdr:cNvPr id="5" name="Line 6"/>
        <xdr:cNvSpPr>
          <a:spLocks/>
        </xdr:cNvSpPr>
      </xdr:nvSpPr>
      <xdr:spPr>
        <a:xfrm>
          <a:off x="2943225"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33</xdr:row>
      <xdr:rowOff>9525</xdr:rowOff>
    </xdr:from>
    <xdr:to>
      <xdr:col>12</xdr:col>
      <xdr:colOff>76200</xdr:colOff>
      <xdr:row>39</xdr:row>
      <xdr:rowOff>0</xdr:rowOff>
    </xdr:to>
    <xdr:sp>
      <xdr:nvSpPr>
        <xdr:cNvPr id="6" name="Line 7"/>
        <xdr:cNvSpPr>
          <a:spLocks/>
        </xdr:cNvSpPr>
      </xdr:nvSpPr>
      <xdr:spPr>
        <a:xfrm>
          <a:off x="3105150" y="8505825"/>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33</xdr:row>
      <xdr:rowOff>0</xdr:rowOff>
    </xdr:from>
    <xdr:to>
      <xdr:col>13</xdr:col>
      <xdr:colOff>95250</xdr:colOff>
      <xdr:row>38</xdr:row>
      <xdr:rowOff>85725</xdr:rowOff>
    </xdr:to>
    <xdr:sp>
      <xdr:nvSpPr>
        <xdr:cNvPr id="7" name="Line 8"/>
        <xdr:cNvSpPr>
          <a:spLocks/>
        </xdr:cNvSpPr>
      </xdr:nvSpPr>
      <xdr:spPr>
        <a:xfrm>
          <a:off x="3267075"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38</xdr:row>
      <xdr:rowOff>85725</xdr:rowOff>
    </xdr:to>
    <xdr:sp>
      <xdr:nvSpPr>
        <xdr:cNvPr id="8" name="Line 9"/>
        <xdr:cNvSpPr>
          <a:spLocks/>
        </xdr:cNvSpPr>
      </xdr:nvSpPr>
      <xdr:spPr>
        <a:xfrm>
          <a:off x="2771775" y="8496300"/>
          <a:ext cx="0" cy="5619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Z49"/>
  <sheetViews>
    <sheetView showGridLines="0" showRowColHeaders="0" tabSelected="1" view="pageBreakPreview" zoomScaleSheetLayoutView="100" zoomScalePageLayoutView="0" workbookViewId="0" topLeftCell="A1">
      <selection activeCell="C49" sqref="C49:E49"/>
    </sheetView>
  </sheetViews>
  <sheetFormatPr defaultColWidth="9.00390625" defaultRowHeight="13.5"/>
  <cols>
    <col min="1" max="1" width="1.25" style="0" customWidth="1"/>
    <col min="2" max="2" width="37.375" style="0" customWidth="1"/>
    <col min="3" max="3" width="10.875" style="0" bestFit="1" customWidth="1"/>
    <col min="4" max="4" width="4.25390625" style="0" customWidth="1"/>
    <col min="5" max="5" width="14.00390625" style="0" bestFit="1" customWidth="1"/>
    <col min="6" max="6" width="21.00390625" style="0" customWidth="1"/>
    <col min="7" max="7" width="11.00390625" style="0" customWidth="1"/>
    <col min="9" max="9" width="2.25390625" style="0" customWidth="1"/>
    <col min="10" max="10" width="3.875" style="0" customWidth="1"/>
    <col min="11" max="11" width="12.375" style="0" customWidth="1"/>
    <col min="12" max="12" width="3.375" style="0" customWidth="1"/>
    <col min="13" max="38" width="2.125" style="0" customWidth="1"/>
  </cols>
  <sheetData>
    <row r="1" spans="1:9" ht="21" customHeight="1">
      <c r="A1" s="30"/>
      <c r="B1" s="193" t="s">
        <v>120</v>
      </c>
      <c r="C1" s="193"/>
      <c r="D1" s="193"/>
      <c r="E1" s="193"/>
      <c r="F1" s="193"/>
      <c r="G1" s="171"/>
      <c r="I1" s="167">
        <f>S!E32</f>
      </c>
    </row>
    <row r="2" ht="16.5" customHeight="1" thickBot="1">
      <c r="B2" s="38"/>
    </row>
    <row r="3" spans="2:7" ht="25.5" customHeight="1" thickBot="1">
      <c r="B3" s="180" t="s">
        <v>155</v>
      </c>
      <c r="C3" s="181"/>
      <c r="D3" s="182"/>
      <c r="E3" s="40"/>
      <c r="F3" s="198" t="str">
        <f>IF(E3=1,"※消費税込み単価に設定されています",IF(E3=0,"※消費税ぬき単価に設定されています",IF(OR(E3&gt;1,E3&lt;0),"※入力値を確認してください")))</f>
        <v>※消費税ぬき単価に設定されています</v>
      </c>
      <c r="G3" s="199"/>
    </row>
    <row r="4" spans="6:7" ht="6" customHeight="1">
      <c r="F4" s="232"/>
      <c r="G4" s="233"/>
    </row>
    <row r="5" spans="6:7" ht="18" customHeight="1" thickBot="1">
      <c r="F5" s="232"/>
      <c r="G5" s="233"/>
    </row>
    <row r="6" spans="2:7" ht="18" customHeight="1" thickBot="1">
      <c r="B6" s="34" t="s">
        <v>107</v>
      </c>
      <c r="C6" s="183"/>
      <c r="D6" s="184"/>
      <c r="E6" s="185"/>
      <c r="F6" s="233"/>
      <c r="G6" s="233"/>
    </row>
    <row r="7" spans="2:6" ht="18" customHeight="1" thickBot="1">
      <c r="B7" s="35" t="s">
        <v>108</v>
      </c>
      <c r="C7" s="188"/>
      <c r="D7" s="189"/>
      <c r="E7" s="189"/>
      <c r="F7" s="190"/>
    </row>
    <row r="8" ht="8.25" customHeight="1" thickBot="1"/>
    <row r="9" spans="2:6" ht="16.5" customHeight="1">
      <c r="B9" s="94" t="s">
        <v>103</v>
      </c>
      <c r="C9" s="95" t="s">
        <v>104</v>
      </c>
      <c r="D9" s="96" t="s">
        <v>9</v>
      </c>
      <c r="E9" s="97" t="s">
        <v>105</v>
      </c>
      <c r="F9" s="98" t="s">
        <v>106</v>
      </c>
    </row>
    <row r="10" spans="2:11" ht="30" customHeight="1">
      <c r="B10" s="140"/>
      <c r="C10" s="144"/>
      <c r="D10" s="104"/>
      <c r="E10" s="99"/>
      <c r="F10" s="100">
        <f aca="true" t="shared" si="0" ref="F10:F16">ROUNDDOWN(C10*E10,3)</f>
        <v>0</v>
      </c>
      <c r="I10" s="27"/>
      <c r="K10" s="27"/>
    </row>
    <row r="11" spans="2:11" ht="30" customHeight="1">
      <c r="B11" s="140"/>
      <c r="C11" s="144"/>
      <c r="D11" s="104"/>
      <c r="E11" s="99"/>
      <c r="F11" s="100">
        <f t="shared" si="0"/>
        <v>0</v>
      </c>
      <c r="I11" s="27"/>
      <c r="K11" s="27"/>
    </row>
    <row r="12" spans="2:11" ht="30" customHeight="1">
      <c r="B12" s="140"/>
      <c r="C12" s="144"/>
      <c r="D12" s="104"/>
      <c r="E12" s="99"/>
      <c r="F12" s="100">
        <f t="shared" si="0"/>
        <v>0</v>
      </c>
      <c r="I12" s="27"/>
      <c r="K12" s="27"/>
    </row>
    <row r="13" spans="2:11" ht="30" customHeight="1">
      <c r="B13" s="140"/>
      <c r="C13" s="144"/>
      <c r="D13" s="104"/>
      <c r="E13" s="99"/>
      <c r="F13" s="100">
        <f t="shared" si="0"/>
        <v>0</v>
      </c>
      <c r="I13" s="27"/>
      <c r="K13" s="27"/>
    </row>
    <row r="14" spans="2:11" ht="30" customHeight="1">
      <c r="B14" s="140"/>
      <c r="C14" s="144"/>
      <c r="D14" s="104"/>
      <c r="E14" s="99"/>
      <c r="F14" s="100">
        <f t="shared" si="0"/>
        <v>0</v>
      </c>
      <c r="I14" s="27"/>
      <c r="K14" s="27"/>
    </row>
    <row r="15" spans="2:11" ht="30" customHeight="1">
      <c r="B15" s="140"/>
      <c r="C15" s="144"/>
      <c r="D15" s="104"/>
      <c r="E15" s="99"/>
      <c r="F15" s="100">
        <f t="shared" si="0"/>
        <v>0</v>
      </c>
      <c r="I15" s="27"/>
      <c r="K15" s="27"/>
    </row>
    <row r="16" spans="2:11" ht="30" customHeight="1">
      <c r="B16" s="140"/>
      <c r="C16" s="144"/>
      <c r="D16" s="104"/>
      <c r="E16" s="99"/>
      <c r="F16" s="100">
        <f t="shared" si="0"/>
        <v>0</v>
      </c>
      <c r="I16" s="27"/>
      <c r="K16" s="27"/>
    </row>
    <row r="17" spans="2:11" ht="16.5" customHeight="1">
      <c r="B17" s="210" t="s">
        <v>138</v>
      </c>
      <c r="C17" s="211"/>
      <c r="D17" s="211"/>
      <c r="E17" s="211"/>
      <c r="F17" s="163"/>
      <c r="G17" s="28"/>
      <c r="K17" s="27"/>
    </row>
    <row r="18" spans="2:11" ht="16.5" customHeight="1">
      <c r="B18" s="210" t="s">
        <v>124</v>
      </c>
      <c r="C18" s="211"/>
      <c r="D18" s="211"/>
      <c r="E18" s="211"/>
      <c r="F18" s="164"/>
      <c r="G18" s="177">
        <f>IF(E3=1,"→消費税込み単価に設定されています","")</f>
      </c>
      <c r="K18" s="27"/>
    </row>
    <row r="19" spans="2:21" ht="16.5" customHeight="1" thickBot="1">
      <c r="B19" s="212" t="s">
        <v>139</v>
      </c>
      <c r="C19" s="213"/>
      <c r="D19" s="213"/>
      <c r="E19" s="213"/>
      <c r="F19" s="165"/>
      <c r="G19" s="178"/>
      <c r="K19" s="27"/>
      <c r="U19" s="28"/>
    </row>
    <row r="20" spans="2:26" ht="6" customHeight="1">
      <c r="B20" s="15"/>
      <c r="C20" s="15"/>
      <c r="D20" s="15"/>
      <c r="E20" s="15"/>
      <c r="F20" s="3"/>
      <c r="G20" s="178"/>
      <c r="O20" s="26"/>
      <c r="P20" s="26"/>
      <c r="Q20" s="26"/>
      <c r="R20" s="26"/>
      <c r="S20" s="26"/>
      <c r="T20" s="26"/>
      <c r="U20" s="26"/>
      <c r="V20" s="26"/>
      <c r="W20" s="26"/>
      <c r="X20" s="26"/>
      <c r="Y20" s="26"/>
      <c r="Z20" s="26"/>
    </row>
    <row r="21" spans="6:7" ht="9.75" customHeight="1" thickBot="1">
      <c r="F21" s="232"/>
      <c r="G21" s="233"/>
    </row>
    <row r="22" spans="2:7" ht="16.5" customHeight="1" thickBot="1">
      <c r="B22" s="93" t="s">
        <v>110</v>
      </c>
      <c r="C22" s="183"/>
      <c r="D22" s="184"/>
      <c r="E22" s="185"/>
      <c r="F22" s="232"/>
      <c r="G22" s="233"/>
    </row>
    <row r="23" spans="6:7" ht="10.5" customHeight="1" thickBot="1">
      <c r="F23" s="233"/>
      <c r="G23" s="233"/>
    </row>
    <row r="24" spans="2:7" ht="16.5" customHeight="1" thickBot="1">
      <c r="B24" s="36" t="s">
        <v>128</v>
      </c>
      <c r="C24" s="194"/>
      <c r="D24" s="195"/>
      <c r="E24" s="200" t="s">
        <v>165</v>
      </c>
      <c r="F24" s="201"/>
      <c r="G24" s="202"/>
    </row>
    <row r="25" spans="2:9" ht="16.5" customHeight="1">
      <c r="B25" s="203" t="s">
        <v>111</v>
      </c>
      <c r="C25" s="196"/>
      <c r="D25" s="197"/>
      <c r="E25" s="197"/>
      <c r="F25" s="197"/>
      <c r="G25" s="39"/>
      <c r="H25" s="15"/>
      <c r="I25" s="15"/>
    </row>
    <row r="26" spans="2:9" ht="16.5" customHeight="1" thickBot="1">
      <c r="B26" s="204"/>
      <c r="C26" s="186"/>
      <c r="D26" s="187"/>
      <c r="E26" s="187"/>
      <c r="F26" s="187"/>
      <c r="G26" s="39"/>
      <c r="H26" s="15"/>
      <c r="I26" s="15"/>
    </row>
    <row r="27" spans="2:9" ht="16.5" customHeight="1">
      <c r="B27" s="203" t="s">
        <v>112</v>
      </c>
      <c r="C27" s="196"/>
      <c r="D27" s="197"/>
      <c r="E27" s="197"/>
      <c r="F27" s="197"/>
      <c r="G27" s="39"/>
      <c r="H27" s="25"/>
      <c r="I27" s="25"/>
    </row>
    <row r="28" spans="2:9" ht="16.5" customHeight="1">
      <c r="B28" s="205"/>
      <c r="C28" s="215"/>
      <c r="D28" s="216"/>
      <c r="E28" s="216"/>
      <c r="F28" s="216"/>
      <c r="G28" s="39"/>
      <c r="H28" s="25"/>
      <c r="I28" s="25"/>
    </row>
    <row r="29" spans="2:7" ht="16.5" customHeight="1" thickBot="1">
      <c r="B29" s="204"/>
      <c r="C29" s="186"/>
      <c r="D29" s="187"/>
      <c r="E29" s="187"/>
      <c r="F29" s="187"/>
      <c r="G29" s="39"/>
    </row>
    <row r="30" spans="3:7" ht="14.25" thickBot="1">
      <c r="C30" s="85" t="s">
        <v>117</v>
      </c>
      <c r="D30" s="206" t="s">
        <v>53</v>
      </c>
      <c r="E30" s="206"/>
      <c r="F30" s="25"/>
      <c r="G30" s="25"/>
    </row>
    <row r="31" spans="2:6" ht="18" thickBot="1">
      <c r="B31" s="37" t="s">
        <v>113</v>
      </c>
      <c r="C31" s="41"/>
      <c r="D31" s="214"/>
      <c r="E31" s="209"/>
      <c r="F31" s="175" t="s">
        <v>160</v>
      </c>
    </row>
    <row r="32" spans="2:6" ht="14.25" thickBot="1">
      <c r="B32" s="29"/>
      <c r="F32" s="84" t="s">
        <v>127</v>
      </c>
    </row>
    <row r="33" spans="2:7" ht="18" thickBot="1">
      <c r="B33" s="37" t="s">
        <v>129</v>
      </c>
      <c r="C33" s="207"/>
      <c r="D33" s="208"/>
      <c r="E33" s="209"/>
      <c r="F33" s="191"/>
      <c r="G33" s="192"/>
    </row>
    <row r="34" spans="2:7" ht="14.25" thickBot="1">
      <c r="B34" s="221" t="s">
        <v>156</v>
      </c>
      <c r="C34" s="222"/>
      <c r="D34" s="222"/>
      <c r="E34" s="222"/>
      <c r="F34" s="222"/>
      <c r="G34" s="222"/>
    </row>
    <row r="35" spans="2:7" ht="16.5" customHeight="1" thickBot="1">
      <c r="B35" s="37" t="s">
        <v>152</v>
      </c>
      <c r="C35" s="223"/>
      <c r="D35" s="224"/>
      <c r="E35" s="225"/>
      <c r="F35" s="230" t="s">
        <v>161</v>
      </c>
      <c r="G35" s="231"/>
    </row>
    <row r="36" spans="2:7" ht="16.5" customHeight="1" thickBot="1">
      <c r="B36" s="37" t="s">
        <v>153</v>
      </c>
      <c r="C36" s="223"/>
      <c r="D36" s="224"/>
      <c r="E36" s="225"/>
      <c r="F36" s="231"/>
      <c r="G36" s="231"/>
    </row>
    <row r="37" spans="2:7" ht="14.25" thickBot="1">
      <c r="B37" s="29"/>
      <c r="F37" s="229"/>
      <c r="G37" s="229"/>
    </row>
    <row r="38" spans="2:7" ht="13.5" customHeight="1">
      <c r="B38" s="37" t="s">
        <v>114</v>
      </c>
      <c r="C38" s="228" t="s">
        <v>118</v>
      </c>
      <c r="D38" s="228"/>
      <c r="E38" s="226"/>
      <c r="F38" s="229"/>
      <c r="G38" s="229"/>
    </row>
    <row r="39" spans="2:7" ht="14.25" customHeight="1" thickBot="1">
      <c r="B39" s="29"/>
      <c r="C39" s="228" t="s">
        <v>144</v>
      </c>
      <c r="D39" s="229"/>
      <c r="E39" s="227"/>
      <c r="F39" s="229"/>
      <c r="G39" s="229"/>
    </row>
    <row r="40" spans="2:12" ht="22.5" customHeight="1" thickBot="1">
      <c r="B40" s="37" t="s">
        <v>115</v>
      </c>
      <c r="C40" s="168"/>
      <c r="D40" s="234" t="s">
        <v>162</v>
      </c>
      <c r="E40" s="235"/>
      <c r="F40" s="235"/>
      <c r="G40" s="166"/>
      <c r="L40">
        <f>S!E39</f>
        <v>0</v>
      </c>
    </row>
    <row r="41" spans="2:7" ht="22.5" customHeight="1" thickBot="1">
      <c r="B41" s="37" t="s">
        <v>116</v>
      </c>
      <c r="C41" s="217"/>
      <c r="D41" s="218"/>
      <c r="E41" s="218"/>
      <c r="F41" s="219"/>
      <c r="G41" s="236" t="s">
        <v>163</v>
      </c>
    </row>
    <row r="42" spans="3:7" ht="27" customHeight="1" thickBot="1">
      <c r="C42" s="220"/>
      <c r="D42" s="220"/>
      <c r="E42" s="220"/>
      <c r="F42" s="220"/>
      <c r="G42" s="237"/>
    </row>
    <row r="43" spans="2:7" ht="16.5" customHeight="1" thickBot="1">
      <c r="B43" s="93" t="s">
        <v>7</v>
      </c>
      <c r="C43" s="183"/>
      <c r="D43" s="184"/>
      <c r="E43" s="185"/>
      <c r="F43" s="232"/>
      <c r="G43" s="233"/>
    </row>
    <row r="44" spans="6:7" ht="6" customHeight="1" thickBot="1">
      <c r="F44" s="232"/>
      <c r="G44" s="233"/>
    </row>
    <row r="45" spans="2:7" ht="16.5" customHeight="1" thickBot="1">
      <c r="B45" s="93" t="s">
        <v>126</v>
      </c>
      <c r="C45" s="183"/>
      <c r="D45" s="184"/>
      <c r="E45" s="185"/>
      <c r="F45" s="233"/>
      <c r="G45" s="233"/>
    </row>
    <row r="46" ht="6" customHeight="1" thickBot="1"/>
    <row r="47" spans="2:6" ht="16.5" customHeight="1" thickBot="1">
      <c r="B47" s="93" t="s">
        <v>125</v>
      </c>
      <c r="C47" s="183"/>
      <c r="D47" s="184"/>
      <c r="E47" s="185"/>
      <c r="F47" s="174"/>
    </row>
    <row r="48" ht="14.25" thickBot="1"/>
    <row r="49" spans="2:6" ht="14.25" thickBot="1">
      <c r="B49" s="93" t="s">
        <v>167</v>
      </c>
      <c r="C49" s="183"/>
      <c r="D49" s="184"/>
      <c r="E49" s="185"/>
      <c r="F49" s="174"/>
    </row>
  </sheetData>
  <sheetProtection password="CCD5" sheet="1"/>
  <mergeCells count="40">
    <mergeCell ref="F4:G6"/>
    <mergeCell ref="F21:G23"/>
    <mergeCell ref="F43:G45"/>
    <mergeCell ref="C49:E49"/>
    <mergeCell ref="D40:F40"/>
    <mergeCell ref="G41:G42"/>
    <mergeCell ref="C35:E35"/>
    <mergeCell ref="C38:D38"/>
    <mergeCell ref="C43:E43"/>
    <mergeCell ref="C47:E47"/>
    <mergeCell ref="C27:F27"/>
    <mergeCell ref="C28:F28"/>
    <mergeCell ref="C45:E45"/>
    <mergeCell ref="C41:F41"/>
    <mergeCell ref="C42:F42"/>
    <mergeCell ref="B34:G34"/>
    <mergeCell ref="C36:E36"/>
    <mergeCell ref="E38:E39"/>
    <mergeCell ref="C39:D39"/>
    <mergeCell ref="F35:G39"/>
    <mergeCell ref="E24:G24"/>
    <mergeCell ref="B25:B26"/>
    <mergeCell ref="B27:B29"/>
    <mergeCell ref="D30:E30"/>
    <mergeCell ref="C33:E33"/>
    <mergeCell ref="B17:E17"/>
    <mergeCell ref="B18:E18"/>
    <mergeCell ref="B19:E19"/>
    <mergeCell ref="C22:E22"/>
    <mergeCell ref="D31:E31"/>
    <mergeCell ref="B3:D3"/>
    <mergeCell ref="C6:E6"/>
    <mergeCell ref="C29:F29"/>
    <mergeCell ref="C7:F7"/>
    <mergeCell ref="F33:G33"/>
    <mergeCell ref="B1:F1"/>
    <mergeCell ref="C24:D24"/>
    <mergeCell ref="C26:F26"/>
    <mergeCell ref="C25:F25"/>
    <mergeCell ref="F3:G3"/>
  </mergeCells>
  <conditionalFormatting sqref="G40">
    <cfRule type="expression" priority="103" dxfId="182" stopIfTrue="1">
      <formula>#REF!=0</formula>
    </cfRule>
    <cfRule type="expression" priority="104" dxfId="181" stopIfTrue="1">
      <formula>#REF!&lt;&gt;7</formula>
    </cfRule>
  </conditionalFormatting>
  <conditionalFormatting sqref="F35:G36 G41:G42">
    <cfRule type="expression" priority="105" dxfId="183" stopIfTrue="1">
      <formula>$I$1&lt;8</formula>
    </cfRule>
  </conditionalFormatting>
  <conditionalFormatting sqref="C38:D38">
    <cfRule type="expression" priority="106" dxfId="183" stopIfTrue="1">
      <formula>$I$1&lt;8</formula>
    </cfRule>
    <cfRule type="expression" priority="107" dxfId="184" stopIfTrue="1">
      <formula>E38=""</formula>
    </cfRule>
    <cfRule type="expression" priority="108" dxfId="185" stopIfTrue="1">
      <formula>E38&lt;&gt;1</formula>
    </cfRule>
  </conditionalFormatting>
  <conditionalFormatting sqref="C39:D39">
    <cfRule type="expression" priority="109" dxfId="183" stopIfTrue="1">
      <formula>$I$1&lt;8</formula>
    </cfRule>
    <cfRule type="expression" priority="110" dxfId="184" stopIfTrue="1">
      <formula>E38=""</formula>
    </cfRule>
    <cfRule type="expression" priority="111" dxfId="185" stopIfTrue="1">
      <formula>E38&lt;&gt;2</formula>
    </cfRule>
  </conditionalFormatting>
  <conditionalFormatting sqref="C35:E36 E38:E39">
    <cfRule type="expression" priority="112" dxfId="186" stopIfTrue="1">
      <formula>$I$1&lt;8</formula>
    </cfRule>
  </conditionalFormatting>
  <conditionalFormatting sqref="C41:F41">
    <cfRule type="expression" priority="113" dxfId="187" stopIfTrue="1">
      <formula>$I$1&lt;8</formula>
    </cfRule>
  </conditionalFormatting>
  <conditionalFormatting sqref="B35">
    <cfRule type="expression" priority="114" dxfId="188" stopIfTrue="1">
      <formula>$I$1&lt;8</formula>
    </cfRule>
  </conditionalFormatting>
  <conditionalFormatting sqref="B36 B38 B40:B41">
    <cfRule type="expression" priority="115" dxfId="189" stopIfTrue="1">
      <formula>$I$1&lt;8</formula>
    </cfRule>
  </conditionalFormatting>
  <conditionalFormatting sqref="C40">
    <cfRule type="expression" priority="116" dxfId="190" stopIfTrue="1">
      <formula>$I$1&lt;8</formula>
    </cfRule>
  </conditionalFormatting>
  <conditionalFormatting sqref="F18">
    <cfRule type="expression" priority="117" dxfId="191" stopIfTrue="1">
      <formula>$E$3=1</formula>
    </cfRule>
  </conditionalFormatting>
  <conditionalFormatting sqref="D40:F40">
    <cfRule type="expression" priority="118" dxfId="192" stopIfTrue="1">
      <formula>$I$1&lt;8</formula>
    </cfRule>
  </conditionalFormatting>
  <conditionalFormatting sqref="B34:G34">
    <cfRule type="expression" priority="119" dxfId="193" stopIfTrue="1">
      <formula>$I$1&lt;8</formula>
    </cfRule>
    <cfRule type="expression" priority="120" dxfId="194" stopIfTrue="1">
      <formula>$I$1&gt;=8</formula>
    </cfRule>
  </conditionalFormatting>
  <conditionalFormatting sqref="C22">
    <cfRule type="cellIs" priority="79" dxfId="195" operator="between">
      <formula>44927</formula>
      <formula>45291</formula>
    </cfRule>
    <cfRule type="cellIs" priority="80" dxfId="196" operator="between">
      <formula>44562</formula>
      <formula>44926</formula>
    </cfRule>
    <cfRule type="cellIs" priority="81" dxfId="197" operator="between">
      <formula>44197</formula>
      <formula>44561</formula>
    </cfRule>
    <cfRule type="cellIs" priority="82" dxfId="198" operator="between">
      <formula>43831</formula>
      <formula>44196</formula>
    </cfRule>
    <cfRule type="cellIs" priority="83" dxfId="199" operator="between">
      <formula>43586</formula>
      <formula>43830</formula>
    </cfRule>
    <cfRule type="cellIs" priority="84" dxfId="0" operator="lessThanOrEqual">
      <formula>43585</formula>
    </cfRule>
  </conditionalFormatting>
  <conditionalFormatting sqref="C43">
    <cfRule type="cellIs" priority="25" dxfId="195" operator="between">
      <formula>44927</formula>
      <formula>45291</formula>
    </cfRule>
    <cfRule type="cellIs" priority="26" dxfId="196" operator="between">
      <formula>44562</formula>
      <formula>44926</formula>
    </cfRule>
    <cfRule type="cellIs" priority="27" dxfId="197" operator="between">
      <formula>44197</formula>
      <formula>44561</formula>
    </cfRule>
    <cfRule type="cellIs" priority="28" dxfId="198" operator="between">
      <formula>43831</formula>
      <formula>44196</formula>
    </cfRule>
    <cfRule type="cellIs" priority="29" dxfId="199" operator="between">
      <formula>43586</formula>
      <formula>43830</formula>
    </cfRule>
    <cfRule type="cellIs" priority="30" dxfId="0" operator="lessThanOrEqual">
      <formula>43585</formula>
    </cfRule>
  </conditionalFormatting>
  <conditionalFormatting sqref="C45">
    <cfRule type="cellIs" priority="19" dxfId="195" operator="between">
      <formula>44927</formula>
      <formula>45291</formula>
    </cfRule>
    <cfRule type="cellIs" priority="20" dxfId="196" operator="between">
      <formula>44562</formula>
      <formula>44926</formula>
    </cfRule>
    <cfRule type="cellIs" priority="21" dxfId="197" operator="between">
      <formula>44197</formula>
      <formula>44561</formula>
    </cfRule>
    <cfRule type="cellIs" priority="22" dxfId="198" operator="between">
      <formula>43831</formula>
      <formula>44196</formula>
    </cfRule>
    <cfRule type="cellIs" priority="23" dxfId="199" operator="between">
      <formula>43586</formula>
      <formula>43830</formula>
    </cfRule>
    <cfRule type="cellIs" priority="24" dxfId="0" operator="lessThanOrEqual">
      <formula>43585</formula>
    </cfRule>
  </conditionalFormatting>
  <conditionalFormatting sqref="C47">
    <cfRule type="cellIs" priority="13" dxfId="195" operator="between">
      <formula>44927</formula>
      <formula>45291</formula>
    </cfRule>
    <cfRule type="cellIs" priority="14" dxfId="196" operator="between">
      <formula>44562</formula>
      <formula>44926</formula>
    </cfRule>
    <cfRule type="cellIs" priority="15" dxfId="197" operator="between">
      <formula>44197</formula>
      <formula>44561</formula>
    </cfRule>
    <cfRule type="cellIs" priority="16" dxfId="198" operator="between">
      <formula>43831</formula>
      <formula>44196</formula>
    </cfRule>
    <cfRule type="cellIs" priority="17" dxfId="199" operator="between">
      <formula>43586</formula>
      <formula>43830</formula>
    </cfRule>
    <cfRule type="cellIs" priority="18" dxfId="0" operator="lessThanOrEqual">
      <formula>43585</formula>
    </cfRule>
  </conditionalFormatting>
  <conditionalFormatting sqref="C49">
    <cfRule type="cellIs" priority="7" dxfId="195" operator="between">
      <formula>44927</formula>
      <formula>45291</formula>
    </cfRule>
    <cfRule type="cellIs" priority="8" dxfId="196" operator="between">
      <formula>44562</formula>
      <formula>44926</formula>
    </cfRule>
    <cfRule type="cellIs" priority="9" dxfId="197" operator="between">
      <formula>44197</formula>
      <formula>44561</formula>
    </cfRule>
    <cfRule type="cellIs" priority="10" dxfId="198" operator="between">
      <formula>43831</formula>
      <formula>44196</formula>
    </cfRule>
    <cfRule type="cellIs" priority="11" dxfId="199" operator="between">
      <formula>43586</formula>
      <formula>43830</formula>
    </cfRule>
    <cfRule type="cellIs" priority="12" dxfId="0" operator="lessThanOrEqual">
      <formula>43585</formula>
    </cfRule>
  </conditionalFormatting>
  <conditionalFormatting sqref="C6">
    <cfRule type="cellIs" priority="1" dxfId="195" operator="between">
      <formula>44927</formula>
      <formula>45291</formula>
    </cfRule>
    <cfRule type="cellIs" priority="2" dxfId="196" operator="between">
      <formula>44562</formula>
      <formula>44926</formula>
    </cfRule>
    <cfRule type="cellIs" priority="3" dxfId="197" operator="between">
      <formula>44197</formula>
      <formula>44561</formula>
    </cfRule>
    <cfRule type="cellIs" priority="4" dxfId="198" operator="between">
      <formula>43831</formula>
      <formula>44196</formula>
    </cfRule>
    <cfRule type="cellIs" priority="5" dxfId="199" operator="between">
      <formula>43586</formula>
      <formula>43830</formula>
    </cfRule>
    <cfRule type="cellIs" priority="6" dxfId="0" operator="lessThanOrEqual">
      <formula>43585</formula>
    </cfRule>
  </conditionalFormatting>
  <dataValidations count="8">
    <dataValidation allowBlank="1" showInputMessage="1" showErrorMessage="1" imeMode="off" sqref="E10:F16 F17:F19 E38 C31:E31 C10:C20"/>
    <dataValidation errorStyle="warning" showInputMessage="1" showErrorMessage="1" prompt="半角カタカナで３０字以内" error="３０字までを使用します" imeMode="halfKatakana" sqref="C41:F41"/>
    <dataValidation allowBlank="1" showInputMessage="1" showErrorMessage="1" imeMode="hiragana" sqref="C7:E7 C25:F29 C35:E36 D10:D16 B10:B16"/>
    <dataValidation allowBlank="1" showInputMessage="1" showErrorMessage="1" imeMode="halfAlpha" sqref="E17"/>
    <dataValidation type="textLength" operator="equal" allowBlank="1" showInputMessage="1" showErrorMessage="1" errorTitle="債権者登録番号を確認してください" error="桁数に過不足があります" imeMode="off" sqref="C33:E33">
      <formula1>11</formula1>
    </dataValidation>
    <dataValidation type="textLength" operator="lessThan" allowBlank="1" showInputMessage="1" showErrorMessage="1" errorTitle="郵便番号を確認してください" imeMode="off" sqref="C24:D24">
      <formula1>8</formula1>
    </dataValidation>
    <dataValidation operator="equal" allowBlank="1" showInputMessage="1" showErrorMessage="1" imeMode="off" sqref="C40"/>
    <dataValidation type="whole" allowBlank="1" showInputMessage="1" showErrorMessage="1" errorTitle="入力値を確認してください" error="単価に消費税が含まれない場合『０』&#10;単価に消費税が含まれる場合『１』" imeMode="off" sqref="E3">
      <formula1>0</formula1>
      <formula2>1</formula2>
    </dataValidation>
  </dataValidations>
  <printOptions/>
  <pageMargins left="0.3937007874015748" right="0.1968503937007874" top="0.4724409448818898" bottom="0.2755905511811024" header="0.5118110236220472" footer="0.5118110236220472"/>
  <pageSetup horizontalDpi="300" verticalDpi="300" orientation="portrait" paperSize="9" scale="97" r:id="rId4"/>
  <rowBreaks count="1" manualBreakCount="1">
    <brk id="50" max="6"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B1:AF56"/>
  <sheetViews>
    <sheetView showGridLines="0" showRowColHeaders="0" view="pageBreakPreview" zoomScaleSheetLayoutView="100" zoomScalePageLayoutView="0" workbookViewId="0" topLeftCell="A1">
      <selection activeCell="L29" sqref="L29"/>
    </sheetView>
  </sheetViews>
  <sheetFormatPr defaultColWidth="9.00390625" defaultRowHeight="13.5"/>
  <cols>
    <col min="1" max="1" width="2.50390625" style="42" customWidth="1"/>
    <col min="2" max="3" width="3.375" style="42" customWidth="1"/>
    <col min="4" max="4" width="3.50390625" style="42" customWidth="1"/>
    <col min="5" max="12" width="3.375" style="42" customWidth="1"/>
    <col min="13" max="13" width="1.875" style="42" customWidth="1"/>
    <col min="14" max="14" width="3.625" style="42" customWidth="1"/>
    <col min="15" max="15" width="2.375" style="42" customWidth="1"/>
    <col min="16" max="17" width="1.625" style="42" customWidth="1"/>
    <col min="18" max="18" width="2.125" style="42" customWidth="1"/>
    <col min="19" max="20" width="3.625" style="42" customWidth="1"/>
    <col min="21" max="21" width="2.125" style="42" customWidth="1"/>
    <col min="22" max="22" width="1.625" style="42" customWidth="1"/>
    <col min="23" max="28" width="3.625" style="42" customWidth="1"/>
    <col min="29" max="29" width="6.375" style="42" customWidth="1"/>
    <col min="30" max="30" width="2.50390625" style="42" customWidth="1"/>
    <col min="31" max="16384" width="9.00390625" style="42" customWidth="1"/>
  </cols>
  <sheetData>
    <row r="1" spans="8:32" ht="19.5" thickBot="1">
      <c r="H1" s="43"/>
      <c r="I1" s="43"/>
      <c r="J1" s="381" t="s">
        <v>47</v>
      </c>
      <c r="K1" s="381"/>
      <c r="L1" s="381"/>
      <c r="M1" s="381"/>
      <c r="N1" s="381"/>
      <c r="O1" s="381"/>
      <c r="P1" s="381"/>
      <c r="Q1" s="381"/>
      <c r="R1" s="381"/>
      <c r="S1" s="381"/>
      <c r="T1" s="381"/>
      <c r="U1" s="43"/>
      <c r="V1" s="43"/>
      <c r="W1" s="43"/>
      <c r="X1" s="43"/>
      <c r="AD1" s="143">
        <f>S!I17</f>
        <v>0</v>
      </c>
      <c r="AF1" s="42">
        <f>S!E32</f>
      </c>
    </row>
    <row r="2" spans="2:24" ht="14.25" thickTop="1">
      <c r="B2" s="53"/>
      <c r="C2" s="53"/>
      <c r="D2" s="53"/>
      <c r="E2" s="53"/>
      <c r="F2" s="53"/>
      <c r="G2" s="53"/>
      <c r="H2" s="44"/>
      <c r="I2" s="44"/>
      <c r="J2" s="382"/>
      <c r="K2" s="382"/>
      <c r="L2" s="382"/>
      <c r="M2" s="382"/>
      <c r="N2" s="382"/>
      <c r="O2" s="382"/>
      <c r="P2" s="382"/>
      <c r="Q2" s="382"/>
      <c r="R2" s="382"/>
      <c r="S2" s="382"/>
      <c r="T2" s="382"/>
      <c r="U2" s="44"/>
      <c r="V2" s="44"/>
      <c r="W2" s="44"/>
      <c r="X2" s="44"/>
    </row>
    <row r="3" spans="2:32" ht="13.5">
      <c r="B3" s="176" t="s">
        <v>168</v>
      </c>
      <c r="C3" s="74"/>
      <c r="D3" s="74"/>
      <c r="E3" s="74"/>
      <c r="F3" s="414" t="str">
        <f>IF('入力用シート(様式への入力は本シートを使用してください)'!C49="","　　　　年　　月　　日",'入力用シート(様式への入力は本シートを使用してください)'!C49)</f>
        <v>　　　　年　　月　　日</v>
      </c>
      <c r="G3" s="415"/>
      <c r="H3" s="415"/>
      <c r="I3" s="415"/>
      <c r="J3" s="415"/>
      <c r="K3" s="415"/>
      <c r="L3" s="416"/>
      <c r="M3" s="179"/>
      <c r="N3" s="179"/>
      <c r="AF3" s="42">
        <f>'入力用シート(様式への入力は本シートを使用してください)'!C40</f>
        <v>0</v>
      </c>
    </row>
    <row r="4" spans="2:28" ht="37.5" customHeight="1" thickBot="1">
      <c r="B4" s="45" t="s">
        <v>0</v>
      </c>
      <c r="C4" s="383" t="s">
        <v>1</v>
      </c>
      <c r="D4" s="383"/>
      <c r="E4" s="383"/>
      <c r="F4" s="384"/>
      <c r="G4" s="385"/>
      <c r="H4" s="386"/>
      <c r="I4" s="386"/>
      <c r="J4" s="386"/>
      <c r="K4" s="386"/>
      <c r="L4" s="386"/>
      <c r="M4" s="386"/>
      <c r="N4" s="386"/>
      <c r="O4" s="386"/>
      <c r="P4" s="386"/>
      <c r="Q4" s="386"/>
      <c r="R4" s="386"/>
      <c r="S4" s="386"/>
      <c r="T4" s="386"/>
      <c r="U4" s="386"/>
      <c r="V4" s="386"/>
      <c r="W4" s="386"/>
      <c r="X4" s="386"/>
      <c r="Y4" s="386"/>
      <c r="Z4" s="386"/>
      <c r="AA4" s="386"/>
      <c r="AB4" s="387"/>
    </row>
    <row r="5" spans="2:28" ht="12" customHeight="1">
      <c r="B5" s="388"/>
      <c r="C5" s="389"/>
      <c r="D5" s="389"/>
      <c r="E5" s="389"/>
      <c r="F5" s="389"/>
      <c r="G5" s="389"/>
      <c r="H5" s="389"/>
      <c r="I5" s="389"/>
      <c r="J5" s="389"/>
      <c r="K5" s="389"/>
      <c r="L5" s="389"/>
      <c r="M5" s="390"/>
      <c r="N5" s="105"/>
      <c r="O5" s="391"/>
      <c r="P5" s="391"/>
      <c r="Q5" s="392" t="s">
        <v>3</v>
      </c>
      <c r="R5" s="393"/>
      <c r="S5" s="105"/>
      <c r="T5" s="106"/>
      <c r="U5" s="392" t="s">
        <v>4</v>
      </c>
      <c r="V5" s="393"/>
      <c r="W5" s="105"/>
      <c r="X5" s="106"/>
      <c r="Y5" s="107" t="s">
        <v>5</v>
      </c>
      <c r="Z5" s="105"/>
      <c r="AA5" s="106"/>
      <c r="AB5" s="108" t="s">
        <v>6</v>
      </c>
    </row>
    <row r="6" spans="2:28" ht="20.25" customHeight="1">
      <c r="B6" s="294" t="s">
        <v>48</v>
      </c>
      <c r="C6" s="295"/>
      <c r="D6" s="295"/>
      <c r="E6" s="295"/>
      <c r="F6" s="295"/>
      <c r="G6" s="295"/>
      <c r="H6" s="295"/>
      <c r="I6" s="295"/>
      <c r="J6" s="295"/>
      <c r="K6" s="295"/>
      <c r="L6" s="295"/>
      <c r="M6" s="296"/>
      <c r="N6" s="376">
        <f>S!K18</f>
      </c>
      <c r="O6" s="372">
        <f>S!L18</f>
      </c>
      <c r="P6" s="379"/>
      <c r="Q6" s="372">
        <f>S!M18</f>
      </c>
      <c r="R6" s="374"/>
      <c r="S6" s="376">
        <f>S!N18</f>
      </c>
      <c r="T6" s="372">
        <f>S!O18</f>
      </c>
      <c r="U6" s="372">
        <f>S!P18</f>
      </c>
      <c r="V6" s="374"/>
      <c r="W6" s="376">
        <f>S!Q18</f>
      </c>
      <c r="X6" s="372">
        <f>S!R18</f>
      </c>
      <c r="Y6" s="374">
        <f>S!S18</f>
      </c>
      <c r="Z6" s="376">
        <f>S!T18</f>
      </c>
      <c r="AA6" s="372">
        <f>S!U18</f>
      </c>
      <c r="AB6" s="313">
        <f>S!V18</f>
        <v>0</v>
      </c>
    </row>
    <row r="7" spans="2:28" ht="12" customHeight="1" thickBot="1">
      <c r="B7" s="365" t="s">
        <v>2</v>
      </c>
      <c r="C7" s="366"/>
      <c r="D7" s="366"/>
      <c r="E7" s="366"/>
      <c r="F7" s="366"/>
      <c r="G7" s="366"/>
      <c r="H7" s="366"/>
      <c r="I7" s="366"/>
      <c r="J7" s="366"/>
      <c r="K7" s="366"/>
      <c r="L7" s="366"/>
      <c r="M7" s="366"/>
      <c r="N7" s="378"/>
      <c r="O7" s="380"/>
      <c r="P7" s="380"/>
      <c r="Q7" s="373"/>
      <c r="R7" s="375"/>
      <c r="S7" s="377"/>
      <c r="T7" s="373"/>
      <c r="U7" s="373"/>
      <c r="V7" s="375"/>
      <c r="W7" s="377"/>
      <c r="X7" s="373"/>
      <c r="Y7" s="375"/>
      <c r="Z7" s="377"/>
      <c r="AA7" s="373"/>
      <c r="AB7" s="314"/>
    </row>
    <row r="8" spans="2:28" ht="14.25" thickTop="1">
      <c r="B8" s="367" t="s">
        <v>66</v>
      </c>
      <c r="C8" s="368"/>
      <c r="D8" s="368"/>
      <c r="E8" s="368"/>
      <c r="F8" s="368"/>
      <c r="G8" s="368"/>
      <c r="H8" s="368"/>
      <c r="I8" s="368"/>
      <c r="J8" s="368"/>
      <c r="K8" s="368"/>
      <c r="L8" s="368"/>
      <c r="M8" s="368"/>
      <c r="N8" s="368"/>
      <c r="O8" s="368"/>
      <c r="P8" s="368"/>
      <c r="Q8" s="368"/>
      <c r="R8" s="369" t="s">
        <v>8</v>
      </c>
      <c r="S8" s="370"/>
      <c r="T8" s="370"/>
      <c r="U8" s="370"/>
      <c r="V8" s="370"/>
      <c r="W8" s="370"/>
      <c r="X8" s="370"/>
      <c r="Y8" s="370"/>
      <c r="Z8" s="370"/>
      <c r="AA8" s="370"/>
      <c r="AB8" s="371"/>
    </row>
    <row r="9" spans="2:28" ht="27.75" customHeight="1">
      <c r="B9" s="297" t="str">
        <f>IF('入力用シート(様式への入力は本シートを使用してください)'!C6="","　　　　　年　　　月　　　日",'入力用シート(様式への入力は本シートを使用してください)'!C6)</f>
        <v>　　　　　年　　　月　　　日</v>
      </c>
      <c r="C9" s="298"/>
      <c r="D9" s="298"/>
      <c r="E9" s="298"/>
      <c r="F9" s="298"/>
      <c r="G9" s="298"/>
      <c r="H9" s="298"/>
      <c r="I9" s="298"/>
      <c r="J9" s="298"/>
      <c r="K9" s="298"/>
      <c r="L9" s="298"/>
      <c r="M9" s="298"/>
      <c r="N9" s="298"/>
      <c r="O9" s="298"/>
      <c r="P9" s="298"/>
      <c r="Q9" s="299"/>
      <c r="R9" s="308">
        <f>'入力用シート(様式への入力は本シートを使用してください)'!C7</f>
        <v>0</v>
      </c>
      <c r="S9" s="309"/>
      <c r="T9" s="309"/>
      <c r="U9" s="309"/>
      <c r="V9" s="309"/>
      <c r="W9" s="309"/>
      <c r="X9" s="309"/>
      <c r="Y9" s="309"/>
      <c r="Z9" s="309"/>
      <c r="AA9" s="309"/>
      <c r="AB9" s="310"/>
    </row>
    <row r="10" spans="2:28" ht="18" customHeight="1">
      <c r="B10" s="305" t="s">
        <v>38</v>
      </c>
      <c r="C10" s="306"/>
      <c r="D10" s="306"/>
      <c r="E10" s="306"/>
      <c r="F10" s="306"/>
      <c r="G10" s="306"/>
      <c r="H10" s="306"/>
      <c r="I10" s="306"/>
      <c r="J10" s="306"/>
      <c r="K10" s="306"/>
      <c r="L10" s="306"/>
      <c r="M10" s="306"/>
      <c r="N10" s="307" t="s">
        <v>39</v>
      </c>
      <c r="O10" s="307"/>
      <c r="P10" s="307"/>
      <c r="Q10" s="307"/>
      <c r="R10" s="307"/>
      <c r="S10" s="307" t="s">
        <v>40</v>
      </c>
      <c r="T10" s="307"/>
      <c r="U10" s="307"/>
      <c r="V10" s="307"/>
      <c r="W10" s="307" t="s">
        <v>41</v>
      </c>
      <c r="X10" s="307"/>
      <c r="Y10" s="307"/>
      <c r="Z10" s="307"/>
      <c r="AA10" s="307"/>
      <c r="AB10" s="354"/>
    </row>
    <row r="11" spans="2:28" ht="10.5" customHeight="1">
      <c r="B11" s="300"/>
      <c r="C11" s="301"/>
      <c r="D11" s="301"/>
      <c r="E11" s="301"/>
      <c r="F11" s="301"/>
      <c r="G11" s="301"/>
      <c r="H11" s="301"/>
      <c r="I11" s="301"/>
      <c r="J11" s="301"/>
      <c r="K11" s="301"/>
      <c r="L11" s="301"/>
      <c r="M11" s="266"/>
      <c r="N11" s="317"/>
      <c r="O11" s="318"/>
      <c r="P11" s="318"/>
      <c r="Q11" s="361" t="s">
        <v>9</v>
      </c>
      <c r="R11" s="362"/>
      <c r="S11" s="311" t="s">
        <v>6</v>
      </c>
      <c r="T11" s="312"/>
      <c r="U11" s="355"/>
      <c r="V11" s="356"/>
      <c r="W11" s="359" t="s">
        <v>6</v>
      </c>
      <c r="X11" s="360"/>
      <c r="Y11" s="360"/>
      <c r="Z11" s="360"/>
      <c r="AA11" s="360"/>
      <c r="AB11" s="109"/>
    </row>
    <row r="12" spans="2:28" ht="28.5" customHeight="1">
      <c r="B12" s="302">
        <f>'入力用シート(様式への入力は本シートを使用してください)'!B10</f>
        <v>0</v>
      </c>
      <c r="C12" s="303"/>
      <c r="D12" s="303"/>
      <c r="E12" s="303"/>
      <c r="F12" s="303"/>
      <c r="G12" s="303"/>
      <c r="H12" s="303"/>
      <c r="I12" s="303"/>
      <c r="J12" s="303"/>
      <c r="K12" s="303"/>
      <c r="L12" s="303"/>
      <c r="M12" s="304"/>
      <c r="N12" s="315">
        <f>'入力用シート(様式への入力は本シートを使用してください)'!C10</f>
        <v>0</v>
      </c>
      <c r="O12" s="316"/>
      <c r="P12" s="316"/>
      <c r="Q12" s="363">
        <f>IF('入力用シート(様式への入力は本シートを使用してください)'!D10="","",'入力用シート(様式への入力は本シートを使用してください)'!D10)</f>
      </c>
      <c r="R12" s="364"/>
      <c r="S12" s="322">
        <f>S!E7</f>
        <v>0</v>
      </c>
      <c r="T12" s="323"/>
      <c r="U12" s="357">
        <f>S!F7</f>
        <v>0</v>
      </c>
      <c r="V12" s="358"/>
      <c r="W12" s="322">
        <f>S!G7</f>
        <v>0</v>
      </c>
      <c r="X12" s="323"/>
      <c r="Y12" s="323"/>
      <c r="Z12" s="323"/>
      <c r="AA12" s="323"/>
      <c r="AB12" s="110">
        <f>S!H7</f>
        <v>0</v>
      </c>
    </row>
    <row r="13" spans="2:28" ht="28.5" customHeight="1">
      <c r="B13" s="302">
        <f>'入力用シート(様式への入力は本シートを使用してください)'!B11</f>
        <v>0</v>
      </c>
      <c r="C13" s="303"/>
      <c r="D13" s="303"/>
      <c r="E13" s="303"/>
      <c r="F13" s="303"/>
      <c r="G13" s="303"/>
      <c r="H13" s="303"/>
      <c r="I13" s="303"/>
      <c r="J13" s="303"/>
      <c r="K13" s="303"/>
      <c r="L13" s="303"/>
      <c r="M13" s="304"/>
      <c r="N13" s="352">
        <f>'入力用シート(様式への入力は本シートを使用してください)'!C11</f>
        <v>0</v>
      </c>
      <c r="O13" s="353"/>
      <c r="P13" s="353"/>
      <c r="Q13" s="324">
        <f>IF('入力用シート(様式への入力は本シートを使用してください)'!D11="","",'入力用シート(様式への入力は本シートを使用してください)'!D11)</f>
      </c>
      <c r="R13" s="325"/>
      <c r="S13" s="326">
        <f>S!E8</f>
        <v>0</v>
      </c>
      <c r="T13" s="327"/>
      <c r="U13" s="350">
        <f>S!F8</f>
        <v>0</v>
      </c>
      <c r="V13" s="351"/>
      <c r="W13" s="346">
        <f>S!G8</f>
        <v>0</v>
      </c>
      <c r="X13" s="323"/>
      <c r="Y13" s="323"/>
      <c r="Z13" s="323"/>
      <c r="AA13" s="323"/>
      <c r="AB13" s="110">
        <f>S!H8</f>
        <v>0</v>
      </c>
    </row>
    <row r="14" spans="2:28" ht="28.5" customHeight="1">
      <c r="B14" s="302">
        <f>'入力用シート(様式への入力は本シートを使用してください)'!B12</f>
        <v>0</v>
      </c>
      <c r="C14" s="303"/>
      <c r="D14" s="303"/>
      <c r="E14" s="303"/>
      <c r="F14" s="303"/>
      <c r="G14" s="303"/>
      <c r="H14" s="303"/>
      <c r="I14" s="303"/>
      <c r="J14" s="303"/>
      <c r="K14" s="303"/>
      <c r="L14" s="303"/>
      <c r="M14" s="304"/>
      <c r="N14" s="352">
        <f>'入力用シート(様式への入力は本シートを使用してください)'!C12</f>
        <v>0</v>
      </c>
      <c r="O14" s="353"/>
      <c r="P14" s="353"/>
      <c r="Q14" s="324">
        <f>IF('入力用シート(様式への入力は本シートを使用してください)'!D12="","",'入力用シート(様式への入力は本シートを使用してください)'!D12)</f>
      </c>
      <c r="R14" s="325"/>
      <c r="S14" s="326">
        <f>S!E9</f>
        <v>0</v>
      </c>
      <c r="T14" s="327"/>
      <c r="U14" s="350">
        <f>S!F9</f>
        <v>0</v>
      </c>
      <c r="V14" s="351"/>
      <c r="W14" s="346">
        <f>S!G9</f>
        <v>0</v>
      </c>
      <c r="X14" s="323"/>
      <c r="Y14" s="323"/>
      <c r="Z14" s="323"/>
      <c r="AA14" s="323"/>
      <c r="AB14" s="110">
        <f>S!H9</f>
        <v>0</v>
      </c>
    </row>
    <row r="15" spans="2:28" ht="28.5" customHeight="1">
      <c r="B15" s="302">
        <f>'入力用シート(様式への入力は本シートを使用してください)'!B13</f>
        <v>0</v>
      </c>
      <c r="C15" s="303"/>
      <c r="D15" s="303"/>
      <c r="E15" s="303"/>
      <c r="F15" s="303"/>
      <c r="G15" s="303"/>
      <c r="H15" s="303"/>
      <c r="I15" s="303"/>
      <c r="J15" s="303"/>
      <c r="K15" s="303"/>
      <c r="L15" s="303"/>
      <c r="M15" s="304"/>
      <c r="N15" s="352">
        <f>'入力用シート(様式への入力は本シートを使用してください)'!C13</f>
        <v>0</v>
      </c>
      <c r="O15" s="353"/>
      <c r="P15" s="353"/>
      <c r="Q15" s="324">
        <f>IF('入力用シート(様式への入力は本シートを使用してください)'!D13="","",'入力用シート(様式への入力は本シートを使用してください)'!D13)</f>
      </c>
      <c r="R15" s="325"/>
      <c r="S15" s="326">
        <f>S!E10</f>
        <v>0</v>
      </c>
      <c r="T15" s="327"/>
      <c r="U15" s="350">
        <f>S!F10</f>
        <v>0</v>
      </c>
      <c r="V15" s="351"/>
      <c r="W15" s="346">
        <f>S!G10</f>
        <v>0</v>
      </c>
      <c r="X15" s="323"/>
      <c r="Y15" s="323"/>
      <c r="Z15" s="323"/>
      <c r="AA15" s="323"/>
      <c r="AB15" s="110">
        <f>S!H10</f>
        <v>0</v>
      </c>
    </row>
    <row r="16" spans="2:28" ht="28.5" customHeight="1">
      <c r="B16" s="302">
        <f>'入力用シート(様式への入力は本シートを使用してください)'!B14</f>
        <v>0</v>
      </c>
      <c r="C16" s="303"/>
      <c r="D16" s="303"/>
      <c r="E16" s="303"/>
      <c r="F16" s="303"/>
      <c r="G16" s="303"/>
      <c r="H16" s="303"/>
      <c r="I16" s="303"/>
      <c r="J16" s="303"/>
      <c r="K16" s="303"/>
      <c r="L16" s="303"/>
      <c r="M16" s="304"/>
      <c r="N16" s="352">
        <f>'入力用シート(様式への入力は本シートを使用してください)'!C14</f>
        <v>0</v>
      </c>
      <c r="O16" s="353"/>
      <c r="P16" s="353"/>
      <c r="Q16" s="324">
        <f>IF('入力用シート(様式への入力は本シートを使用してください)'!D14="","",'入力用シート(様式への入力は本シートを使用してください)'!D14)</f>
      </c>
      <c r="R16" s="325"/>
      <c r="S16" s="326">
        <f>S!E11</f>
        <v>0</v>
      </c>
      <c r="T16" s="327"/>
      <c r="U16" s="350">
        <f>S!F11</f>
        <v>0</v>
      </c>
      <c r="V16" s="351"/>
      <c r="W16" s="346">
        <f>S!G11</f>
        <v>0</v>
      </c>
      <c r="X16" s="323"/>
      <c r="Y16" s="323"/>
      <c r="Z16" s="323"/>
      <c r="AA16" s="323"/>
      <c r="AB16" s="110">
        <f>S!H11</f>
        <v>0</v>
      </c>
    </row>
    <row r="17" spans="2:28" ht="28.5" customHeight="1">
      <c r="B17" s="302">
        <f>'入力用シート(様式への入力は本シートを使用してください)'!B15</f>
        <v>0</v>
      </c>
      <c r="C17" s="303"/>
      <c r="D17" s="303"/>
      <c r="E17" s="303"/>
      <c r="F17" s="303"/>
      <c r="G17" s="303"/>
      <c r="H17" s="303"/>
      <c r="I17" s="303"/>
      <c r="J17" s="303"/>
      <c r="K17" s="303"/>
      <c r="L17" s="303"/>
      <c r="M17" s="304"/>
      <c r="N17" s="352">
        <f>'入力用シート(様式への入力は本シートを使用してください)'!C15</f>
        <v>0</v>
      </c>
      <c r="O17" s="353"/>
      <c r="P17" s="353"/>
      <c r="Q17" s="324">
        <f>IF('入力用シート(様式への入力は本シートを使用してください)'!D15="","",'入力用シート(様式への入力は本シートを使用してください)'!D15)</f>
      </c>
      <c r="R17" s="325"/>
      <c r="S17" s="326">
        <f>S!E12</f>
        <v>0</v>
      </c>
      <c r="T17" s="327"/>
      <c r="U17" s="350">
        <f>S!F12</f>
        <v>0</v>
      </c>
      <c r="V17" s="351"/>
      <c r="W17" s="346">
        <f>S!G12</f>
        <v>0</v>
      </c>
      <c r="X17" s="323"/>
      <c r="Y17" s="323"/>
      <c r="Z17" s="323"/>
      <c r="AA17" s="323"/>
      <c r="AB17" s="110">
        <f>S!H12</f>
        <v>0</v>
      </c>
    </row>
    <row r="18" spans="2:28" ht="28.5" customHeight="1" thickBot="1">
      <c r="B18" s="302">
        <f>'入力用シート(様式への入力は本シートを使用してください)'!B16</f>
        <v>0</v>
      </c>
      <c r="C18" s="303"/>
      <c r="D18" s="303"/>
      <c r="E18" s="303"/>
      <c r="F18" s="303"/>
      <c r="G18" s="303"/>
      <c r="H18" s="303"/>
      <c r="I18" s="303"/>
      <c r="J18" s="303"/>
      <c r="K18" s="303"/>
      <c r="L18" s="303"/>
      <c r="M18" s="304"/>
      <c r="N18" s="352">
        <f>'入力用シート(様式への入力は本シートを使用してください)'!C16</f>
        <v>0</v>
      </c>
      <c r="O18" s="353"/>
      <c r="P18" s="353"/>
      <c r="Q18" s="324">
        <f>IF('入力用シート(様式への入力は本シートを使用してください)'!D16="","",'入力用シート(様式への入力は本シートを使用してください)'!D16)</f>
      </c>
      <c r="R18" s="325"/>
      <c r="S18" s="326">
        <f>S!E13</f>
        <v>0</v>
      </c>
      <c r="T18" s="327"/>
      <c r="U18" s="350">
        <f>S!F13</f>
        <v>0</v>
      </c>
      <c r="V18" s="351"/>
      <c r="W18" s="346">
        <f>S!G13</f>
        <v>0</v>
      </c>
      <c r="X18" s="323"/>
      <c r="Y18" s="323"/>
      <c r="Z18" s="323"/>
      <c r="AA18" s="323"/>
      <c r="AB18" s="110">
        <f>S!H13</f>
        <v>0</v>
      </c>
    </row>
    <row r="19" spans="2:28" ht="28.5" customHeight="1">
      <c r="B19" s="48"/>
      <c r="C19" s="328" t="s">
        <v>71</v>
      </c>
      <c r="D19" s="328"/>
      <c r="E19" s="340" t="s">
        <v>42</v>
      </c>
      <c r="F19" s="340"/>
      <c r="G19" s="340"/>
      <c r="H19" s="340"/>
      <c r="I19" s="340"/>
      <c r="J19" s="340"/>
      <c r="K19" s="340"/>
      <c r="L19" s="340"/>
      <c r="M19" s="340"/>
      <c r="N19" s="340"/>
      <c r="O19" s="340"/>
      <c r="P19" s="340"/>
      <c r="Q19" s="340"/>
      <c r="R19" s="340"/>
      <c r="S19" s="340"/>
      <c r="T19" s="340"/>
      <c r="U19" s="340"/>
      <c r="V19" s="347"/>
      <c r="W19" s="348">
        <f>'入力用シート(様式への入力は本シートを使用してください)'!F17</f>
        <v>0</v>
      </c>
      <c r="X19" s="349"/>
      <c r="Y19" s="349"/>
      <c r="Z19" s="349"/>
      <c r="AA19" s="349"/>
      <c r="AB19" s="111"/>
    </row>
    <row r="20" spans="2:28" ht="28.5" customHeight="1" thickBot="1">
      <c r="B20" s="48"/>
      <c r="C20" s="328" t="s">
        <v>72</v>
      </c>
      <c r="D20" s="328"/>
      <c r="E20" s="340" t="s">
        <v>10</v>
      </c>
      <c r="F20" s="340"/>
      <c r="G20" s="340"/>
      <c r="H20" s="340"/>
      <c r="I20" s="340"/>
      <c r="J20" s="340"/>
      <c r="K20" s="340"/>
      <c r="L20" s="340"/>
      <c r="M20" s="340"/>
      <c r="N20" s="340"/>
      <c r="O20" s="340"/>
      <c r="P20" s="340"/>
      <c r="Q20" s="341"/>
      <c r="R20" s="341"/>
      <c r="S20" s="341"/>
      <c r="T20" s="341"/>
      <c r="U20" s="341"/>
      <c r="V20" s="342"/>
      <c r="W20" s="344">
        <f>IF('入力用シート(様式への入力は本シートを使用してください)'!E3=1,"消費税込み単価　",'入力用シート(様式への入力は本シートを使用してください)'!F18)</f>
        <v>0</v>
      </c>
      <c r="X20" s="345"/>
      <c r="Y20" s="345"/>
      <c r="Z20" s="345"/>
      <c r="AA20" s="345"/>
      <c r="AB20" s="112"/>
    </row>
    <row r="21" spans="2:28" ht="13.5" customHeight="1">
      <c r="B21" s="49"/>
      <c r="C21" s="50"/>
      <c r="D21" s="50"/>
      <c r="E21" s="51"/>
      <c r="F21" s="51"/>
      <c r="G21" s="51"/>
      <c r="H21" s="51"/>
      <c r="I21" s="51"/>
      <c r="J21" s="51"/>
      <c r="K21" s="51"/>
      <c r="L21" s="52"/>
      <c r="M21" s="52"/>
      <c r="N21" s="52"/>
      <c r="O21" s="52"/>
      <c r="P21" s="52"/>
      <c r="Q21" s="52"/>
      <c r="R21" s="52"/>
      <c r="S21" s="52"/>
      <c r="T21" s="52"/>
      <c r="U21" s="52"/>
      <c r="V21" s="52"/>
      <c r="W21" s="53"/>
      <c r="X21" s="53"/>
      <c r="Y21" s="53"/>
      <c r="Z21" s="53"/>
      <c r="AA21" s="53"/>
      <c r="AB21" s="54"/>
    </row>
    <row r="22" spans="2:28" ht="13.5" customHeight="1">
      <c r="B22" s="56"/>
      <c r="C22" s="162" t="s">
        <v>49</v>
      </c>
      <c r="D22" s="50"/>
      <c r="E22" s="51"/>
      <c r="F22" s="51"/>
      <c r="G22" s="51"/>
      <c r="H22" s="51"/>
      <c r="I22" s="55"/>
      <c r="J22" s="51"/>
      <c r="K22" s="51"/>
      <c r="L22" s="52"/>
      <c r="M22" s="52"/>
      <c r="N22" s="52"/>
      <c r="O22" s="52"/>
      <c r="P22" s="52"/>
      <c r="Q22" s="52"/>
      <c r="R22" s="52"/>
      <c r="S22" s="52"/>
      <c r="U22" s="435" t="str">
        <f>IF('入力用シート(様式への入力は本シートを使用してください)'!C22="","　　年　　月　　日",'入力用シート(様式への入力は本シートを使用してください)'!C22)</f>
        <v>　　年　　月　　日</v>
      </c>
      <c r="V22" s="435"/>
      <c r="W22" s="435"/>
      <c r="X22" s="435"/>
      <c r="Y22" s="435"/>
      <c r="Z22" s="435"/>
      <c r="AA22" s="435"/>
      <c r="AB22" s="436"/>
    </row>
    <row r="23" spans="2:28" ht="13.5" customHeight="1">
      <c r="B23" s="49"/>
      <c r="C23" s="50"/>
      <c r="D23" s="50"/>
      <c r="E23" s="51"/>
      <c r="F23" s="51"/>
      <c r="G23" s="51"/>
      <c r="H23" s="51"/>
      <c r="I23" s="51"/>
      <c r="J23" s="51"/>
      <c r="K23" s="51"/>
      <c r="L23" s="52"/>
      <c r="M23" s="52"/>
      <c r="N23" s="52"/>
      <c r="O23" s="52"/>
      <c r="P23" s="52"/>
      <c r="Q23" s="52"/>
      <c r="R23" s="52"/>
      <c r="S23" s="52"/>
      <c r="T23" s="52"/>
      <c r="U23" s="52"/>
      <c r="V23" s="52"/>
      <c r="W23" s="53"/>
      <c r="X23" s="53"/>
      <c r="Y23" s="53"/>
      <c r="Z23" s="53"/>
      <c r="AA23" s="53"/>
      <c r="AB23" s="54"/>
    </row>
    <row r="24" spans="2:28" ht="19.5" customHeight="1">
      <c r="B24" s="343" t="s">
        <v>141</v>
      </c>
      <c r="C24" s="229"/>
      <c r="D24" s="229"/>
      <c r="E24" s="229"/>
      <c r="F24" s="229"/>
      <c r="G24" s="229"/>
      <c r="H24" s="229"/>
      <c r="I24" s="339" t="s">
        <v>142</v>
      </c>
      <c r="J24" s="339"/>
      <c r="K24" s="161"/>
      <c r="L24" s="52"/>
      <c r="M24" s="52"/>
      <c r="N24" s="52"/>
      <c r="O24" s="52"/>
      <c r="P24" s="52"/>
      <c r="Q24" s="52"/>
      <c r="R24" s="52"/>
      <c r="S24" s="52"/>
      <c r="T24" s="52"/>
      <c r="U24" s="52"/>
      <c r="V24" s="52"/>
      <c r="W24" s="53"/>
      <c r="X24" s="53"/>
      <c r="Y24" s="53"/>
      <c r="Z24" s="53"/>
      <c r="AA24" s="53"/>
      <c r="AB24" s="54"/>
    </row>
    <row r="25" spans="2:28" ht="13.5" customHeight="1">
      <c r="B25" s="56"/>
      <c r="C25" s="57"/>
      <c r="D25" s="57"/>
      <c r="E25" s="52"/>
      <c r="F25" s="52"/>
      <c r="G25" s="52"/>
      <c r="H25" s="52"/>
      <c r="I25" s="52"/>
      <c r="J25" s="52"/>
      <c r="K25" s="52"/>
      <c r="L25" s="52"/>
      <c r="M25" s="52"/>
      <c r="N25" s="52" t="s">
        <v>12</v>
      </c>
      <c r="O25" s="329">
        <f>'入力用シート(様式への入力は本シートを使用してください)'!C24</f>
        <v>0</v>
      </c>
      <c r="P25" s="330"/>
      <c r="Q25" s="330"/>
      <c r="R25" s="330"/>
      <c r="S25" s="330"/>
      <c r="T25" s="330"/>
      <c r="U25" s="86"/>
      <c r="V25" s="86"/>
      <c r="W25" s="87"/>
      <c r="X25" s="87"/>
      <c r="Y25" s="87"/>
      <c r="Z25" s="87"/>
      <c r="AA25" s="87"/>
      <c r="AB25" s="88"/>
    </row>
    <row r="26" spans="2:32" ht="15.75" customHeight="1">
      <c r="B26" s="56"/>
      <c r="C26" s="53"/>
      <c r="D26" s="53"/>
      <c r="E26" s="53"/>
      <c r="F26" s="53"/>
      <c r="G26" s="53"/>
      <c r="H26" s="53"/>
      <c r="I26" s="53"/>
      <c r="J26" s="53"/>
      <c r="K26" s="53"/>
      <c r="L26" s="321" t="s">
        <v>43</v>
      </c>
      <c r="M26" s="321"/>
      <c r="N26" s="321"/>
      <c r="O26" s="319">
        <f>'入力用シート(様式への入力は本シートを使用してください)'!C25</f>
        <v>0</v>
      </c>
      <c r="P26" s="319"/>
      <c r="Q26" s="319"/>
      <c r="R26" s="319"/>
      <c r="S26" s="319"/>
      <c r="T26" s="319"/>
      <c r="U26" s="319"/>
      <c r="V26" s="319"/>
      <c r="W26" s="319"/>
      <c r="X26" s="319"/>
      <c r="Y26" s="319"/>
      <c r="Z26" s="319"/>
      <c r="AA26" s="319"/>
      <c r="AB26" s="320"/>
      <c r="AF26" s="58"/>
    </row>
    <row r="27" spans="2:32" ht="15.75" customHeight="1">
      <c r="B27" s="56"/>
      <c r="C27" s="53"/>
      <c r="D27" s="53"/>
      <c r="E27" s="53"/>
      <c r="F27" s="53"/>
      <c r="G27" s="53"/>
      <c r="H27" s="53"/>
      <c r="I27" s="53"/>
      <c r="J27" s="53"/>
      <c r="K27" s="53"/>
      <c r="L27" s="52"/>
      <c r="M27" s="52"/>
      <c r="N27" s="52"/>
      <c r="O27" s="319">
        <f>'入力用シート(様式への入力は本シートを使用してください)'!C26</f>
        <v>0</v>
      </c>
      <c r="P27" s="338"/>
      <c r="Q27" s="338"/>
      <c r="R27" s="338"/>
      <c r="S27" s="338"/>
      <c r="T27" s="338"/>
      <c r="U27" s="338"/>
      <c r="V27" s="338"/>
      <c r="W27" s="338"/>
      <c r="X27" s="338"/>
      <c r="Y27" s="338"/>
      <c r="Z27" s="338"/>
      <c r="AA27" s="338"/>
      <c r="AB27" s="320"/>
      <c r="AF27" s="58"/>
    </row>
    <row r="28" spans="2:32" ht="15.75" customHeight="1">
      <c r="B28" s="56"/>
      <c r="C28" s="53"/>
      <c r="D28" s="53"/>
      <c r="E28" s="53"/>
      <c r="F28" s="53"/>
      <c r="G28" s="53"/>
      <c r="H28" s="53"/>
      <c r="I28" s="53"/>
      <c r="J28" s="53"/>
      <c r="K28" s="53"/>
      <c r="L28" s="321" t="s">
        <v>44</v>
      </c>
      <c r="M28" s="321"/>
      <c r="N28" s="321"/>
      <c r="O28" s="319">
        <f>'入力用シート(様式への入力は本シートを使用してください)'!C27</f>
        <v>0</v>
      </c>
      <c r="P28" s="319"/>
      <c r="Q28" s="319"/>
      <c r="R28" s="319"/>
      <c r="S28" s="319"/>
      <c r="T28" s="319"/>
      <c r="U28" s="319"/>
      <c r="V28" s="319"/>
      <c r="W28" s="319"/>
      <c r="X28" s="319"/>
      <c r="Y28" s="319"/>
      <c r="Z28" s="319"/>
      <c r="AA28" s="319"/>
      <c r="AB28" s="89"/>
      <c r="AF28" s="58"/>
    </row>
    <row r="29" spans="2:32" ht="15.75" customHeight="1">
      <c r="B29" s="56"/>
      <c r="C29" s="53"/>
      <c r="D29" s="53"/>
      <c r="E29" s="53"/>
      <c r="F29" s="53"/>
      <c r="G29" s="53"/>
      <c r="H29" s="53"/>
      <c r="I29" s="53"/>
      <c r="J29" s="53"/>
      <c r="K29" s="53"/>
      <c r="L29" s="52"/>
      <c r="M29" s="52"/>
      <c r="N29" s="52"/>
      <c r="O29" s="319">
        <f>'入力用シート(様式への入力は本シートを使用してください)'!C28</f>
        <v>0</v>
      </c>
      <c r="P29" s="319"/>
      <c r="Q29" s="319"/>
      <c r="R29" s="319"/>
      <c r="S29" s="319"/>
      <c r="T29" s="319"/>
      <c r="U29" s="319"/>
      <c r="V29" s="319"/>
      <c r="W29" s="319"/>
      <c r="X29" s="319"/>
      <c r="Y29" s="319"/>
      <c r="Z29" s="319"/>
      <c r="AA29" s="319"/>
      <c r="AB29" s="89"/>
      <c r="AF29" s="58"/>
    </row>
    <row r="30" spans="2:28" ht="15.75" customHeight="1" thickBot="1">
      <c r="B30" s="273" t="s">
        <v>45</v>
      </c>
      <c r="C30" s="274"/>
      <c r="D30" s="274"/>
      <c r="E30" s="274"/>
      <c r="F30" s="53"/>
      <c r="G30" s="53"/>
      <c r="H30" s="53"/>
      <c r="I30" s="53"/>
      <c r="J30" s="53"/>
      <c r="K30" s="53"/>
      <c r="O30" s="319">
        <f>'入力用シート(様式への入力は本シートを使用してください)'!C29</f>
        <v>0</v>
      </c>
      <c r="P30" s="319"/>
      <c r="Q30" s="319"/>
      <c r="R30" s="319"/>
      <c r="S30" s="319"/>
      <c r="T30" s="319"/>
      <c r="U30" s="319"/>
      <c r="V30" s="319"/>
      <c r="W30" s="319"/>
      <c r="X30" s="319"/>
      <c r="Y30" s="319"/>
      <c r="Z30" s="319"/>
      <c r="AA30" s="334" t="s">
        <v>16</v>
      </c>
      <c r="AB30" s="335"/>
    </row>
    <row r="31" spans="2:29" ht="22.5" customHeight="1" thickBot="1">
      <c r="B31" s="101">
        <f>S!E30</f>
      </c>
      <c r="C31" s="102">
        <f>S!F30</f>
      </c>
      <c r="D31" s="102">
        <f>S!G30</f>
      </c>
      <c r="E31" s="102">
        <f>S!H30</f>
      </c>
      <c r="F31" s="102">
        <f>S!I30</f>
      </c>
      <c r="G31" s="102">
        <f>S!J30</f>
      </c>
      <c r="H31" s="102">
        <f>S!K30</f>
      </c>
      <c r="I31" s="102">
        <f>S!L30</f>
      </c>
      <c r="J31" s="102">
        <f>S!M30</f>
      </c>
      <c r="K31" s="102">
        <f>S!N30</f>
      </c>
      <c r="L31" s="103">
        <f>S!O30</f>
      </c>
      <c r="M31" s="321" t="s">
        <v>13</v>
      </c>
      <c r="N31" s="321"/>
      <c r="O31" s="53" t="s">
        <v>15</v>
      </c>
      <c r="P31" s="336">
        <f>'入力用シート(様式への入力は本シートを使用してください)'!C31</f>
        <v>0</v>
      </c>
      <c r="Q31" s="337"/>
      <c r="R31" s="337"/>
      <c r="S31" s="72" t="s">
        <v>14</v>
      </c>
      <c r="T31" s="331">
        <f>'入力用シート(様式への入力は本シートを使用してください)'!D31</f>
        <v>0</v>
      </c>
      <c r="U31" s="332"/>
      <c r="V31" s="332"/>
      <c r="W31" s="332"/>
      <c r="X31" s="332"/>
      <c r="Y31" s="332"/>
      <c r="Z31" s="332"/>
      <c r="AA31" s="332"/>
      <c r="AB31" s="333"/>
      <c r="AC31" s="53"/>
    </row>
    <row r="32" spans="2:29" ht="15.75" customHeight="1">
      <c r="B32" s="275" t="s">
        <v>143</v>
      </c>
      <c r="C32" s="280" t="s">
        <v>50</v>
      </c>
      <c r="D32" s="281"/>
      <c r="E32" s="282">
        <f>IF(AF1&lt;8,"",'入力用シート(様式への入力は本シートを使用してください)'!C35)</f>
        <v>0</v>
      </c>
      <c r="F32" s="283"/>
      <c r="G32" s="283"/>
      <c r="H32" s="283"/>
      <c r="I32" s="283"/>
      <c r="J32" s="283">
        <f>IF(AF1&lt;8,"",'入力用シート(様式への入力は本シートを使用してください)'!C36)</f>
        <v>0</v>
      </c>
      <c r="K32" s="283"/>
      <c r="L32" s="283"/>
      <c r="M32" s="283"/>
      <c r="N32" s="394"/>
      <c r="O32" s="59" t="s">
        <v>52</v>
      </c>
      <c r="P32" s="60"/>
      <c r="Q32" s="60"/>
      <c r="R32" s="60"/>
      <c r="S32" s="60"/>
      <c r="T32" s="60"/>
      <c r="U32" s="60"/>
      <c r="V32" s="60"/>
      <c r="W32" s="60"/>
      <c r="X32" s="60"/>
      <c r="Y32" s="60"/>
      <c r="Z32" s="60"/>
      <c r="AA32" s="60"/>
      <c r="AB32" s="61"/>
      <c r="AC32" s="62"/>
    </row>
    <row r="33" spans="2:29" ht="22.5" customHeight="1">
      <c r="B33" s="276"/>
      <c r="C33" s="278" t="s">
        <v>51</v>
      </c>
      <c r="D33" s="279"/>
      <c r="E33" s="284"/>
      <c r="F33" s="285"/>
      <c r="G33" s="285"/>
      <c r="H33" s="285"/>
      <c r="I33" s="285"/>
      <c r="J33" s="285"/>
      <c r="K33" s="285"/>
      <c r="L33" s="285"/>
      <c r="M33" s="285"/>
      <c r="N33" s="395"/>
      <c r="O33" s="417">
        <f>S!E37</f>
      </c>
      <c r="P33" s="418"/>
      <c r="Q33" s="418">
        <f>S!F37</f>
      </c>
      <c r="R33" s="418"/>
      <c r="S33" s="113">
        <f>S!G37</f>
      </c>
      <c r="T33" s="113">
        <f>S!H37</f>
      </c>
      <c r="U33" s="418">
        <f>S!I37</f>
      </c>
      <c r="V33" s="418"/>
      <c r="W33" s="113">
        <f>S!J37</f>
      </c>
      <c r="X33" s="113">
        <f>S!K37</f>
      </c>
      <c r="Y33" s="113">
        <f>S!L37</f>
      </c>
      <c r="Z33" s="113">
        <f>S!M37</f>
      </c>
      <c r="AA33" s="113">
        <f>S!N37</f>
      </c>
      <c r="AB33" s="114">
        <f>S!O37</f>
      </c>
      <c r="AC33" s="62"/>
    </row>
    <row r="34" spans="2:29" ht="7.5" customHeight="1">
      <c r="B34" s="276"/>
      <c r="C34" s="265" t="s">
        <v>146</v>
      </c>
      <c r="D34" s="266"/>
      <c r="E34" s="286" t="str">
        <f>IF('入力用シート(様式への入力は本シートを使用してください)'!E38=1,"①","1")</f>
        <v>1</v>
      </c>
      <c r="F34" s="288" t="s">
        <v>119</v>
      </c>
      <c r="G34" s="289"/>
      <c r="H34" s="265" t="s">
        <v>147</v>
      </c>
      <c r="I34" s="266"/>
      <c r="J34" s="403">
        <f>IF(AF3=0,"",S!G35)</f>
      </c>
      <c r="K34" s="404"/>
      <c r="L34" s="404"/>
      <c r="M34" s="404"/>
      <c r="N34" s="405"/>
      <c r="O34" s="412">
        <f>S!P37</f>
      </c>
      <c r="P34" s="400"/>
      <c r="Q34" s="399">
        <f>S!Q37</f>
      </c>
      <c r="R34" s="400"/>
      <c r="S34" s="253">
        <f>S!R37</f>
      </c>
      <c r="T34" s="253">
        <f>S!S37</f>
      </c>
      <c r="U34" s="399">
        <f>S!T37</f>
      </c>
      <c r="V34" s="400"/>
      <c r="W34" s="253">
        <f>S!U37</f>
      </c>
      <c r="X34" s="253">
        <f>S!V37</f>
      </c>
      <c r="Y34" s="253">
        <f>S!W37</f>
      </c>
      <c r="Z34" s="253">
        <f>S!X37</f>
      </c>
      <c r="AA34" s="253">
        <f>S!Y37</f>
      </c>
      <c r="AB34" s="259">
        <f>S!Z37</f>
      </c>
      <c r="AC34" s="62"/>
    </row>
    <row r="35" spans="2:29" ht="7.5" customHeight="1">
      <c r="B35" s="276"/>
      <c r="C35" s="267"/>
      <c r="D35" s="268"/>
      <c r="E35" s="287"/>
      <c r="F35" s="290"/>
      <c r="G35" s="291"/>
      <c r="H35" s="269"/>
      <c r="I35" s="270"/>
      <c r="J35" s="406"/>
      <c r="K35" s="407"/>
      <c r="L35" s="407"/>
      <c r="M35" s="407"/>
      <c r="N35" s="408"/>
      <c r="O35" s="269"/>
      <c r="P35" s="250"/>
      <c r="Q35" s="420"/>
      <c r="R35" s="421"/>
      <c r="S35" s="254"/>
      <c r="T35" s="254"/>
      <c r="U35" s="249"/>
      <c r="V35" s="250"/>
      <c r="W35" s="254"/>
      <c r="X35" s="254"/>
      <c r="Y35" s="254"/>
      <c r="Z35" s="254"/>
      <c r="AA35" s="254"/>
      <c r="AB35" s="260"/>
      <c r="AC35" s="62"/>
    </row>
    <row r="36" spans="2:29" ht="7.5" customHeight="1">
      <c r="B36" s="276"/>
      <c r="C36" s="269"/>
      <c r="D36" s="270"/>
      <c r="E36" s="287"/>
      <c r="F36" s="290"/>
      <c r="G36" s="291"/>
      <c r="H36" s="269"/>
      <c r="I36" s="270"/>
      <c r="J36" s="406"/>
      <c r="K36" s="407"/>
      <c r="L36" s="407"/>
      <c r="M36" s="407"/>
      <c r="N36" s="408"/>
      <c r="O36" s="413"/>
      <c r="P36" s="402"/>
      <c r="Q36" s="422"/>
      <c r="R36" s="423"/>
      <c r="S36" s="255"/>
      <c r="T36" s="255"/>
      <c r="U36" s="401"/>
      <c r="V36" s="402"/>
      <c r="W36" s="255"/>
      <c r="X36" s="255"/>
      <c r="Y36" s="255"/>
      <c r="Z36" s="255"/>
      <c r="AA36" s="255"/>
      <c r="AB36" s="261"/>
      <c r="AC36" s="62"/>
    </row>
    <row r="37" spans="2:29" ht="7.5" customHeight="1">
      <c r="B37" s="276"/>
      <c r="C37" s="269"/>
      <c r="D37" s="270"/>
      <c r="E37" s="292" t="str">
        <f>IF('入力用シート(様式への入力は本シートを使用してください)'!E38=2,"②","2")</f>
        <v>2</v>
      </c>
      <c r="F37" s="396" t="s">
        <v>145</v>
      </c>
      <c r="G37" s="291"/>
      <c r="H37" s="269"/>
      <c r="I37" s="270"/>
      <c r="J37" s="406"/>
      <c r="K37" s="407"/>
      <c r="L37" s="407"/>
      <c r="M37" s="407"/>
      <c r="N37" s="408"/>
      <c r="O37" s="419">
        <f>S!AA37</f>
      </c>
      <c r="P37" s="248"/>
      <c r="Q37" s="247">
        <f>S!AB37</f>
      </c>
      <c r="R37" s="248"/>
      <c r="S37" s="238">
        <f>S!AC37</f>
      </c>
      <c r="T37" s="238">
        <f>S!AD37</f>
      </c>
      <c r="U37" s="247">
        <f>S!AE37</f>
      </c>
      <c r="V37" s="248"/>
      <c r="W37" s="238">
        <f>S!AF37</f>
      </c>
      <c r="X37" s="238">
        <f>S!AG37</f>
      </c>
      <c r="Y37" s="241">
        <f>S!AH37</f>
      </c>
      <c r="Z37" s="244"/>
      <c r="AA37" s="262"/>
      <c r="AB37" s="256"/>
      <c r="AC37" s="62"/>
    </row>
    <row r="38" spans="2:29" ht="7.5" customHeight="1">
      <c r="B38" s="276"/>
      <c r="C38" s="269"/>
      <c r="D38" s="270"/>
      <c r="E38" s="287"/>
      <c r="F38" s="290"/>
      <c r="G38" s="291"/>
      <c r="H38" s="269"/>
      <c r="I38" s="270"/>
      <c r="J38" s="406"/>
      <c r="K38" s="407"/>
      <c r="L38" s="407"/>
      <c r="M38" s="407"/>
      <c r="N38" s="408"/>
      <c r="O38" s="269"/>
      <c r="P38" s="250"/>
      <c r="Q38" s="249"/>
      <c r="R38" s="250"/>
      <c r="S38" s="239"/>
      <c r="T38" s="239"/>
      <c r="U38" s="249"/>
      <c r="V38" s="250"/>
      <c r="W38" s="239"/>
      <c r="X38" s="239"/>
      <c r="Y38" s="242"/>
      <c r="Z38" s="245"/>
      <c r="AA38" s="263"/>
      <c r="AB38" s="257"/>
      <c r="AC38" s="62"/>
    </row>
    <row r="39" spans="2:30" ht="7.5" customHeight="1" thickBot="1">
      <c r="B39" s="277"/>
      <c r="C39" s="271"/>
      <c r="D39" s="272"/>
      <c r="E39" s="293"/>
      <c r="F39" s="397"/>
      <c r="G39" s="398"/>
      <c r="H39" s="271"/>
      <c r="I39" s="272"/>
      <c r="J39" s="409"/>
      <c r="K39" s="410"/>
      <c r="L39" s="410"/>
      <c r="M39" s="410"/>
      <c r="N39" s="411"/>
      <c r="O39" s="271"/>
      <c r="P39" s="252"/>
      <c r="Q39" s="251"/>
      <c r="R39" s="252"/>
      <c r="S39" s="240"/>
      <c r="T39" s="240"/>
      <c r="U39" s="251"/>
      <c r="V39" s="252"/>
      <c r="W39" s="240"/>
      <c r="X39" s="240"/>
      <c r="Y39" s="243"/>
      <c r="Z39" s="246"/>
      <c r="AA39" s="264"/>
      <c r="AB39" s="258"/>
      <c r="AC39" s="62"/>
      <c r="AD39" s="62"/>
    </row>
    <row r="40" ht="5.25" customHeight="1">
      <c r="B40" s="63"/>
    </row>
    <row r="41" spans="2:30" ht="12.75" customHeight="1">
      <c r="B41" s="58" t="s">
        <v>35</v>
      </c>
      <c r="C41" s="58"/>
      <c r="D41" s="64" t="s">
        <v>55</v>
      </c>
      <c r="E41" s="58" t="s">
        <v>54</v>
      </c>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2:30" ht="12.75" customHeight="1">
      <c r="B42" s="58"/>
      <c r="C42" s="58"/>
      <c r="D42" s="64" t="s">
        <v>56</v>
      </c>
      <c r="E42" s="58" t="s">
        <v>69</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row>
    <row r="43" spans="2:30" ht="12.75" customHeight="1">
      <c r="B43" s="58"/>
      <c r="C43" s="58"/>
      <c r="D43" s="64" t="s">
        <v>57</v>
      </c>
      <c r="E43" s="58" t="s">
        <v>65</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row>
    <row r="44" spans="2:30" ht="12.75" customHeight="1">
      <c r="B44" s="58"/>
      <c r="C44" s="58"/>
      <c r="D44" s="64"/>
      <c r="E44" s="58" t="s">
        <v>166</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2:30" ht="12.75" customHeight="1">
      <c r="B45" s="58"/>
      <c r="C45" s="58"/>
      <c r="D45" s="82" t="s">
        <v>60</v>
      </c>
      <c r="E45" s="83" t="s">
        <v>70</v>
      </c>
      <c r="F45" s="83"/>
      <c r="G45" s="83"/>
      <c r="H45" s="83"/>
      <c r="I45" s="83"/>
      <c r="J45" s="83"/>
      <c r="K45" s="83"/>
      <c r="L45" s="83"/>
      <c r="M45" s="83"/>
      <c r="N45" s="83"/>
      <c r="O45" s="83"/>
      <c r="P45" s="83"/>
      <c r="Q45" s="83"/>
      <c r="R45" s="58"/>
      <c r="S45" s="58"/>
      <c r="T45" s="58"/>
      <c r="U45" s="58"/>
      <c r="V45" s="58"/>
      <c r="W45" s="58"/>
      <c r="X45" s="58"/>
      <c r="Y45" s="58"/>
      <c r="Z45" s="58"/>
      <c r="AA45" s="58"/>
      <c r="AB45" s="58"/>
      <c r="AC45" s="58"/>
      <c r="AD45" s="58"/>
    </row>
    <row r="46" spans="2:30" ht="12.75" customHeight="1">
      <c r="B46" s="58"/>
      <c r="C46" s="58"/>
      <c r="D46" s="64" t="s">
        <v>58</v>
      </c>
      <c r="E46" s="58" t="s">
        <v>61</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2:30" ht="12.75" customHeight="1">
      <c r="B47" s="58"/>
      <c r="C47" s="58"/>
      <c r="D47" s="64" t="s">
        <v>59</v>
      </c>
      <c r="E47" s="58" t="s">
        <v>62</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2:30" ht="12.75" customHeight="1">
      <c r="B48" s="58"/>
      <c r="C48" s="58"/>
      <c r="D48" s="64" t="s">
        <v>63</v>
      </c>
      <c r="E48" s="58" t="s">
        <v>164</v>
      </c>
      <c r="F48" s="58"/>
      <c r="G48" s="58"/>
      <c r="H48" s="58"/>
      <c r="I48" s="58"/>
      <c r="J48" s="58"/>
      <c r="K48" s="58"/>
      <c r="L48" s="58"/>
      <c r="M48" s="58"/>
      <c r="N48" s="58"/>
      <c r="O48" s="58"/>
      <c r="P48" s="58"/>
      <c r="Q48" s="58"/>
      <c r="R48" s="58"/>
      <c r="S48" s="58"/>
      <c r="T48" s="58"/>
      <c r="U48" s="58"/>
      <c r="V48" s="58"/>
      <c r="W48" s="58"/>
      <c r="X48" s="58"/>
      <c r="Y48" s="58"/>
      <c r="Z48" s="58"/>
      <c r="AA48" s="58"/>
      <c r="AB48" s="58"/>
      <c r="AD48" s="58"/>
    </row>
    <row r="49" spans="2:30" ht="12.75" customHeight="1">
      <c r="B49" s="58"/>
      <c r="C49" s="58"/>
      <c r="D49" s="64"/>
      <c r="E49" s="58" t="s">
        <v>159</v>
      </c>
      <c r="F49" s="58"/>
      <c r="G49" s="58"/>
      <c r="H49" s="58"/>
      <c r="I49" s="58"/>
      <c r="J49" s="58"/>
      <c r="K49" s="58"/>
      <c r="L49" s="58"/>
      <c r="M49" s="58"/>
      <c r="N49" s="58"/>
      <c r="O49" s="58"/>
      <c r="P49" s="58"/>
      <c r="Q49" s="58"/>
      <c r="R49" s="58"/>
      <c r="S49" s="58"/>
      <c r="T49" s="58"/>
      <c r="U49" s="58"/>
      <c r="V49" s="58"/>
      <c r="W49" s="58"/>
      <c r="X49" s="58"/>
      <c r="Y49" s="58"/>
      <c r="Z49" s="58"/>
      <c r="AA49" s="58"/>
      <c r="AB49" s="58"/>
      <c r="AD49" s="58"/>
    </row>
    <row r="50" spans="2:30" ht="12.75" customHeight="1">
      <c r="B50" s="58"/>
      <c r="C50" s="58"/>
      <c r="D50" s="64" t="s">
        <v>157</v>
      </c>
      <c r="E50" s="58" t="s">
        <v>64</v>
      </c>
      <c r="F50" s="58"/>
      <c r="G50" s="58"/>
      <c r="H50" s="58"/>
      <c r="I50" s="58"/>
      <c r="J50" s="58"/>
      <c r="K50" s="58"/>
      <c r="L50" s="58"/>
      <c r="M50" s="58"/>
      <c r="N50" s="58"/>
      <c r="O50" s="58"/>
      <c r="P50" s="58"/>
      <c r="Q50" s="58"/>
      <c r="R50" s="58"/>
      <c r="S50" s="58"/>
      <c r="T50" s="58"/>
      <c r="U50" s="58"/>
      <c r="V50" s="58"/>
      <c r="W50" s="58"/>
      <c r="X50" s="58"/>
      <c r="Y50" s="58"/>
      <c r="Z50" s="58"/>
      <c r="AA50" s="58"/>
      <c r="AB50" s="58"/>
      <c r="AC50" s="172">
        <f>'入力用シート(様式への入力は本シートを使用してください)'!G1</f>
        <v>0</v>
      </c>
      <c r="AD50" s="58"/>
    </row>
    <row r="51" spans="2:30" ht="13.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D51" s="58"/>
    </row>
    <row r="52" spans="2:30" ht="13.5">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row>
    <row r="53" spans="2:30" ht="13.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row>
    <row r="54" spans="2:30" ht="13.5">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row>
    <row r="55" spans="2:30" ht="13.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row>
    <row r="56" spans="2:30" ht="13.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row>
  </sheetData>
  <sheetProtection password="CCD5" sheet="1"/>
  <mergeCells count="139">
    <mergeCell ref="W34:W36"/>
    <mergeCell ref="X34:X36"/>
    <mergeCell ref="M31:N31"/>
    <mergeCell ref="Q37:R39"/>
    <mergeCell ref="O33:P33"/>
    <mergeCell ref="Q33:R33"/>
    <mergeCell ref="O37:P39"/>
    <mergeCell ref="Q34:R36"/>
    <mergeCell ref="U33:V33"/>
    <mergeCell ref="J32:N33"/>
    <mergeCell ref="F37:G39"/>
    <mergeCell ref="S34:S36"/>
    <mergeCell ref="T34:T36"/>
    <mergeCell ref="U34:V36"/>
    <mergeCell ref="J34:N39"/>
    <mergeCell ref="O34:P36"/>
    <mergeCell ref="J1:T1"/>
    <mergeCell ref="J2:T2"/>
    <mergeCell ref="C4:F4"/>
    <mergeCell ref="G4:AB4"/>
    <mergeCell ref="B5:M5"/>
    <mergeCell ref="O5:P5"/>
    <mergeCell ref="Q5:R5"/>
    <mergeCell ref="U5:V5"/>
    <mergeCell ref="F3:L3"/>
    <mergeCell ref="T6:T7"/>
    <mergeCell ref="W6:W7"/>
    <mergeCell ref="N6:N7"/>
    <mergeCell ref="O6:P7"/>
    <mergeCell ref="Q6:R7"/>
    <mergeCell ref="U6:V7"/>
    <mergeCell ref="Q11:R11"/>
    <mergeCell ref="Q12:R12"/>
    <mergeCell ref="B7:M7"/>
    <mergeCell ref="B8:Q8"/>
    <mergeCell ref="R8:AB8"/>
    <mergeCell ref="X6:X7"/>
    <mergeCell ref="Y6:Y7"/>
    <mergeCell ref="Z6:Z7"/>
    <mergeCell ref="AA6:AA7"/>
    <mergeCell ref="S6:S7"/>
    <mergeCell ref="U15:V15"/>
    <mergeCell ref="S17:T17"/>
    <mergeCell ref="Q16:R16"/>
    <mergeCell ref="N14:P14"/>
    <mergeCell ref="W10:AB10"/>
    <mergeCell ref="U13:V13"/>
    <mergeCell ref="U11:V11"/>
    <mergeCell ref="U12:V12"/>
    <mergeCell ref="W11:AA11"/>
    <mergeCell ref="W12:AA12"/>
    <mergeCell ref="N13:P13"/>
    <mergeCell ref="U17:V17"/>
    <mergeCell ref="N17:P17"/>
    <mergeCell ref="B18:M18"/>
    <mergeCell ref="N18:P18"/>
    <mergeCell ref="B15:M15"/>
    <mergeCell ref="N15:P15"/>
    <mergeCell ref="Q15:R15"/>
    <mergeCell ref="S15:T15"/>
    <mergeCell ref="B14:M14"/>
    <mergeCell ref="Q13:R13"/>
    <mergeCell ref="U16:V16"/>
    <mergeCell ref="W13:AA13"/>
    <mergeCell ref="W16:AA16"/>
    <mergeCell ref="S13:T13"/>
    <mergeCell ref="S16:T16"/>
    <mergeCell ref="S14:T14"/>
    <mergeCell ref="W14:AA14"/>
    <mergeCell ref="U14:V14"/>
    <mergeCell ref="Q14:R14"/>
    <mergeCell ref="W15:AA15"/>
    <mergeCell ref="W18:AA18"/>
    <mergeCell ref="W17:AA17"/>
    <mergeCell ref="E19:V19"/>
    <mergeCell ref="W19:AA19"/>
    <mergeCell ref="U18:V18"/>
    <mergeCell ref="Q18:R18"/>
    <mergeCell ref="B16:M16"/>
    <mergeCell ref="N16:P16"/>
    <mergeCell ref="B17:M17"/>
    <mergeCell ref="C20:D20"/>
    <mergeCell ref="I24:J24"/>
    <mergeCell ref="E20:P20"/>
    <mergeCell ref="Q20:V20"/>
    <mergeCell ref="B24:H24"/>
    <mergeCell ref="U22:AB22"/>
    <mergeCell ref="W20:AA20"/>
    <mergeCell ref="O28:AA28"/>
    <mergeCell ref="O25:T25"/>
    <mergeCell ref="T31:AB31"/>
    <mergeCell ref="O29:AA29"/>
    <mergeCell ref="AA30:AB30"/>
    <mergeCell ref="P31:R31"/>
    <mergeCell ref="O30:Z30"/>
    <mergeCell ref="O27:AB27"/>
    <mergeCell ref="N12:P12"/>
    <mergeCell ref="N11:P11"/>
    <mergeCell ref="O26:AB26"/>
    <mergeCell ref="L28:N28"/>
    <mergeCell ref="L26:N26"/>
    <mergeCell ref="S12:T12"/>
    <mergeCell ref="Q17:R17"/>
    <mergeCell ref="S18:T18"/>
    <mergeCell ref="B13:M13"/>
    <mergeCell ref="C19:D19"/>
    <mergeCell ref="B6:M6"/>
    <mergeCell ref="B9:Q9"/>
    <mergeCell ref="B11:M11"/>
    <mergeCell ref="B12:M12"/>
    <mergeCell ref="B10:M10"/>
    <mergeCell ref="N10:R10"/>
    <mergeCell ref="R9:AB9"/>
    <mergeCell ref="S11:T11"/>
    <mergeCell ref="AB6:AB7"/>
    <mergeCell ref="S10:V10"/>
    <mergeCell ref="C34:D39"/>
    <mergeCell ref="H34:I39"/>
    <mergeCell ref="B30:E30"/>
    <mergeCell ref="B32:B39"/>
    <mergeCell ref="C33:D33"/>
    <mergeCell ref="C32:D32"/>
    <mergeCell ref="E32:I33"/>
    <mergeCell ref="E34:E36"/>
    <mergeCell ref="F34:G36"/>
    <mergeCell ref="E37:E39"/>
    <mergeCell ref="Y34:Y36"/>
    <mergeCell ref="Z34:Z36"/>
    <mergeCell ref="AA34:AA36"/>
    <mergeCell ref="AB37:AB39"/>
    <mergeCell ref="AB34:AB36"/>
    <mergeCell ref="AA37:AA39"/>
    <mergeCell ref="X37:X39"/>
    <mergeCell ref="Y37:Y39"/>
    <mergeCell ref="Z37:Z39"/>
    <mergeCell ref="S37:S39"/>
    <mergeCell ref="T37:T39"/>
    <mergeCell ref="U37:V39"/>
    <mergeCell ref="W37:W39"/>
  </mergeCells>
  <conditionalFormatting sqref="J34:N39">
    <cfRule type="expression" priority="19" dxfId="200" stopIfTrue="1">
      <formula>AF1&lt;8</formula>
    </cfRule>
    <cfRule type="cellIs" priority="20" dxfId="194" operator="equal" stopIfTrue="1">
      <formula>0</formula>
    </cfRule>
  </conditionalFormatting>
  <conditionalFormatting sqref="S12:AB18 W19:AB20 R9:AB9 B12:P18 O25:T25 O26:AB29 O30:Z30 P31:R31 T31:AB31">
    <cfRule type="cellIs" priority="21" dxfId="201" operator="equal" stopIfTrue="1">
      <formula>0</formula>
    </cfRule>
  </conditionalFormatting>
  <conditionalFormatting sqref="Q12:R12">
    <cfRule type="expression" priority="22" dxfId="201" stopIfTrue="1">
      <formula>$N$12=0</formula>
    </cfRule>
  </conditionalFormatting>
  <conditionalFormatting sqref="Q13:R13">
    <cfRule type="expression" priority="23" dxfId="201" stopIfTrue="1">
      <formula>$N$13=0</formula>
    </cfRule>
  </conditionalFormatting>
  <conditionalFormatting sqref="Q14:R14">
    <cfRule type="expression" priority="24" dxfId="201" stopIfTrue="1">
      <formula>$N$14=0</formula>
    </cfRule>
  </conditionalFormatting>
  <conditionalFormatting sqref="Q15:R15">
    <cfRule type="expression" priority="25" dxfId="201" stopIfTrue="1">
      <formula>$N$15=0</formula>
    </cfRule>
  </conditionalFormatting>
  <conditionalFormatting sqref="Q16:R16">
    <cfRule type="expression" priority="26" dxfId="201" stopIfTrue="1">
      <formula>$N$16=0</formula>
    </cfRule>
  </conditionalFormatting>
  <conditionalFormatting sqref="Q17:R17">
    <cfRule type="expression" priority="27" dxfId="201" stopIfTrue="1">
      <formula>$N$17=0</formula>
    </cfRule>
  </conditionalFormatting>
  <conditionalFormatting sqref="Q18:R18">
    <cfRule type="expression" priority="28" dxfId="201" stopIfTrue="1">
      <formula>$N$18=0</formula>
    </cfRule>
  </conditionalFormatting>
  <conditionalFormatting sqref="AB6:AB7">
    <cfRule type="expression" priority="29" dxfId="201" stopIfTrue="1">
      <formula>$AD$1=0</formula>
    </cfRule>
  </conditionalFormatting>
  <conditionalFormatting sqref="S33:T37 W33:AB37 U33:V39 O33:R39 E34:F34 E37:F37">
    <cfRule type="expression" priority="30" dxfId="200" stopIfTrue="1">
      <formula>$AF$1&lt;8</formula>
    </cfRule>
  </conditionalFormatting>
  <conditionalFormatting sqref="E32:I33">
    <cfRule type="expression" priority="31" dxfId="202" stopIfTrue="1">
      <formula>AF1&lt;8</formula>
    </cfRule>
    <cfRule type="cellIs" priority="32" dxfId="201" operator="equal" stopIfTrue="1">
      <formula>0</formula>
    </cfRule>
  </conditionalFormatting>
  <conditionalFormatting sqref="J32:N33">
    <cfRule type="expression" priority="33" dxfId="200" stopIfTrue="1">
      <formula>AF1&lt;8</formula>
    </cfRule>
    <cfRule type="cellIs" priority="34" dxfId="201" operator="equal" stopIfTrue="1">
      <formula>0</formula>
    </cfRule>
  </conditionalFormatting>
  <conditionalFormatting sqref="B9">
    <cfRule type="cellIs" priority="13" dxfId="195" operator="between">
      <formula>44927</formula>
      <formula>45291</formula>
    </cfRule>
    <cfRule type="cellIs" priority="14" dxfId="196" operator="between">
      <formula>44562</formula>
      <formula>44926</formula>
    </cfRule>
    <cfRule type="cellIs" priority="15" dxfId="197" operator="between">
      <formula>44197</formula>
      <formula>44561</formula>
    </cfRule>
    <cfRule type="cellIs" priority="16" dxfId="198" operator="between">
      <formula>43831</formula>
      <formula>44196</formula>
    </cfRule>
    <cfRule type="cellIs" priority="17" dxfId="199" operator="between">
      <formula>43586</formula>
      <formula>43830</formula>
    </cfRule>
    <cfRule type="cellIs" priority="18" dxfId="0" operator="lessThanOrEqual">
      <formula>43585</formula>
    </cfRule>
  </conditionalFormatting>
  <conditionalFormatting sqref="F3">
    <cfRule type="cellIs" priority="7" dxfId="195" operator="between">
      <formula>44927</formula>
      <formula>45291</formula>
    </cfRule>
    <cfRule type="cellIs" priority="8" dxfId="196" operator="between">
      <formula>44562</formula>
      <formula>44926</formula>
    </cfRule>
    <cfRule type="cellIs" priority="9" dxfId="197" operator="between">
      <formula>44197</formula>
      <formula>44561</formula>
    </cfRule>
    <cfRule type="cellIs" priority="10" dxfId="198" operator="between">
      <formula>43831</formula>
      <formula>44196</formula>
    </cfRule>
    <cfRule type="cellIs" priority="11" dxfId="199" operator="between">
      <formula>43586</formula>
      <formula>43830</formula>
    </cfRule>
    <cfRule type="cellIs" priority="12" dxfId="0" operator="lessThanOrEqual">
      <formula>43585</formula>
    </cfRule>
  </conditionalFormatting>
  <conditionalFormatting sqref="U22">
    <cfRule type="cellIs" priority="1" dxfId="195" operator="between">
      <formula>44927</formula>
      <formula>45291</formula>
    </cfRule>
    <cfRule type="cellIs" priority="2" dxfId="196" operator="between">
      <formula>44562</formula>
      <formula>44926</formula>
    </cfRule>
    <cfRule type="cellIs" priority="3" dxfId="197" operator="between">
      <formula>44197</formula>
      <formula>44561</formula>
    </cfRule>
    <cfRule type="cellIs" priority="4" dxfId="198" operator="between">
      <formula>43831</formula>
      <formula>44196</formula>
    </cfRule>
    <cfRule type="cellIs" priority="5" dxfId="199" operator="between">
      <formula>43586</formula>
      <formula>43830</formula>
    </cfRule>
    <cfRule type="cellIs" priority="6" dxfId="0" operator="lessThanOrEqual">
      <formula>43585</formula>
    </cfRule>
  </conditionalFormatting>
  <dataValidations count="1">
    <dataValidation allowBlank="1" showInputMessage="1" showErrorMessage="1" imeMode="off" sqref="P31:R31"/>
  </dataValidations>
  <printOptions/>
  <pageMargins left="0.7874015748031497" right="0.3937007874015748" top="0.4724409448818898" bottom="0.2755905511811024" header="0.35433070866141736" footer="0.511811023622047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B1:AF44"/>
  <sheetViews>
    <sheetView showGridLines="0" showRowColHeaders="0" view="pageBreakPreview" zoomScaleSheetLayoutView="100" zoomScalePageLayoutView="0" workbookViewId="0" topLeftCell="A1">
      <selection activeCell="U22" sqref="U22:AB22"/>
    </sheetView>
  </sheetViews>
  <sheetFormatPr defaultColWidth="9.00390625" defaultRowHeight="13.5"/>
  <cols>
    <col min="1" max="1" width="2.50390625" style="42" customWidth="1"/>
    <col min="2" max="12" width="3.375" style="42" customWidth="1"/>
    <col min="13" max="13" width="1.875" style="42" customWidth="1"/>
    <col min="14" max="14" width="3.625" style="42" customWidth="1"/>
    <col min="15" max="15" width="2.375" style="42" customWidth="1"/>
    <col min="16" max="17" width="1.625" style="42" customWidth="1"/>
    <col min="18" max="18" width="2.125" style="42" customWidth="1"/>
    <col min="19" max="20" width="3.625" style="42" customWidth="1"/>
    <col min="21" max="21" width="2.125" style="42" customWidth="1"/>
    <col min="22" max="22" width="1.625" style="42" customWidth="1"/>
    <col min="23" max="28" width="3.625" style="42" customWidth="1"/>
    <col min="29" max="29" width="6.375" style="42" customWidth="1"/>
    <col min="30" max="30" width="6.50390625" style="42" customWidth="1"/>
    <col min="31" max="31" width="2.50390625" style="42" customWidth="1"/>
    <col min="32" max="16384" width="9.00390625" style="42" customWidth="1"/>
  </cols>
  <sheetData>
    <row r="1" spans="8:31" ht="18.75">
      <c r="H1" s="43"/>
      <c r="I1" s="43"/>
      <c r="J1" s="455" t="s">
        <v>33</v>
      </c>
      <c r="K1" s="455"/>
      <c r="L1" s="455"/>
      <c r="M1" s="455"/>
      <c r="N1" s="455"/>
      <c r="O1" s="455"/>
      <c r="P1" s="455"/>
      <c r="Q1" s="455"/>
      <c r="R1" s="455"/>
      <c r="S1" s="455"/>
      <c r="T1" s="455"/>
      <c r="U1" s="43"/>
      <c r="V1" s="43"/>
      <c r="W1" s="43"/>
      <c r="X1" s="43"/>
      <c r="AE1" s="142">
        <f>S!I17</f>
        <v>0</v>
      </c>
    </row>
    <row r="2" spans="8:24" ht="14.25" thickBot="1">
      <c r="H2" s="44"/>
      <c r="I2" s="44"/>
      <c r="J2" s="456" t="s">
        <v>34</v>
      </c>
      <c r="K2" s="456"/>
      <c r="L2" s="456"/>
      <c r="M2" s="456"/>
      <c r="N2" s="456"/>
      <c r="O2" s="456"/>
      <c r="P2" s="456"/>
      <c r="Q2" s="456"/>
      <c r="R2" s="456"/>
      <c r="S2" s="456"/>
      <c r="T2" s="456"/>
      <c r="U2" s="44"/>
      <c r="V2" s="44"/>
      <c r="W2" s="44"/>
      <c r="X2" s="44"/>
    </row>
    <row r="3" ht="14.25" thickTop="1"/>
    <row r="4" spans="2:28" ht="37.5" customHeight="1" thickBot="1">
      <c r="B4" s="45" t="s">
        <v>0</v>
      </c>
      <c r="C4" s="514" t="s">
        <v>1</v>
      </c>
      <c r="D4" s="514"/>
      <c r="E4" s="514"/>
      <c r="F4" s="515"/>
      <c r="G4" s="516">
        <f>IF('見積書'!G4="","",'見積書'!G4)</f>
      </c>
      <c r="H4" s="517"/>
      <c r="I4" s="517"/>
      <c r="J4" s="517"/>
      <c r="K4" s="517"/>
      <c r="L4" s="517"/>
      <c r="M4" s="517"/>
      <c r="N4" s="517"/>
      <c r="O4" s="517"/>
      <c r="P4" s="517"/>
      <c r="Q4" s="517"/>
      <c r="R4" s="517"/>
      <c r="S4" s="517"/>
      <c r="T4" s="517"/>
      <c r="U4" s="517"/>
      <c r="V4" s="517"/>
      <c r="W4" s="517"/>
      <c r="X4" s="517"/>
      <c r="Y4" s="517"/>
      <c r="Z4" s="517"/>
      <c r="AA4" s="517"/>
      <c r="AB4" s="518"/>
    </row>
    <row r="5" spans="2:28" ht="12" customHeight="1">
      <c r="B5" s="388"/>
      <c r="C5" s="519"/>
      <c r="D5" s="519"/>
      <c r="E5" s="519"/>
      <c r="F5" s="519"/>
      <c r="G5" s="519"/>
      <c r="H5" s="519"/>
      <c r="I5" s="519"/>
      <c r="J5" s="519"/>
      <c r="K5" s="519"/>
      <c r="L5" s="519"/>
      <c r="M5" s="520"/>
      <c r="N5" s="105"/>
      <c r="O5" s="391"/>
      <c r="P5" s="391"/>
      <c r="Q5" s="392" t="s">
        <v>3</v>
      </c>
      <c r="R5" s="393"/>
      <c r="S5" s="105"/>
      <c r="T5" s="106"/>
      <c r="U5" s="392" t="s">
        <v>4</v>
      </c>
      <c r="V5" s="393"/>
      <c r="W5" s="105"/>
      <c r="X5" s="106"/>
      <c r="Y5" s="107" t="s">
        <v>5</v>
      </c>
      <c r="Z5" s="105"/>
      <c r="AA5" s="106"/>
      <c r="AB5" s="108" t="s">
        <v>6</v>
      </c>
    </row>
    <row r="6" spans="2:28" ht="20.25" customHeight="1">
      <c r="B6" s="294" t="s">
        <v>37</v>
      </c>
      <c r="C6" s="521"/>
      <c r="D6" s="521"/>
      <c r="E6" s="521"/>
      <c r="F6" s="521"/>
      <c r="G6" s="521"/>
      <c r="H6" s="521"/>
      <c r="I6" s="521"/>
      <c r="J6" s="521"/>
      <c r="K6" s="521"/>
      <c r="L6" s="521"/>
      <c r="M6" s="521"/>
      <c r="N6" s="376">
        <f>IF('見積書'!N6="","",'見積書'!N6)</f>
      </c>
      <c r="O6" s="372">
        <f>IF('見積書'!O6="","",'見積書'!O6)</f>
      </c>
      <c r="P6" s="372">
        <f>IF('見積書'!P6="","",'見積書'!P6)</f>
      </c>
      <c r="Q6" s="372">
        <f>IF('見積書'!Q6="","",'見積書'!Q6)</f>
      </c>
      <c r="R6" s="374">
        <f>IF('見積書'!R6="","",'見積書'!R6)</f>
      </c>
      <c r="S6" s="376">
        <f>IF('見積書'!S6="","",'見積書'!S6)</f>
      </c>
      <c r="T6" s="372">
        <f>IF('見積書'!T6="","",'見積書'!T6)</f>
      </c>
      <c r="U6" s="372">
        <f>IF('見積書'!U6="","",'見積書'!U6)</f>
      </c>
      <c r="V6" s="374">
        <f>IF('見積書'!V6="","",'見積書'!V6)</f>
      </c>
      <c r="W6" s="376">
        <f>IF('見積書'!W6="","",'見積書'!W6)</f>
      </c>
      <c r="X6" s="372">
        <f>IF('見積書'!X6="","",'見積書'!X6)</f>
      </c>
      <c r="Y6" s="374">
        <f>IF('見積書'!Y6="","",'見積書'!Y6)</f>
      </c>
      <c r="Z6" s="376">
        <f>IF('見積書'!Z6="","",'見積書'!Z6)</f>
      </c>
      <c r="AA6" s="372">
        <f>IF('見積書'!AA6="","",'見積書'!AA6)</f>
      </c>
      <c r="AB6" s="313">
        <f>IF('見積書'!AB6="","",'見積書'!AB6)</f>
        <v>0</v>
      </c>
    </row>
    <row r="7" spans="2:28" ht="12" customHeight="1" thickBot="1">
      <c r="B7" s="365" t="s">
        <v>2</v>
      </c>
      <c r="C7" s="366"/>
      <c r="D7" s="366"/>
      <c r="E7" s="366"/>
      <c r="F7" s="366"/>
      <c r="G7" s="366"/>
      <c r="H7" s="366"/>
      <c r="I7" s="366"/>
      <c r="J7" s="366"/>
      <c r="K7" s="366"/>
      <c r="L7" s="366"/>
      <c r="M7" s="366"/>
      <c r="N7" s="377"/>
      <c r="O7" s="373"/>
      <c r="P7" s="373"/>
      <c r="Q7" s="373"/>
      <c r="R7" s="375"/>
      <c r="S7" s="377"/>
      <c r="T7" s="373"/>
      <c r="U7" s="373"/>
      <c r="V7" s="375"/>
      <c r="W7" s="377"/>
      <c r="X7" s="373"/>
      <c r="Y7" s="375"/>
      <c r="Z7" s="377"/>
      <c r="AA7" s="373"/>
      <c r="AB7" s="314"/>
    </row>
    <row r="8" spans="2:28" ht="14.25" thickTop="1">
      <c r="B8" s="367" t="s">
        <v>7</v>
      </c>
      <c r="C8" s="368"/>
      <c r="D8" s="368"/>
      <c r="E8" s="368"/>
      <c r="F8" s="368"/>
      <c r="G8" s="368"/>
      <c r="H8" s="368"/>
      <c r="I8" s="368"/>
      <c r="J8" s="368"/>
      <c r="K8" s="368"/>
      <c r="L8" s="368"/>
      <c r="M8" s="368"/>
      <c r="N8" s="368"/>
      <c r="O8" s="368"/>
      <c r="P8" s="368"/>
      <c r="Q8" s="368"/>
      <c r="R8" s="369" t="s">
        <v>8</v>
      </c>
      <c r="S8" s="368"/>
      <c r="T8" s="368"/>
      <c r="U8" s="368"/>
      <c r="V8" s="368"/>
      <c r="W8" s="368"/>
      <c r="X8" s="368"/>
      <c r="Y8" s="368"/>
      <c r="Z8" s="368"/>
      <c r="AA8" s="368"/>
      <c r="AB8" s="522"/>
    </row>
    <row r="9" spans="2:28" ht="27.75" customHeight="1">
      <c r="B9" s="297" t="str">
        <f>IF('入力用シート(様式への入力は本シートを使用してください)'!C43="","　　　　　年　　　月　　　日",'入力用シート(様式への入力は本シートを使用してください)'!C43)</f>
        <v>　　　　　年　　　月　　　日</v>
      </c>
      <c r="C9" s="298"/>
      <c r="D9" s="298"/>
      <c r="E9" s="298"/>
      <c r="F9" s="298"/>
      <c r="G9" s="298"/>
      <c r="H9" s="298"/>
      <c r="I9" s="298"/>
      <c r="J9" s="298"/>
      <c r="K9" s="298"/>
      <c r="L9" s="298"/>
      <c r="M9" s="298"/>
      <c r="N9" s="298"/>
      <c r="O9" s="298"/>
      <c r="P9" s="298"/>
      <c r="Q9" s="299"/>
      <c r="R9" s="308">
        <f>IF('見積書'!R9="","",'見積書'!R9)</f>
        <v>0</v>
      </c>
      <c r="S9" s="523"/>
      <c r="T9" s="523"/>
      <c r="U9" s="523"/>
      <c r="V9" s="523"/>
      <c r="W9" s="523"/>
      <c r="X9" s="523"/>
      <c r="Y9" s="523"/>
      <c r="Z9" s="523"/>
      <c r="AA9" s="523"/>
      <c r="AB9" s="524"/>
    </row>
    <row r="10" spans="2:28" ht="18" customHeight="1">
      <c r="B10" s="305" t="s">
        <v>38</v>
      </c>
      <c r="C10" s="306"/>
      <c r="D10" s="306"/>
      <c r="E10" s="306"/>
      <c r="F10" s="306"/>
      <c r="G10" s="306"/>
      <c r="H10" s="306"/>
      <c r="I10" s="306"/>
      <c r="J10" s="306"/>
      <c r="K10" s="306"/>
      <c r="L10" s="306"/>
      <c r="M10" s="306"/>
      <c r="N10" s="306" t="s">
        <v>39</v>
      </c>
      <c r="O10" s="306"/>
      <c r="P10" s="306"/>
      <c r="Q10" s="306"/>
      <c r="R10" s="306"/>
      <c r="S10" s="306" t="s">
        <v>40</v>
      </c>
      <c r="T10" s="306"/>
      <c r="U10" s="306"/>
      <c r="V10" s="306"/>
      <c r="W10" s="306" t="s">
        <v>41</v>
      </c>
      <c r="X10" s="306"/>
      <c r="Y10" s="306"/>
      <c r="Z10" s="306"/>
      <c r="AA10" s="306"/>
      <c r="AB10" s="354"/>
    </row>
    <row r="11" spans="2:28" ht="10.5" customHeight="1">
      <c r="B11" s="300"/>
      <c r="C11" s="301"/>
      <c r="D11" s="301"/>
      <c r="E11" s="301"/>
      <c r="F11" s="301"/>
      <c r="G11" s="301"/>
      <c r="H11" s="301"/>
      <c r="I11" s="301"/>
      <c r="J11" s="301"/>
      <c r="K11" s="301"/>
      <c r="L11" s="301"/>
      <c r="M11" s="266"/>
      <c r="N11" s="529"/>
      <c r="O11" s="530"/>
      <c r="P11" s="530"/>
      <c r="Q11" s="361" t="s">
        <v>9</v>
      </c>
      <c r="R11" s="362"/>
      <c r="S11" s="525" t="s">
        <v>6</v>
      </c>
      <c r="T11" s="526"/>
      <c r="U11" s="355"/>
      <c r="V11" s="356"/>
      <c r="W11" s="359" t="s">
        <v>6</v>
      </c>
      <c r="X11" s="360"/>
      <c r="Y11" s="360"/>
      <c r="Z11" s="360"/>
      <c r="AA11" s="360"/>
      <c r="AB11" s="109"/>
    </row>
    <row r="12" spans="2:28" ht="28.5" customHeight="1">
      <c r="B12" s="302">
        <f>IF('見積書'!B12="","",'見積書'!B12)</f>
        <v>0</v>
      </c>
      <c r="C12" s="303"/>
      <c r="D12" s="303"/>
      <c r="E12" s="303"/>
      <c r="F12" s="303"/>
      <c r="G12" s="303"/>
      <c r="H12" s="303"/>
      <c r="I12" s="303"/>
      <c r="J12" s="303"/>
      <c r="K12" s="303"/>
      <c r="L12" s="303"/>
      <c r="M12" s="304"/>
      <c r="N12" s="453">
        <f>IF('見積書'!N12="","",'見積書'!N12)</f>
        <v>0</v>
      </c>
      <c r="O12" s="454"/>
      <c r="P12" s="454"/>
      <c r="Q12" s="363">
        <f>IF('見積書'!Q12="","",'見積書'!Q12)</f>
      </c>
      <c r="R12" s="364"/>
      <c r="S12" s="437">
        <f>IF('見積書'!S12="","",'見積書'!S12)</f>
        <v>0</v>
      </c>
      <c r="T12" s="438"/>
      <c r="U12" s="462">
        <f>IF('見積書'!U12="","",'見積書'!U12)</f>
        <v>0</v>
      </c>
      <c r="V12" s="463"/>
      <c r="W12" s="437">
        <f>IF('見積書'!W12="","",'見積書'!W12)</f>
        <v>0</v>
      </c>
      <c r="X12" s="438"/>
      <c r="Y12" s="438"/>
      <c r="Z12" s="438"/>
      <c r="AA12" s="438"/>
      <c r="AB12" s="115">
        <f>IF('見積書'!AB12="","",'見積書'!AB12)</f>
        <v>0</v>
      </c>
    </row>
    <row r="13" spans="2:28" ht="28.5" customHeight="1">
      <c r="B13" s="511">
        <f>IF('見積書'!B13="","",'見積書'!B13)</f>
        <v>0</v>
      </c>
      <c r="C13" s="512"/>
      <c r="D13" s="512"/>
      <c r="E13" s="512"/>
      <c r="F13" s="512"/>
      <c r="G13" s="512"/>
      <c r="H13" s="512"/>
      <c r="I13" s="512"/>
      <c r="J13" s="512"/>
      <c r="K13" s="512"/>
      <c r="L13" s="512"/>
      <c r="M13" s="513"/>
      <c r="N13" s="453">
        <f>IF('見積書'!N13="","",'見積書'!N13)</f>
        <v>0</v>
      </c>
      <c r="O13" s="454"/>
      <c r="P13" s="454"/>
      <c r="Q13" s="363">
        <f>IF('見積書'!Q13="","",'見積書'!Q13)</f>
      </c>
      <c r="R13" s="364"/>
      <c r="S13" s="460">
        <f>IF('見積書'!S13="","",'見積書'!S13)</f>
        <v>0</v>
      </c>
      <c r="T13" s="461"/>
      <c r="U13" s="439">
        <f>IF('見積書'!U13="","",'見積書'!U13)</f>
        <v>0</v>
      </c>
      <c r="V13" s="440"/>
      <c r="W13" s="437">
        <f>IF('見積書'!W13="","",'見積書'!W13)</f>
        <v>0</v>
      </c>
      <c r="X13" s="438"/>
      <c r="Y13" s="438"/>
      <c r="Z13" s="438"/>
      <c r="AA13" s="438"/>
      <c r="AB13" s="116">
        <f>IF('見積書'!AB13="","",'見積書'!AB13)</f>
        <v>0</v>
      </c>
    </row>
    <row r="14" spans="2:28" ht="28.5" customHeight="1">
      <c r="B14" s="511">
        <f>IF('見積書'!B14="","",'見積書'!B14)</f>
        <v>0</v>
      </c>
      <c r="C14" s="512"/>
      <c r="D14" s="512"/>
      <c r="E14" s="512"/>
      <c r="F14" s="512"/>
      <c r="G14" s="512"/>
      <c r="H14" s="512"/>
      <c r="I14" s="512"/>
      <c r="J14" s="512"/>
      <c r="K14" s="512"/>
      <c r="L14" s="512"/>
      <c r="M14" s="513"/>
      <c r="N14" s="451">
        <f>IF('見積書'!N14="","",'見積書'!N14)</f>
        <v>0</v>
      </c>
      <c r="O14" s="452"/>
      <c r="P14" s="452"/>
      <c r="Q14" s="363">
        <f>IF('見積書'!Q14="","",'見積書'!Q14)</f>
      </c>
      <c r="R14" s="364"/>
      <c r="S14" s="460">
        <f>IF('見積書'!S14="","",'見積書'!S14)</f>
        <v>0</v>
      </c>
      <c r="T14" s="461"/>
      <c r="U14" s="439">
        <f>IF('見積書'!U14="","",'見積書'!U14)</f>
        <v>0</v>
      </c>
      <c r="V14" s="440"/>
      <c r="W14" s="437">
        <f>IF('見積書'!W14="","",'見積書'!W14)</f>
        <v>0</v>
      </c>
      <c r="X14" s="438"/>
      <c r="Y14" s="438"/>
      <c r="Z14" s="438"/>
      <c r="AA14" s="438"/>
      <c r="AB14" s="116">
        <f>IF('見積書'!AB14="","",'見積書'!AB14)</f>
        <v>0</v>
      </c>
    </row>
    <row r="15" spans="2:28" ht="28.5" customHeight="1">
      <c r="B15" s="511">
        <f>IF('見積書'!B15="","",'見積書'!B15)</f>
        <v>0</v>
      </c>
      <c r="C15" s="512"/>
      <c r="D15" s="512"/>
      <c r="E15" s="512"/>
      <c r="F15" s="512"/>
      <c r="G15" s="512"/>
      <c r="H15" s="512"/>
      <c r="I15" s="512"/>
      <c r="J15" s="512"/>
      <c r="K15" s="512"/>
      <c r="L15" s="512"/>
      <c r="M15" s="513"/>
      <c r="N15" s="451">
        <f>IF('見積書'!N15="","",'見積書'!N15)</f>
        <v>0</v>
      </c>
      <c r="O15" s="452"/>
      <c r="P15" s="452"/>
      <c r="Q15" s="363">
        <f>IF('見積書'!Q15="","",'見積書'!Q15)</f>
      </c>
      <c r="R15" s="364"/>
      <c r="S15" s="460">
        <f>IF('見積書'!S15="","",'見積書'!S15)</f>
        <v>0</v>
      </c>
      <c r="T15" s="461"/>
      <c r="U15" s="439">
        <f>IF('見積書'!U15="","",'見積書'!U15)</f>
        <v>0</v>
      </c>
      <c r="V15" s="440"/>
      <c r="W15" s="437">
        <f>IF('見積書'!W15="","",'見積書'!W15)</f>
        <v>0</v>
      </c>
      <c r="X15" s="438"/>
      <c r="Y15" s="438"/>
      <c r="Z15" s="438"/>
      <c r="AA15" s="438"/>
      <c r="AB15" s="117">
        <f>IF('見積書'!AB15="","",'見積書'!AB15)</f>
        <v>0</v>
      </c>
    </row>
    <row r="16" spans="2:28" ht="28.5" customHeight="1">
      <c r="B16" s="511">
        <f>IF('見積書'!B16="","",'見積書'!B16)</f>
        <v>0</v>
      </c>
      <c r="C16" s="512"/>
      <c r="D16" s="512"/>
      <c r="E16" s="512"/>
      <c r="F16" s="512"/>
      <c r="G16" s="512"/>
      <c r="H16" s="512"/>
      <c r="I16" s="512"/>
      <c r="J16" s="512"/>
      <c r="K16" s="512"/>
      <c r="L16" s="512"/>
      <c r="M16" s="513"/>
      <c r="N16" s="451">
        <f>IF('見積書'!N16="","",'見積書'!N16)</f>
        <v>0</v>
      </c>
      <c r="O16" s="452"/>
      <c r="P16" s="452"/>
      <c r="Q16" s="363">
        <f>IF('見積書'!Q16="","",'見積書'!Q16)</f>
      </c>
      <c r="R16" s="364"/>
      <c r="S16" s="460">
        <f>IF('見積書'!S16="","",'見積書'!S16)</f>
        <v>0</v>
      </c>
      <c r="T16" s="461"/>
      <c r="U16" s="439">
        <f>IF('見積書'!U16="","",'見積書'!U16)</f>
        <v>0</v>
      </c>
      <c r="V16" s="440"/>
      <c r="W16" s="437">
        <f>IF('見積書'!W16="","",'見積書'!W16)</f>
        <v>0</v>
      </c>
      <c r="X16" s="438"/>
      <c r="Y16" s="438"/>
      <c r="Z16" s="438"/>
      <c r="AA16" s="438"/>
      <c r="AB16" s="118">
        <f>IF('見積書'!AB16="","",'見積書'!AB16)</f>
        <v>0</v>
      </c>
    </row>
    <row r="17" spans="2:28" ht="28.5" customHeight="1">
      <c r="B17" s="511">
        <f>IF('見積書'!B17="","",'見積書'!B17)</f>
        <v>0</v>
      </c>
      <c r="C17" s="512"/>
      <c r="D17" s="512"/>
      <c r="E17" s="512"/>
      <c r="F17" s="512"/>
      <c r="G17" s="512"/>
      <c r="H17" s="512"/>
      <c r="I17" s="512"/>
      <c r="J17" s="512"/>
      <c r="K17" s="512"/>
      <c r="L17" s="512"/>
      <c r="M17" s="513"/>
      <c r="N17" s="451">
        <f>IF('見積書'!N17="","",'見積書'!N17)</f>
        <v>0</v>
      </c>
      <c r="O17" s="452"/>
      <c r="P17" s="452"/>
      <c r="Q17" s="363">
        <f>IF('見積書'!Q17="","",'見積書'!Q17)</f>
      </c>
      <c r="R17" s="364"/>
      <c r="S17" s="460">
        <f>IF('見積書'!S17="","",'見積書'!S17)</f>
        <v>0</v>
      </c>
      <c r="T17" s="461"/>
      <c r="U17" s="439">
        <f>IF('見積書'!U17="","",'見積書'!U17)</f>
        <v>0</v>
      </c>
      <c r="V17" s="440"/>
      <c r="W17" s="437">
        <f>IF('見積書'!W17="","",'見積書'!W17)</f>
        <v>0</v>
      </c>
      <c r="X17" s="438"/>
      <c r="Y17" s="438"/>
      <c r="Z17" s="438"/>
      <c r="AA17" s="438"/>
      <c r="AB17" s="118">
        <f>IF('見積書'!AB17="","",'見積書'!AB17)</f>
        <v>0</v>
      </c>
    </row>
    <row r="18" spans="2:28" ht="28.5" customHeight="1" thickBot="1">
      <c r="B18" s="511">
        <f>IF('見積書'!B18="","",'見積書'!B18)</f>
        <v>0</v>
      </c>
      <c r="C18" s="512"/>
      <c r="D18" s="512"/>
      <c r="E18" s="512"/>
      <c r="F18" s="512"/>
      <c r="G18" s="512"/>
      <c r="H18" s="512"/>
      <c r="I18" s="512"/>
      <c r="J18" s="512"/>
      <c r="K18" s="512"/>
      <c r="L18" s="512"/>
      <c r="M18" s="513"/>
      <c r="N18" s="451">
        <f>IF('見積書'!N18="","",'見積書'!N18)</f>
        <v>0</v>
      </c>
      <c r="O18" s="452"/>
      <c r="P18" s="452"/>
      <c r="Q18" s="363">
        <f>IF('見積書'!Q18="","",'見積書'!Q18)</f>
      </c>
      <c r="R18" s="364"/>
      <c r="S18" s="460">
        <f>IF('見積書'!S18="","",'見積書'!S18)</f>
        <v>0</v>
      </c>
      <c r="T18" s="461"/>
      <c r="U18" s="439">
        <f>IF('見積書'!U18="","",'見積書'!U18)</f>
        <v>0</v>
      </c>
      <c r="V18" s="440"/>
      <c r="W18" s="437">
        <f>IF('見積書'!W18="","",'見積書'!W18)</f>
        <v>0</v>
      </c>
      <c r="X18" s="438"/>
      <c r="Y18" s="438"/>
      <c r="Z18" s="438"/>
      <c r="AA18" s="438"/>
      <c r="AB18" s="115">
        <f>IF('見積書'!AB18="","",'見積書'!AB18)</f>
        <v>0</v>
      </c>
    </row>
    <row r="19" spans="2:28" ht="28.5" customHeight="1">
      <c r="B19" s="48"/>
      <c r="C19" s="328" t="s">
        <v>71</v>
      </c>
      <c r="D19" s="328"/>
      <c r="E19" s="340" t="s">
        <v>42</v>
      </c>
      <c r="F19" s="340"/>
      <c r="G19" s="340"/>
      <c r="H19" s="340"/>
      <c r="I19" s="340"/>
      <c r="J19" s="340"/>
      <c r="K19" s="340"/>
      <c r="L19" s="340"/>
      <c r="M19" s="340"/>
      <c r="N19" s="340"/>
      <c r="O19" s="340"/>
      <c r="P19" s="340"/>
      <c r="Q19" s="340"/>
      <c r="R19" s="340"/>
      <c r="S19" s="340"/>
      <c r="T19" s="340"/>
      <c r="U19" s="340"/>
      <c r="V19" s="340"/>
      <c r="W19" s="431">
        <f>IF('見積書'!W19="","",'見積書'!W19)</f>
        <v>0</v>
      </c>
      <c r="X19" s="432"/>
      <c r="Y19" s="432"/>
      <c r="Z19" s="432"/>
      <c r="AA19" s="432"/>
      <c r="AB19" s="119"/>
    </row>
    <row r="20" spans="2:28" ht="28.5" customHeight="1" thickBot="1">
      <c r="B20" s="48"/>
      <c r="C20" s="328" t="s">
        <v>72</v>
      </c>
      <c r="D20" s="328"/>
      <c r="E20" s="340" t="s">
        <v>10</v>
      </c>
      <c r="F20" s="340"/>
      <c r="G20" s="340"/>
      <c r="H20" s="340"/>
      <c r="I20" s="340"/>
      <c r="J20" s="340"/>
      <c r="K20" s="340"/>
      <c r="L20" s="340"/>
      <c r="M20" s="340"/>
      <c r="N20" s="340"/>
      <c r="O20" s="340"/>
      <c r="P20" s="340"/>
      <c r="Q20" s="341"/>
      <c r="R20" s="341"/>
      <c r="S20" s="341"/>
      <c r="T20" s="341"/>
      <c r="U20" s="341"/>
      <c r="V20" s="342"/>
      <c r="W20" s="433">
        <f>'見積書'!W20</f>
        <v>0</v>
      </c>
      <c r="X20" s="434"/>
      <c r="Y20" s="434"/>
      <c r="Z20" s="434"/>
      <c r="AA20" s="434"/>
      <c r="AB20" s="120"/>
    </row>
    <row r="21" spans="2:28" ht="13.5" customHeight="1">
      <c r="B21" s="49"/>
      <c r="C21" s="50"/>
      <c r="D21" s="50"/>
      <c r="E21" s="51"/>
      <c r="F21" s="426" t="s">
        <v>140</v>
      </c>
      <c r="G21" s="427"/>
      <c r="H21" s="51"/>
      <c r="I21" s="51"/>
      <c r="J21" s="51"/>
      <c r="K21" s="51"/>
      <c r="L21" s="52"/>
      <c r="M21" s="52"/>
      <c r="N21" s="52"/>
      <c r="O21" s="52"/>
      <c r="P21" s="52"/>
      <c r="Q21" s="52"/>
      <c r="R21" s="52"/>
      <c r="S21" s="52"/>
      <c r="T21" s="52"/>
      <c r="U21" s="52"/>
      <c r="V21" s="52"/>
      <c r="W21" s="53"/>
      <c r="X21" s="53"/>
      <c r="Y21" s="53"/>
      <c r="Z21" s="53"/>
      <c r="AA21" s="53"/>
      <c r="AB21" s="54"/>
    </row>
    <row r="22" spans="2:28" ht="13.5" customHeight="1">
      <c r="B22" s="56"/>
      <c r="C22" s="429" t="s">
        <v>11</v>
      </c>
      <c r="D22" s="430"/>
      <c r="E22" s="430"/>
      <c r="F22" s="428"/>
      <c r="G22" s="428"/>
      <c r="H22" s="424" t="s">
        <v>17</v>
      </c>
      <c r="I22" s="229"/>
      <c r="J22" s="229"/>
      <c r="K22" s="51"/>
      <c r="L22" s="52"/>
      <c r="M22" s="52"/>
      <c r="N22" s="52"/>
      <c r="O22" s="52"/>
      <c r="P22" s="52"/>
      <c r="Q22" s="52"/>
      <c r="R22" s="52"/>
      <c r="S22" s="52"/>
      <c r="T22" s="52"/>
      <c r="U22" s="435" t="str">
        <f>IF('入力用シート(様式への入力は本シートを使用してください)'!C45="","　　年　　月　　日",'入力用シート(様式への入力は本シートを使用してください)'!C45)</f>
        <v>　　年　　月　　日</v>
      </c>
      <c r="V22" s="435"/>
      <c r="W22" s="435"/>
      <c r="X22" s="435"/>
      <c r="Y22" s="435"/>
      <c r="Z22" s="435"/>
      <c r="AA22" s="435"/>
      <c r="AB22" s="436"/>
    </row>
    <row r="23" spans="2:28" ht="13.5" customHeight="1">
      <c r="B23" s="49"/>
      <c r="C23" s="50"/>
      <c r="D23" s="50"/>
      <c r="E23" s="51"/>
      <c r="F23" s="428"/>
      <c r="G23" s="428"/>
      <c r="H23" s="51"/>
      <c r="I23" s="51"/>
      <c r="J23" s="51"/>
      <c r="K23" s="51"/>
      <c r="L23" s="52"/>
      <c r="M23" s="52"/>
      <c r="N23" s="52"/>
      <c r="O23" s="52"/>
      <c r="P23" s="52"/>
      <c r="Q23" s="52"/>
      <c r="R23" s="52"/>
      <c r="S23" s="52"/>
      <c r="T23" s="52"/>
      <c r="U23" s="52"/>
      <c r="V23" s="52"/>
      <c r="W23" s="53"/>
      <c r="X23" s="53"/>
      <c r="Y23" s="53"/>
      <c r="Z23" s="53"/>
      <c r="AA23" s="53"/>
      <c r="AB23" s="54"/>
    </row>
    <row r="24" spans="2:28" ht="19.5" customHeight="1">
      <c r="B24" s="343" t="s">
        <v>141</v>
      </c>
      <c r="C24" s="229"/>
      <c r="D24" s="229"/>
      <c r="E24" s="229"/>
      <c r="F24" s="229"/>
      <c r="G24" s="229"/>
      <c r="H24" s="229"/>
      <c r="I24" s="425" t="str">
        <f>'見積書'!I24</f>
        <v>あて</v>
      </c>
      <c r="J24" s="425"/>
      <c r="K24" s="161"/>
      <c r="L24" s="52"/>
      <c r="M24" s="52"/>
      <c r="N24" s="52"/>
      <c r="O24" s="52"/>
      <c r="P24" s="52"/>
      <c r="Q24" s="52"/>
      <c r="R24" s="52"/>
      <c r="S24" s="52"/>
      <c r="T24" s="52"/>
      <c r="U24" s="52"/>
      <c r="V24" s="52"/>
      <c r="W24" s="53"/>
      <c r="X24" s="53"/>
      <c r="Y24" s="53"/>
      <c r="Z24" s="53"/>
      <c r="AA24" s="53"/>
      <c r="AB24" s="54"/>
    </row>
    <row r="25" spans="2:28" ht="13.5" customHeight="1">
      <c r="B25" s="56"/>
      <c r="C25" s="57"/>
      <c r="D25" s="57"/>
      <c r="E25" s="52"/>
      <c r="F25" s="52"/>
      <c r="G25" s="52"/>
      <c r="H25" s="52"/>
      <c r="I25" s="52"/>
      <c r="J25" s="52"/>
      <c r="K25" s="52"/>
      <c r="L25" s="52"/>
      <c r="M25" s="52"/>
      <c r="N25" s="52" t="s">
        <v>12</v>
      </c>
      <c r="O25" s="329">
        <f>'見積書'!O25</f>
        <v>0</v>
      </c>
      <c r="P25" s="329"/>
      <c r="Q25" s="329"/>
      <c r="R25" s="330"/>
      <c r="S25" s="330"/>
      <c r="T25" s="330"/>
      <c r="U25" s="86"/>
      <c r="V25" s="86"/>
      <c r="W25" s="87"/>
      <c r="X25" s="87"/>
      <c r="Y25" s="87"/>
      <c r="Z25" s="87"/>
      <c r="AA25" s="87"/>
      <c r="AB25" s="88"/>
    </row>
    <row r="26" spans="2:32" ht="15.75" customHeight="1">
      <c r="B26" s="56"/>
      <c r="C26" s="53"/>
      <c r="D26" s="53"/>
      <c r="E26" s="53"/>
      <c r="F26" s="53"/>
      <c r="G26" s="53"/>
      <c r="H26" s="53"/>
      <c r="I26" s="53"/>
      <c r="J26" s="53"/>
      <c r="K26" s="53"/>
      <c r="L26" s="321" t="s">
        <v>43</v>
      </c>
      <c r="M26" s="321"/>
      <c r="N26" s="321"/>
      <c r="O26" s="319">
        <f>IF('見積書'!O26="","",'見積書'!O26)</f>
        <v>0</v>
      </c>
      <c r="P26" s="319"/>
      <c r="Q26" s="319"/>
      <c r="R26" s="319"/>
      <c r="S26" s="319"/>
      <c r="T26" s="319"/>
      <c r="U26" s="319"/>
      <c r="V26" s="319"/>
      <c r="W26" s="319"/>
      <c r="X26" s="319"/>
      <c r="Y26" s="319"/>
      <c r="Z26" s="319"/>
      <c r="AA26" s="319"/>
      <c r="AB26" s="320"/>
      <c r="AF26" s="58"/>
    </row>
    <row r="27" spans="2:32" ht="15.75" customHeight="1">
      <c r="B27" s="56"/>
      <c r="C27" s="53"/>
      <c r="D27" s="53"/>
      <c r="E27" s="53"/>
      <c r="F27" s="53"/>
      <c r="G27" s="53"/>
      <c r="H27" s="53"/>
      <c r="I27" s="53"/>
      <c r="J27" s="53"/>
      <c r="K27" s="53"/>
      <c r="L27" s="52"/>
      <c r="M27" s="52"/>
      <c r="N27" s="52"/>
      <c r="O27" s="319">
        <f>IF('見積書'!O27="","",'見積書'!O27)</f>
        <v>0</v>
      </c>
      <c r="P27" s="319"/>
      <c r="Q27" s="319"/>
      <c r="R27" s="319"/>
      <c r="S27" s="319"/>
      <c r="T27" s="319"/>
      <c r="U27" s="319"/>
      <c r="V27" s="319"/>
      <c r="W27" s="319"/>
      <c r="X27" s="319"/>
      <c r="Y27" s="319"/>
      <c r="Z27" s="319"/>
      <c r="AA27" s="319"/>
      <c r="AB27" s="320"/>
      <c r="AF27" s="58"/>
    </row>
    <row r="28" spans="2:32" ht="15.75" customHeight="1">
      <c r="B28" s="56"/>
      <c r="C28" s="53"/>
      <c r="D28" s="53"/>
      <c r="E28" s="53"/>
      <c r="F28" s="53"/>
      <c r="G28" s="53"/>
      <c r="H28" s="53"/>
      <c r="I28" s="53"/>
      <c r="J28" s="53"/>
      <c r="K28" s="53"/>
      <c r="L28" s="321" t="s">
        <v>44</v>
      </c>
      <c r="M28" s="321"/>
      <c r="N28" s="321"/>
      <c r="O28" s="319">
        <f>IF('見積書'!O28="","",'見積書'!O28)</f>
        <v>0</v>
      </c>
      <c r="P28" s="319"/>
      <c r="Q28" s="319"/>
      <c r="R28" s="319"/>
      <c r="S28" s="319"/>
      <c r="T28" s="319"/>
      <c r="U28" s="319"/>
      <c r="V28" s="319"/>
      <c r="W28" s="319"/>
      <c r="X28" s="319"/>
      <c r="Y28" s="319"/>
      <c r="Z28" s="319"/>
      <c r="AA28" s="319"/>
      <c r="AB28" s="320"/>
      <c r="AF28" s="58"/>
    </row>
    <row r="29" spans="2:32" ht="15.75" customHeight="1">
      <c r="B29" s="56"/>
      <c r="C29" s="53"/>
      <c r="D29" s="53"/>
      <c r="E29" s="53"/>
      <c r="F29" s="53"/>
      <c r="G29" s="53"/>
      <c r="H29" s="53"/>
      <c r="I29" s="53"/>
      <c r="J29" s="53"/>
      <c r="K29" s="53"/>
      <c r="L29" s="52"/>
      <c r="M29" s="52"/>
      <c r="N29" s="52"/>
      <c r="O29" s="319">
        <f>IF('見積書'!O29="","",'見積書'!O29)</f>
        <v>0</v>
      </c>
      <c r="P29" s="319"/>
      <c r="Q29" s="319"/>
      <c r="R29" s="319"/>
      <c r="S29" s="319"/>
      <c r="T29" s="319"/>
      <c r="U29" s="319"/>
      <c r="V29" s="319"/>
      <c r="W29" s="319"/>
      <c r="X29" s="319"/>
      <c r="Y29" s="319"/>
      <c r="Z29" s="319"/>
      <c r="AA29" s="319"/>
      <c r="AB29" s="320"/>
      <c r="AF29" s="58"/>
    </row>
    <row r="30" spans="2:28" ht="15.75" customHeight="1" thickBot="1">
      <c r="B30" s="273" t="s">
        <v>45</v>
      </c>
      <c r="C30" s="274"/>
      <c r="D30" s="274"/>
      <c r="E30" s="274"/>
      <c r="F30" s="53"/>
      <c r="G30" s="53"/>
      <c r="H30" s="53"/>
      <c r="I30" s="53"/>
      <c r="J30" s="53"/>
      <c r="K30" s="53"/>
      <c r="O30" s="319">
        <f>IF('見積書'!O30="","",'見積書'!O30)</f>
        <v>0</v>
      </c>
      <c r="P30" s="319"/>
      <c r="Q30" s="319"/>
      <c r="R30" s="319"/>
      <c r="S30" s="319"/>
      <c r="T30" s="319"/>
      <c r="U30" s="319"/>
      <c r="V30" s="319"/>
      <c r="W30" s="319"/>
      <c r="X30" s="319"/>
      <c r="Y30" s="319"/>
      <c r="Z30" s="319"/>
      <c r="AA30" s="334" t="s">
        <v>16</v>
      </c>
      <c r="AB30" s="335"/>
    </row>
    <row r="31" spans="2:29" ht="22.5" customHeight="1" thickBot="1">
      <c r="B31" s="121">
        <f>IF('見積書'!B31="","",'見積書'!B31)</f>
      </c>
      <c r="C31" s="122">
        <f>IF('見積書'!C31="","",'見積書'!C31)</f>
      </c>
      <c r="D31" s="122">
        <f>IF('見積書'!D31="","",'見積書'!D31)</f>
      </c>
      <c r="E31" s="122">
        <f>IF('見積書'!E31="","",'見積書'!E31)</f>
      </c>
      <c r="F31" s="122">
        <f>IF('見積書'!F31="","",'見積書'!F31)</f>
      </c>
      <c r="G31" s="122">
        <f>IF('見積書'!G31="","",'見積書'!G31)</f>
      </c>
      <c r="H31" s="122">
        <f>IF('見積書'!H31="","",'見積書'!H31)</f>
      </c>
      <c r="I31" s="122">
        <f>IF('見積書'!I31="","",'見積書'!I31)</f>
      </c>
      <c r="J31" s="122">
        <f>IF('見積書'!J31="","",'見積書'!J31)</f>
      </c>
      <c r="K31" s="122">
        <f>IF('見積書'!K31="","",'見積書'!K31)</f>
      </c>
      <c r="L31" s="123">
        <f>IF('見積書'!L31="","",'見積書'!L31)</f>
      </c>
      <c r="M31" s="504" t="s">
        <v>13</v>
      </c>
      <c r="N31" s="504"/>
      <c r="O31" s="66" t="s">
        <v>15</v>
      </c>
      <c r="P31" s="505">
        <f>IF('見積書'!P31="","",'見積書'!P31)</f>
        <v>0</v>
      </c>
      <c r="Q31" s="505"/>
      <c r="R31" s="505"/>
      <c r="S31" s="66" t="s">
        <v>14</v>
      </c>
      <c r="T31" s="500">
        <f>IF('見積書'!T31="","",'見積書'!T31)</f>
        <v>0</v>
      </c>
      <c r="U31" s="500"/>
      <c r="V31" s="500"/>
      <c r="W31" s="500"/>
      <c r="X31" s="527">
        <f>IF('見積書'!X31="","",'見積書'!X31)</f>
      </c>
      <c r="Y31" s="527"/>
      <c r="Z31" s="527"/>
      <c r="AA31" s="527"/>
      <c r="AB31" s="528"/>
      <c r="AC31" s="53"/>
    </row>
    <row r="32" spans="2:29" ht="11.25" customHeight="1">
      <c r="B32" s="501" t="s">
        <v>73</v>
      </c>
      <c r="C32" s="502"/>
      <c r="D32" s="502"/>
      <c r="E32" s="502"/>
      <c r="F32" s="502"/>
      <c r="G32" s="502"/>
      <c r="H32" s="502"/>
      <c r="I32" s="502"/>
      <c r="J32" s="502"/>
      <c r="K32" s="502"/>
      <c r="L32" s="503"/>
      <c r="M32" s="494" t="s">
        <v>16</v>
      </c>
      <c r="N32" s="495"/>
      <c r="O32" s="474" t="s">
        <v>18</v>
      </c>
      <c r="P32" s="475"/>
      <c r="Q32" s="475"/>
      <c r="R32" s="475"/>
      <c r="S32" s="475"/>
      <c r="T32" s="475"/>
      <c r="U32" s="475"/>
      <c r="V32" s="475"/>
      <c r="W32" s="475"/>
      <c r="X32" s="476"/>
      <c r="Y32" s="476"/>
      <c r="Z32" s="476"/>
      <c r="AA32" s="476"/>
      <c r="AB32" s="477"/>
      <c r="AC32" s="53"/>
    </row>
    <row r="33" spans="2:29" ht="21" customHeight="1">
      <c r="B33" s="491"/>
      <c r="C33" s="492"/>
      <c r="D33" s="492"/>
      <c r="E33" s="492"/>
      <c r="F33" s="492"/>
      <c r="G33" s="492"/>
      <c r="H33" s="492"/>
      <c r="I33" s="492"/>
      <c r="J33" s="492"/>
      <c r="K33" s="492"/>
      <c r="L33" s="493"/>
      <c r="M33" s="496"/>
      <c r="N33" s="497"/>
      <c r="O33" s="474"/>
      <c r="P33" s="475"/>
      <c r="Q33" s="475"/>
      <c r="R33" s="475"/>
      <c r="S33" s="475"/>
      <c r="T33" s="475"/>
      <c r="U33" s="475"/>
      <c r="V33" s="475"/>
      <c r="W33" s="475"/>
      <c r="X33" s="475"/>
      <c r="Y33" s="475"/>
      <c r="Z33" s="475"/>
      <c r="AA33" s="475"/>
      <c r="AB33" s="478"/>
      <c r="AC33" s="53"/>
    </row>
    <row r="34" spans="2:29" ht="11.25" customHeight="1">
      <c r="B34" s="457" t="s">
        <v>74</v>
      </c>
      <c r="C34" s="458"/>
      <c r="D34" s="458"/>
      <c r="E34" s="458"/>
      <c r="F34" s="458"/>
      <c r="G34" s="458"/>
      <c r="H34" s="458"/>
      <c r="I34" s="458"/>
      <c r="J34" s="458"/>
      <c r="K34" s="458"/>
      <c r="L34" s="459"/>
      <c r="M34" s="498" t="s">
        <v>16</v>
      </c>
      <c r="N34" s="499"/>
      <c r="O34" s="474"/>
      <c r="P34" s="475"/>
      <c r="Q34" s="475"/>
      <c r="R34" s="475"/>
      <c r="S34" s="475"/>
      <c r="T34" s="475"/>
      <c r="U34" s="475"/>
      <c r="V34" s="475"/>
      <c r="W34" s="475"/>
      <c r="X34" s="475"/>
      <c r="Y34" s="475"/>
      <c r="Z34" s="475"/>
      <c r="AA34" s="475"/>
      <c r="AB34" s="478"/>
      <c r="AC34" s="53"/>
    </row>
    <row r="35" spans="2:29" ht="21" customHeight="1">
      <c r="B35" s="491"/>
      <c r="C35" s="492"/>
      <c r="D35" s="492"/>
      <c r="E35" s="492"/>
      <c r="F35" s="492"/>
      <c r="G35" s="492"/>
      <c r="H35" s="492"/>
      <c r="I35" s="492"/>
      <c r="J35" s="492"/>
      <c r="K35" s="492"/>
      <c r="L35" s="493"/>
      <c r="M35" s="496"/>
      <c r="N35" s="497"/>
      <c r="O35" s="474"/>
      <c r="P35" s="475"/>
      <c r="Q35" s="475"/>
      <c r="R35" s="475"/>
      <c r="S35" s="475"/>
      <c r="T35" s="475"/>
      <c r="U35" s="475"/>
      <c r="V35" s="475"/>
      <c r="W35" s="475"/>
      <c r="X35" s="475"/>
      <c r="Y35" s="475"/>
      <c r="Z35" s="475"/>
      <c r="AA35" s="475"/>
      <c r="AB35" s="478"/>
      <c r="AC35" s="53"/>
    </row>
    <row r="36" spans="2:29" ht="11.25" customHeight="1">
      <c r="B36" s="457" t="s">
        <v>75</v>
      </c>
      <c r="C36" s="458"/>
      <c r="D36" s="458"/>
      <c r="E36" s="458"/>
      <c r="F36" s="458"/>
      <c r="G36" s="458"/>
      <c r="H36" s="458"/>
      <c r="I36" s="458"/>
      <c r="J36" s="458"/>
      <c r="K36" s="458"/>
      <c r="L36" s="458"/>
      <c r="M36" s="458"/>
      <c r="N36" s="458"/>
      <c r="O36" s="474"/>
      <c r="P36" s="475"/>
      <c r="Q36" s="475"/>
      <c r="R36" s="475"/>
      <c r="S36" s="475"/>
      <c r="T36" s="475"/>
      <c r="U36" s="475"/>
      <c r="V36" s="475"/>
      <c r="W36" s="475"/>
      <c r="X36" s="475"/>
      <c r="Y36" s="475"/>
      <c r="Z36" s="475"/>
      <c r="AA36" s="475"/>
      <c r="AB36" s="478"/>
      <c r="AC36" s="53"/>
    </row>
    <row r="37" spans="2:29" ht="13.5">
      <c r="B37" s="67" t="s">
        <v>83</v>
      </c>
      <c r="C37" s="68" t="s">
        <v>20</v>
      </c>
      <c r="D37" s="46"/>
      <c r="E37" s="46"/>
      <c r="F37" s="46" t="s">
        <v>19</v>
      </c>
      <c r="G37" s="68" t="s">
        <v>21</v>
      </c>
      <c r="H37" s="68"/>
      <c r="I37" s="46"/>
      <c r="J37" s="46" t="s">
        <v>19</v>
      </c>
      <c r="K37" s="68" t="s">
        <v>22</v>
      </c>
      <c r="L37" s="46"/>
      <c r="M37" s="68"/>
      <c r="N37" s="68"/>
      <c r="O37" s="479"/>
      <c r="P37" s="480"/>
      <c r="Q37" s="480"/>
      <c r="R37" s="480"/>
      <c r="S37" s="480"/>
      <c r="T37" s="480"/>
      <c r="U37" s="480"/>
      <c r="V37" s="480"/>
      <c r="W37" s="480"/>
      <c r="X37" s="480"/>
      <c r="Y37" s="480"/>
      <c r="Z37" s="480"/>
      <c r="AA37" s="480"/>
      <c r="AB37" s="481"/>
      <c r="AC37" s="53"/>
    </row>
    <row r="38" spans="2:29" ht="11.25" customHeight="1">
      <c r="B38" s="457" t="s">
        <v>76</v>
      </c>
      <c r="C38" s="458"/>
      <c r="D38" s="458"/>
      <c r="E38" s="458"/>
      <c r="F38" s="458"/>
      <c r="G38" s="458"/>
      <c r="H38" s="458"/>
      <c r="I38" s="458"/>
      <c r="J38" s="458"/>
      <c r="K38" s="458"/>
      <c r="L38" s="458"/>
      <c r="M38" s="458"/>
      <c r="N38" s="459"/>
      <c r="O38" s="465" t="s">
        <v>27</v>
      </c>
      <c r="P38" s="466"/>
      <c r="Q38" s="467"/>
      <c r="R38" s="506" t="s">
        <v>100</v>
      </c>
      <c r="S38" s="507"/>
      <c r="T38" s="507"/>
      <c r="U38" s="487"/>
      <c r="V38" s="487"/>
      <c r="W38" s="301" t="s">
        <v>99</v>
      </c>
      <c r="X38" s="301"/>
      <c r="Y38" s="301" t="s">
        <v>80</v>
      </c>
      <c r="Z38" s="489"/>
      <c r="AA38" s="482" t="s">
        <v>28</v>
      </c>
      <c r="AB38" s="483"/>
      <c r="AC38" s="69"/>
    </row>
    <row r="39" spans="2:29" ht="15" customHeight="1">
      <c r="B39" s="67" t="s">
        <v>19</v>
      </c>
      <c r="C39" s="68" t="s">
        <v>23</v>
      </c>
      <c r="D39" s="46"/>
      <c r="E39" s="46"/>
      <c r="F39" s="46"/>
      <c r="G39" s="70" t="s">
        <v>46</v>
      </c>
      <c r="H39" s="68" t="s">
        <v>24</v>
      </c>
      <c r="J39" s="68"/>
      <c r="K39" s="68"/>
      <c r="L39" s="68"/>
      <c r="M39" s="68"/>
      <c r="N39" s="68"/>
      <c r="O39" s="468"/>
      <c r="P39" s="469"/>
      <c r="Q39" s="470"/>
      <c r="R39" s="508"/>
      <c r="S39" s="509"/>
      <c r="T39" s="509"/>
      <c r="U39" s="488"/>
      <c r="V39" s="488"/>
      <c r="W39" s="486"/>
      <c r="X39" s="486"/>
      <c r="Y39" s="486"/>
      <c r="Z39" s="490"/>
      <c r="AA39" s="484"/>
      <c r="AB39" s="485"/>
      <c r="AC39" s="72"/>
    </row>
    <row r="40" spans="2:29" ht="26.25" customHeight="1">
      <c r="B40" s="73" t="s">
        <v>77</v>
      </c>
      <c r="C40" s="74"/>
      <c r="D40" s="74"/>
      <c r="E40" s="74"/>
      <c r="F40" s="74"/>
      <c r="G40" s="441"/>
      <c r="H40" s="441"/>
      <c r="I40" s="75" t="s">
        <v>25</v>
      </c>
      <c r="J40" s="75"/>
      <c r="K40" s="75" t="s">
        <v>25</v>
      </c>
      <c r="L40" s="441"/>
      <c r="M40" s="441"/>
      <c r="N40" s="442"/>
      <c r="O40" s="471"/>
      <c r="P40" s="472"/>
      <c r="Q40" s="473"/>
      <c r="R40" s="510" t="s">
        <v>101</v>
      </c>
      <c r="S40" s="464"/>
      <c r="T40" s="464"/>
      <c r="U40" s="464"/>
      <c r="V40" s="464"/>
      <c r="W40" s="75" t="s">
        <v>99</v>
      </c>
      <c r="X40" s="75"/>
      <c r="Y40" s="75" t="s">
        <v>81</v>
      </c>
      <c r="Z40" s="75"/>
      <c r="AA40" s="76" t="s">
        <v>29</v>
      </c>
      <c r="AB40" s="77"/>
      <c r="AC40" s="62"/>
    </row>
    <row r="41" spans="2:29" ht="26.25" customHeight="1">
      <c r="B41" s="78" t="s">
        <v>78</v>
      </c>
      <c r="C41" s="46"/>
      <c r="D41" s="46"/>
      <c r="E41" s="46"/>
      <c r="F41" s="46"/>
      <c r="G41" s="441"/>
      <c r="H41" s="441"/>
      <c r="I41" s="65" t="s">
        <v>25</v>
      </c>
      <c r="J41" s="65"/>
      <c r="K41" s="65" t="s">
        <v>25</v>
      </c>
      <c r="L41" s="441"/>
      <c r="M41" s="441"/>
      <c r="N41" s="442"/>
      <c r="O41" s="449"/>
      <c r="P41" s="441"/>
      <c r="Q41" s="441"/>
      <c r="R41" s="441"/>
      <c r="S41" s="441"/>
      <c r="T41" s="441"/>
      <c r="U41" s="441"/>
      <c r="V41" s="441"/>
      <c r="W41" s="441"/>
      <c r="X41" s="441"/>
      <c r="Y41" s="441"/>
      <c r="Z41" s="450"/>
      <c r="AA41" s="71" t="s">
        <v>30</v>
      </c>
      <c r="AB41" s="47"/>
      <c r="AC41" s="62"/>
    </row>
    <row r="42" spans="2:30" ht="26.25" customHeight="1" thickBot="1">
      <c r="B42" s="79" t="s">
        <v>79</v>
      </c>
      <c r="C42" s="80"/>
      <c r="D42" s="80"/>
      <c r="E42" s="445"/>
      <c r="F42" s="445"/>
      <c r="G42" s="445"/>
      <c r="H42" s="445"/>
      <c r="I42" s="445"/>
      <c r="J42" s="445"/>
      <c r="K42" s="445"/>
      <c r="L42" s="445"/>
      <c r="M42" s="446" t="s">
        <v>26</v>
      </c>
      <c r="N42" s="446"/>
      <c r="O42" s="447" t="s">
        <v>32</v>
      </c>
      <c r="P42" s="448"/>
      <c r="Q42" s="448"/>
      <c r="R42" s="448"/>
      <c r="S42" s="448"/>
      <c r="T42" s="448"/>
      <c r="U42" s="448"/>
      <c r="V42" s="448"/>
      <c r="W42" s="448"/>
      <c r="X42" s="448"/>
      <c r="Y42" s="448"/>
      <c r="Z42" s="448"/>
      <c r="AA42" s="443" t="s">
        <v>16</v>
      </c>
      <c r="AB42" s="444"/>
      <c r="AC42" s="81" t="s">
        <v>31</v>
      </c>
      <c r="AD42" s="62"/>
    </row>
    <row r="43" ht="11.25" customHeight="1">
      <c r="B43" s="63" t="s">
        <v>36</v>
      </c>
    </row>
    <row r="44" ht="13.5">
      <c r="AC44" s="172">
        <f>'見積書'!AC50</f>
        <v>0</v>
      </c>
    </row>
  </sheetData>
  <sheetProtection password="CCD5" sheet="1"/>
  <mergeCells count="133">
    <mergeCell ref="O30:Z30"/>
    <mergeCell ref="B30:E30"/>
    <mergeCell ref="O25:T25"/>
    <mergeCell ref="L26:N26"/>
    <mergeCell ref="L28:N28"/>
    <mergeCell ref="O26:AB26"/>
    <mergeCell ref="O27:AB27"/>
    <mergeCell ref="O28:AB28"/>
    <mergeCell ref="O29:AB29"/>
    <mergeCell ref="W11:AA11"/>
    <mergeCell ref="S11:T11"/>
    <mergeCell ref="U11:V11"/>
    <mergeCell ref="X31:AB31"/>
    <mergeCell ref="AA30:AB30"/>
    <mergeCell ref="N11:P11"/>
    <mergeCell ref="N12:P12"/>
    <mergeCell ref="Q11:R11"/>
    <mergeCell ref="Q12:R12"/>
    <mergeCell ref="Q13:R13"/>
    <mergeCell ref="N10:R10"/>
    <mergeCell ref="O6:P7"/>
    <mergeCell ref="Q6:R7"/>
    <mergeCell ref="B8:Q8"/>
    <mergeCell ref="R8:AB8"/>
    <mergeCell ref="S6:S7"/>
    <mergeCell ref="T6:T7"/>
    <mergeCell ref="R9:AB9"/>
    <mergeCell ref="S10:V10"/>
    <mergeCell ref="W10:AB10"/>
    <mergeCell ref="AB6:AB7"/>
    <mergeCell ref="X6:X7"/>
    <mergeCell ref="Z6:Z7"/>
    <mergeCell ref="AA6:AA7"/>
    <mergeCell ref="B7:M7"/>
    <mergeCell ref="N6:N7"/>
    <mergeCell ref="U6:V7"/>
    <mergeCell ref="W6:W7"/>
    <mergeCell ref="B6:M6"/>
    <mergeCell ref="Y6:Y7"/>
    <mergeCell ref="C4:F4"/>
    <mergeCell ref="G4:AB4"/>
    <mergeCell ref="U5:V5"/>
    <mergeCell ref="Q5:R5"/>
    <mergeCell ref="O5:P5"/>
    <mergeCell ref="B5:M5"/>
    <mergeCell ref="B12:M12"/>
    <mergeCell ref="B10:M10"/>
    <mergeCell ref="B17:M17"/>
    <mergeCell ref="B18:M18"/>
    <mergeCell ref="E20:P20"/>
    <mergeCell ref="Q20:V20"/>
    <mergeCell ref="U17:V17"/>
    <mergeCell ref="U18:V18"/>
    <mergeCell ref="N18:P18"/>
    <mergeCell ref="C19:D19"/>
    <mergeCell ref="G40:H40"/>
    <mergeCell ref="R38:T39"/>
    <mergeCell ref="R40:T40"/>
    <mergeCell ref="L40:N40"/>
    <mergeCell ref="B9:Q9"/>
    <mergeCell ref="B16:M16"/>
    <mergeCell ref="B13:M13"/>
    <mergeCell ref="B14:M14"/>
    <mergeCell ref="B15:M15"/>
    <mergeCell ref="B11:M11"/>
    <mergeCell ref="B35:L35"/>
    <mergeCell ref="M32:N33"/>
    <mergeCell ref="M34:N35"/>
    <mergeCell ref="T31:W31"/>
    <mergeCell ref="B33:L33"/>
    <mergeCell ref="B32:L32"/>
    <mergeCell ref="M31:N31"/>
    <mergeCell ref="P31:R31"/>
    <mergeCell ref="U40:V40"/>
    <mergeCell ref="O38:Q40"/>
    <mergeCell ref="O32:AB37"/>
    <mergeCell ref="AA38:AB39"/>
    <mergeCell ref="W38:W39"/>
    <mergeCell ref="Y38:Y39"/>
    <mergeCell ref="U38:V39"/>
    <mergeCell ref="X38:X39"/>
    <mergeCell ref="Z38:Z39"/>
    <mergeCell ref="W12:AA12"/>
    <mergeCell ref="S16:T16"/>
    <mergeCell ref="S17:T17"/>
    <mergeCell ref="S14:T14"/>
    <mergeCell ref="S13:T13"/>
    <mergeCell ref="S18:T18"/>
    <mergeCell ref="W13:AA13"/>
    <mergeCell ref="U12:V12"/>
    <mergeCell ref="S15:T15"/>
    <mergeCell ref="U13:V13"/>
    <mergeCell ref="J1:T1"/>
    <mergeCell ref="J2:T2"/>
    <mergeCell ref="N16:P16"/>
    <mergeCell ref="B38:N38"/>
    <mergeCell ref="Q15:R15"/>
    <mergeCell ref="Q16:R16"/>
    <mergeCell ref="Q17:R17"/>
    <mergeCell ref="Q18:R18"/>
    <mergeCell ref="B36:N36"/>
    <mergeCell ref="B34:L34"/>
    <mergeCell ref="S12:T12"/>
    <mergeCell ref="N17:P17"/>
    <mergeCell ref="N13:P13"/>
    <mergeCell ref="N14:P14"/>
    <mergeCell ref="N15:P15"/>
    <mergeCell ref="U14:V14"/>
    <mergeCell ref="Q14:R14"/>
    <mergeCell ref="U15:V15"/>
    <mergeCell ref="G41:H41"/>
    <mergeCell ref="L41:N41"/>
    <mergeCell ref="AA42:AB42"/>
    <mergeCell ref="E42:L42"/>
    <mergeCell ref="M42:N42"/>
    <mergeCell ref="O42:Z42"/>
    <mergeCell ref="O41:Z41"/>
    <mergeCell ref="W15:AA15"/>
    <mergeCell ref="W14:AA14"/>
    <mergeCell ref="W17:AA17"/>
    <mergeCell ref="W18:AA18"/>
    <mergeCell ref="W16:AA16"/>
    <mergeCell ref="U16:V16"/>
    <mergeCell ref="H22:J22"/>
    <mergeCell ref="B24:H24"/>
    <mergeCell ref="I24:J24"/>
    <mergeCell ref="F21:G23"/>
    <mergeCell ref="C22:E22"/>
    <mergeCell ref="W19:AA19"/>
    <mergeCell ref="W20:AA20"/>
    <mergeCell ref="C20:D20"/>
    <mergeCell ref="E19:V19"/>
    <mergeCell ref="U22:AB22"/>
  </mergeCells>
  <conditionalFormatting sqref="S12:AB18 T31:W31 B12:P18 W19:AA20 O25:T25 O26:AB29 O30:Z30 P31:R31 R9">
    <cfRule type="cellIs" priority="15" dxfId="201" operator="equal" stopIfTrue="1">
      <formula>0</formula>
    </cfRule>
  </conditionalFormatting>
  <conditionalFormatting sqref="Q12:R12">
    <cfRule type="expression" priority="16" dxfId="201" stopIfTrue="1">
      <formula>$N$12=0</formula>
    </cfRule>
  </conditionalFormatting>
  <conditionalFormatting sqref="Q13:R13">
    <cfRule type="expression" priority="17" dxfId="201" stopIfTrue="1">
      <formula>$N$13=0</formula>
    </cfRule>
  </conditionalFormatting>
  <conditionalFormatting sqref="Q14:R14">
    <cfRule type="expression" priority="18" dxfId="201" stopIfTrue="1">
      <formula>$N$14=0</formula>
    </cfRule>
  </conditionalFormatting>
  <conditionalFormatting sqref="Q15:R15">
    <cfRule type="expression" priority="19" dxfId="201" stopIfTrue="1">
      <formula>$N$15=0</formula>
    </cfRule>
  </conditionalFormatting>
  <conditionalFormatting sqref="Q16:R16">
    <cfRule type="expression" priority="20" dxfId="201" stopIfTrue="1">
      <formula>$N$16=0</formula>
    </cfRule>
  </conditionalFormatting>
  <conditionalFormatting sqref="Q17:R17">
    <cfRule type="expression" priority="21" dxfId="201" stopIfTrue="1">
      <formula>$N$17=0</formula>
    </cfRule>
  </conditionalFormatting>
  <conditionalFormatting sqref="Q18:R18">
    <cfRule type="expression" priority="22" dxfId="201" stopIfTrue="1">
      <formula>$N$18=0</formula>
    </cfRule>
  </conditionalFormatting>
  <conditionalFormatting sqref="AB6:AB7">
    <cfRule type="expression" priority="23" dxfId="201" stopIfTrue="1">
      <formula>$AE$1=0</formula>
    </cfRule>
  </conditionalFormatting>
  <conditionalFormatting sqref="B9">
    <cfRule type="cellIs" priority="7" dxfId="195" operator="between">
      <formula>44927</formula>
      <formula>45291</formula>
    </cfRule>
    <cfRule type="cellIs" priority="8" dxfId="196" operator="between">
      <formula>44562</formula>
      <formula>44926</formula>
    </cfRule>
    <cfRule type="cellIs" priority="9" dxfId="197" operator="between">
      <formula>44197</formula>
      <formula>44561</formula>
    </cfRule>
    <cfRule type="cellIs" priority="10" dxfId="198" operator="between">
      <formula>43831</formula>
      <formula>44196</formula>
    </cfRule>
    <cfRule type="cellIs" priority="11" dxfId="199" operator="between">
      <formula>43586</formula>
      <formula>43830</formula>
    </cfRule>
    <cfRule type="cellIs" priority="12" dxfId="0" operator="lessThanOrEqual">
      <formula>43585</formula>
    </cfRule>
  </conditionalFormatting>
  <conditionalFormatting sqref="U22">
    <cfRule type="cellIs" priority="1" dxfId="195" operator="between">
      <formula>44927</formula>
      <formula>45291</formula>
    </cfRule>
    <cfRule type="cellIs" priority="2" dxfId="196" operator="between">
      <formula>44562</formula>
      <formula>44926</formula>
    </cfRule>
    <cfRule type="cellIs" priority="3" dxfId="197" operator="between">
      <formula>44197</formula>
      <formula>44561</formula>
    </cfRule>
    <cfRule type="cellIs" priority="4" dxfId="198" operator="between">
      <formula>43831</formula>
      <formula>44196</formula>
    </cfRule>
    <cfRule type="cellIs" priority="5" dxfId="199" operator="between">
      <formula>43586</formula>
      <formula>43830</formula>
    </cfRule>
    <cfRule type="cellIs" priority="6" dxfId="0" operator="lessThanOrEqual">
      <formula>43585</formula>
    </cfRule>
  </conditionalFormatting>
  <printOptions/>
  <pageMargins left="0.7874015748031497" right="0.3937007874015748" top="0.4724409448818898" bottom="0.2755905511811024" header="0.2755905511811024" footer="0.35433070866141736"/>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50"/>
  </sheetPr>
  <dimension ref="B1:AF54"/>
  <sheetViews>
    <sheetView showGridLines="0" showRowColHeaders="0" view="pageBreakPreview" zoomScaleSheetLayoutView="100" zoomScalePageLayoutView="0" workbookViewId="0" topLeftCell="A1">
      <selection activeCell="U22" sqref="U22:AB22"/>
    </sheetView>
  </sheetViews>
  <sheetFormatPr defaultColWidth="9.00390625" defaultRowHeight="13.5"/>
  <cols>
    <col min="1" max="1" width="2.50390625" style="0" customWidth="1"/>
    <col min="2" max="3" width="3.375" style="0" customWidth="1"/>
    <col min="4" max="4" width="3.50390625" style="0" customWidth="1"/>
    <col min="5" max="12" width="3.375" style="0" customWidth="1"/>
    <col min="13" max="13" width="1.875" style="0" customWidth="1"/>
    <col min="14" max="14" width="3.625" style="0" customWidth="1"/>
    <col min="15" max="15" width="2.375" style="0" customWidth="1"/>
    <col min="16" max="17" width="1.625" style="0" customWidth="1"/>
    <col min="18" max="18" width="2.125" style="0" customWidth="1"/>
    <col min="19" max="20" width="3.625" style="0" customWidth="1"/>
    <col min="21" max="21" width="2.125" style="0" customWidth="1"/>
    <col min="22" max="22" width="1.625" style="0" customWidth="1"/>
    <col min="23" max="28" width="3.625" style="0" customWidth="1"/>
    <col min="29" max="29" width="8.50390625" style="0" customWidth="1"/>
    <col min="30" max="30" width="2.25390625" style="0" customWidth="1"/>
  </cols>
  <sheetData>
    <row r="1" spans="8:32" ht="19.5" thickBot="1">
      <c r="H1" s="14"/>
      <c r="I1" s="14"/>
      <c r="J1" s="638" t="s">
        <v>67</v>
      </c>
      <c r="K1" s="638"/>
      <c r="L1" s="638"/>
      <c r="M1" s="638"/>
      <c r="N1" s="638"/>
      <c r="O1" s="638"/>
      <c r="P1" s="638"/>
      <c r="Q1" s="638"/>
      <c r="R1" s="638"/>
      <c r="S1" s="638"/>
      <c r="T1" s="638"/>
      <c r="U1" s="14"/>
      <c r="V1" s="14"/>
      <c r="W1" s="14"/>
      <c r="X1" s="14"/>
      <c r="AD1" s="141">
        <f>S!I17</f>
        <v>0</v>
      </c>
      <c r="AF1" s="42">
        <f>S!E32</f>
      </c>
    </row>
    <row r="2" spans="8:24" ht="14.25" thickTop="1">
      <c r="H2" s="15"/>
      <c r="I2" s="15"/>
      <c r="J2" s="639"/>
      <c r="K2" s="639"/>
      <c r="L2" s="639"/>
      <c r="M2" s="639"/>
      <c r="N2" s="639"/>
      <c r="O2" s="639"/>
      <c r="P2" s="639"/>
      <c r="Q2" s="639"/>
      <c r="R2" s="639"/>
      <c r="S2" s="639"/>
      <c r="T2" s="639"/>
      <c r="U2" s="15"/>
      <c r="V2" s="15"/>
      <c r="W2" s="15"/>
      <c r="X2" s="15"/>
    </row>
    <row r="3" ht="13.5">
      <c r="AF3">
        <f>'入力用シート(様式への入力は本シートを使用してください)'!C40</f>
        <v>0</v>
      </c>
    </row>
    <row r="4" spans="2:28" ht="37.5" customHeight="1" thickBot="1">
      <c r="B4" s="2" t="s">
        <v>0</v>
      </c>
      <c r="C4" s="640" t="s">
        <v>1</v>
      </c>
      <c r="D4" s="640"/>
      <c r="E4" s="640"/>
      <c r="F4" s="641"/>
      <c r="G4" s="642">
        <f>IF('見積書'!G4="","",'見積書'!G4)</f>
      </c>
      <c r="H4" s="643"/>
      <c r="I4" s="643"/>
      <c r="J4" s="643"/>
      <c r="K4" s="643"/>
      <c r="L4" s="643"/>
      <c r="M4" s="643"/>
      <c r="N4" s="643"/>
      <c r="O4" s="643"/>
      <c r="P4" s="643"/>
      <c r="Q4" s="643"/>
      <c r="R4" s="643"/>
      <c r="S4" s="643"/>
      <c r="T4" s="643"/>
      <c r="U4" s="643"/>
      <c r="V4" s="643"/>
      <c r="W4" s="643"/>
      <c r="X4" s="643"/>
      <c r="Y4" s="643"/>
      <c r="Z4" s="643"/>
      <c r="AA4" s="643"/>
      <c r="AB4" s="644"/>
    </row>
    <row r="5" spans="2:28" ht="12" customHeight="1">
      <c r="B5" s="645"/>
      <c r="C5" s="646"/>
      <c r="D5" s="646"/>
      <c r="E5" s="646"/>
      <c r="F5" s="646"/>
      <c r="G5" s="646"/>
      <c r="H5" s="646"/>
      <c r="I5" s="646"/>
      <c r="J5" s="646"/>
      <c r="K5" s="646"/>
      <c r="L5" s="646"/>
      <c r="M5" s="647"/>
      <c r="N5" s="124"/>
      <c r="O5" s="648"/>
      <c r="P5" s="648"/>
      <c r="Q5" s="649" t="s">
        <v>3</v>
      </c>
      <c r="R5" s="649"/>
      <c r="S5" s="125"/>
      <c r="T5" s="125"/>
      <c r="U5" s="649" t="s">
        <v>4</v>
      </c>
      <c r="V5" s="649"/>
      <c r="W5" s="125"/>
      <c r="X5" s="125"/>
      <c r="Y5" s="126" t="s">
        <v>5</v>
      </c>
      <c r="Z5" s="125"/>
      <c r="AA5" s="125"/>
      <c r="AB5" s="127" t="s">
        <v>6</v>
      </c>
    </row>
    <row r="6" spans="2:28" ht="20.25" customHeight="1">
      <c r="B6" s="634" t="s">
        <v>68</v>
      </c>
      <c r="C6" s="635"/>
      <c r="D6" s="635"/>
      <c r="E6" s="635"/>
      <c r="F6" s="635"/>
      <c r="G6" s="635"/>
      <c r="H6" s="635"/>
      <c r="I6" s="635"/>
      <c r="J6" s="635"/>
      <c r="K6" s="635"/>
      <c r="L6" s="635"/>
      <c r="M6" s="635"/>
      <c r="N6" s="636">
        <f>IF('見積書'!N6="","",'見積書'!N6)</f>
      </c>
      <c r="O6" s="632">
        <f>IF('見積書'!O6="","",'見積書'!O6)</f>
      </c>
      <c r="P6" s="632">
        <f>IF('見積書'!P6="","",'見積書'!P6)</f>
      </c>
      <c r="Q6" s="632">
        <f>IF('見積書'!Q6="","",'見積書'!Q6)</f>
      </c>
      <c r="R6" s="632">
        <f>IF('見積書'!R6="","",'見積書'!R6)</f>
      </c>
      <c r="S6" s="632">
        <f>IF('見積書'!S6="","",'見積書'!S6)</f>
      </c>
      <c r="T6" s="632">
        <f>IF('見積書'!T6="","",'見積書'!T6)</f>
      </c>
      <c r="U6" s="632">
        <f>IF('見積書'!U6="","",'見積書'!U6)</f>
      </c>
      <c r="V6" s="632">
        <f>IF('見積書'!V6="","",'見積書'!V6)</f>
      </c>
      <c r="W6" s="632">
        <f>IF('見積書'!W6="","",'見積書'!W6)</f>
      </c>
      <c r="X6" s="632">
        <f>IF('見積書'!X6="","",'見積書'!X6)</f>
      </c>
      <c r="Y6" s="632">
        <f>IF('見積書'!Y6="","",'見積書'!Y6)</f>
      </c>
      <c r="Z6" s="632">
        <f>IF('見積書'!Z6="","",'見積書'!Z6)</f>
      </c>
      <c r="AA6" s="632">
        <f>IF('見積書'!AA6="","",'見積書'!AA6)</f>
      </c>
      <c r="AB6" s="624">
        <f>IF('見積書'!AB6="","",'見積書'!AB6)</f>
        <v>0</v>
      </c>
    </row>
    <row r="7" spans="2:28" ht="12" customHeight="1" thickBot="1">
      <c r="B7" s="626" t="s">
        <v>2</v>
      </c>
      <c r="C7" s="627"/>
      <c r="D7" s="627"/>
      <c r="E7" s="627"/>
      <c r="F7" s="627"/>
      <c r="G7" s="627"/>
      <c r="H7" s="627"/>
      <c r="I7" s="627"/>
      <c r="J7" s="627"/>
      <c r="K7" s="627"/>
      <c r="L7" s="627"/>
      <c r="M7" s="627"/>
      <c r="N7" s="637"/>
      <c r="O7" s="633"/>
      <c r="P7" s="633"/>
      <c r="Q7" s="633"/>
      <c r="R7" s="633"/>
      <c r="S7" s="633"/>
      <c r="T7" s="633"/>
      <c r="U7" s="633"/>
      <c r="V7" s="633"/>
      <c r="W7" s="633"/>
      <c r="X7" s="633"/>
      <c r="Y7" s="633"/>
      <c r="Z7" s="633"/>
      <c r="AA7" s="633"/>
      <c r="AB7" s="625"/>
    </row>
    <row r="8" spans="2:28" ht="14.25" thickTop="1">
      <c r="B8" s="628" t="s">
        <v>7</v>
      </c>
      <c r="C8" s="629"/>
      <c r="D8" s="629"/>
      <c r="E8" s="629"/>
      <c r="F8" s="629"/>
      <c r="G8" s="629"/>
      <c r="H8" s="629"/>
      <c r="I8" s="629"/>
      <c r="J8" s="629"/>
      <c r="K8" s="629"/>
      <c r="L8" s="629"/>
      <c r="M8" s="629"/>
      <c r="N8" s="629"/>
      <c r="O8" s="629"/>
      <c r="P8" s="629"/>
      <c r="Q8" s="629"/>
      <c r="R8" s="630" t="s">
        <v>8</v>
      </c>
      <c r="S8" s="629"/>
      <c r="T8" s="629"/>
      <c r="U8" s="629"/>
      <c r="V8" s="629"/>
      <c r="W8" s="629"/>
      <c r="X8" s="629"/>
      <c r="Y8" s="629"/>
      <c r="Z8" s="629"/>
      <c r="AA8" s="629"/>
      <c r="AB8" s="631"/>
    </row>
    <row r="9" spans="2:28" ht="27.75" customHeight="1">
      <c r="B9" s="297" t="str">
        <f>IF('入力用シート(様式への入力は本シートを使用してください)'!C43="","　　　　　年　　　月　　　日",'入力用シート(様式への入力は本シートを使用してください)'!C43)</f>
        <v>　　　　　年　　　月　　　日</v>
      </c>
      <c r="C9" s="298"/>
      <c r="D9" s="298"/>
      <c r="E9" s="298"/>
      <c r="F9" s="298"/>
      <c r="G9" s="298"/>
      <c r="H9" s="298"/>
      <c r="I9" s="298"/>
      <c r="J9" s="298"/>
      <c r="K9" s="298"/>
      <c r="L9" s="298"/>
      <c r="M9" s="298"/>
      <c r="N9" s="298"/>
      <c r="O9" s="298"/>
      <c r="P9" s="298"/>
      <c r="Q9" s="299"/>
      <c r="R9" s="618">
        <f>IF('見積書'!R9="","",'見積書'!R9)</f>
        <v>0</v>
      </c>
      <c r="S9" s="619">
        <f>'見積書'!S9</f>
        <v>0</v>
      </c>
      <c r="T9" s="619">
        <f>'見積書'!T9</f>
        <v>0</v>
      </c>
      <c r="U9" s="619">
        <f>'見積書'!U9</f>
        <v>0</v>
      </c>
      <c r="V9" s="619">
        <f>'見積書'!V9</f>
        <v>0</v>
      </c>
      <c r="W9" s="619">
        <f>'見積書'!W9</f>
        <v>0</v>
      </c>
      <c r="X9" s="619">
        <f>'見積書'!X9</f>
        <v>0</v>
      </c>
      <c r="Y9" s="619">
        <f>'見積書'!Y9</f>
        <v>0</v>
      </c>
      <c r="Z9" s="619">
        <f>'見積書'!Z9</f>
        <v>0</v>
      </c>
      <c r="AA9" s="619">
        <f>'見積書'!AA9</f>
        <v>0</v>
      </c>
      <c r="AB9" s="620">
        <f>'見積書'!AB9</f>
        <v>0</v>
      </c>
    </row>
    <row r="10" spans="2:28" ht="18" customHeight="1">
      <c r="B10" s="621" t="s">
        <v>84</v>
      </c>
      <c r="C10" s="622"/>
      <c r="D10" s="622"/>
      <c r="E10" s="622"/>
      <c r="F10" s="622"/>
      <c r="G10" s="622"/>
      <c r="H10" s="622"/>
      <c r="I10" s="622"/>
      <c r="J10" s="622"/>
      <c r="K10" s="622"/>
      <c r="L10" s="622"/>
      <c r="M10" s="622"/>
      <c r="N10" s="622" t="s">
        <v>85</v>
      </c>
      <c r="O10" s="622"/>
      <c r="P10" s="622"/>
      <c r="Q10" s="622"/>
      <c r="R10" s="622"/>
      <c r="S10" s="622" t="s">
        <v>86</v>
      </c>
      <c r="T10" s="622"/>
      <c r="U10" s="622"/>
      <c r="V10" s="622"/>
      <c r="W10" s="622" t="s">
        <v>87</v>
      </c>
      <c r="X10" s="622"/>
      <c r="Y10" s="622"/>
      <c r="Z10" s="622"/>
      <c r="AA10" s="622"/>
      <c r="AB10" s="623"/>
    </row>
    <row r="11" spans="2:28" ht="10.5" customHeight="1">
      <c r="B11" s="549"/>
      <c r="C11" s="427"/>
      <c r="D11" s="427"/>
      <c r="E11" s="427"/>
      <c r="F11" s="427"/>
      <c r="G11" s="427"/>
      <c r="H11" s="427"/>
      <c r="I11" s="427"/>
      <c r="J11" s="427"/>
      <c r="K11" s="427"/>
      <c r="L11" s="427"/>
      <c r="M11" s="550"/>
      <c r="N11" s="554"/>
      <c r="O11" s="555"/>
      <c r="P11" s="555"/>
      <c r="Q11" s="562" t="s">
        <v>88</v>
      </c>
      <c r="R11" s="563"/>
      <c r="S11" s="536" t="s">
        <v>89</v>
      </c>
      <c r="T11" s="537"/>
      <c r="U11" s="555"/>
      <c r="V11" s="559"/>
      <c r="W11" s="540" t="s">
        <v>89</v>
      </c>
      <c r="X11" s="541"/>
      <c r="Y11" s="541"/>
      <c r="Z11" s="541"/>
      <c r="AA11" s="541"/>
      <c r="AB11" s="128"/>
    </row>
    <row r="12" spans="2:28" ht="28.5" customHeight="1">
      <c r="B12" s="551">
        <f>IF('見積書'!B12="","",'見積書'!B12)</f>
        <v>0</v>
      </c>
      <c r="C12" s="552"/>
      <c r="D12" s="552"/>
      <c r="E12" s="552"/>
      <c r="F12" s="552"/>
      <c r="G12" s="552"/>
      <c r="H12" s="552"/>
      <c r="I12" s="552"/>
      <c r="J12" s="552"/>
      <c r="K12" s="552"/>
      <c r="L12" s="552"/>
      <c r="M12" s="553"/>
      <c r="N12" s="556">
        <f>IF('見積書'!N12="","",'見積書'!N12)</f>
        <v>0</v>
      </c>
      <c r="O12" s="557"/>
      <c r="P12" s="557"/>
      <c r="Q12" s="363">
        <f>IF('見積書'!Q12="","",'見積書'!Q12)</f>
      </c>
      <c r="R12" s="364"/>
      <c r="S12" s="538">
        <f>IF('見積書'!S12="","",'見積書'!S12)</f>
        <v>0</v>
      </c>
      <c r="T12" s="539"/>
      <c r="U12" s="560">
        <f>IF('見積書'!U12="","",'見積書'!U12)</f>
        <v>0</v>
      </c>
      <c r="V12" s="561"/>
      <c r="W12" s="542">
        <f>IF('見積書'!W12="","",'見積書'!W12)</f>
        <v>0</v>
      </c>
      <c r="X12" s="543"/>
      <c r="Y12" s="543"/>
      <c r="Z12" s="543"/>
      <c r="AA12" s="543"/>
      <c r="AB12" s="129">
        <f>IF('見積書'!AB12="","",'見積書'!AB12)</f>
        <v>0</v>
      </c>
    </row>
    <row r="13" spans="2:28" ht="28.5" customHeight="1">
      <c r="B13" s="611">
        <f>IF('見積書'!B13="","",'見積書'!B13)</f>
        <v>0</v>
      </c>
      <c r="C13" s="612"/>
      <c r="D13" s="612"/>
      <c r="E13" s="612"/>
      <c r="F13" s="612"/>
      <c r="G13" s="612"/>
      <c r="H13" s="612"/>
      <c r="I13" s="612"/>
      <c r="J13" s="612"/>
      <c r="K13" s="612"/>
      <c r="L13" s="612"/>
      <c r="M13" s="613"/>
      <c r="N13" s="614">
        <f>IF('見積書'!N13="","",'見積書'!N13)</f>
        <v>0</v>
      </c>
      <c r="O13" s="615"/>
      <c r="P13" s="615"/>
      <c r="Q13" s="363">
        <f>IF('見積書'!Q13="","",'見積書'!Q13)</f>
      </c>
      <c r="R13" s="364"/>
      <c r="S13" s="569">
        <f>IF('見積書'!S13="","",'見積書'!S13)</f>
        <v>0</v>
      </c>
      <c r="T13" s="570"/>
      <c r="U13" s="546">
        <f>IF('見積書'!U13="","",'見積書'!U13)</f>
        <v>0</v>
      </c>
      <c r="V13" s="547"/>
      <c r="W13" s="542">
        <f>IF('見積書'!W13="","",'見積書'!W13)</f>
        <v>0</v>
      </c>
      <c r="X13" s="543"/>
      <c r="Y13" s="543"/>
      <c r="Z13" s="543"/>
      <c r="AA13" s="543"/>
      <c r="AB13" s="130">
        <f>IF('見積書'!AB13="","",'見積書'!AB13)</f>
        <v>0</v>
      </c>
    </row>
    <row r="14" spans="2:28" ht="28.5" customHeight="1">
      <c r="B14" s="611">
        <f>IF('見積書'!B14="","",'見積書'!B14)</f>
        <v>0</v>
      </c>
      <c r="C14" s="612"/>
      <c r="D14" s="612"/>
      <c r="E14" s="612"/>
      <c r="F14" s="612"/>
      <c r="G14" s="612"/>
      <c r="H14" s="612"/>
      <c r="I14" s="612"/>
      <c r="J14" s="612"/>
      <c r="K14" s="612"/>
      <c r="L14" s="612"/>
      <c r="M14" s="613"/>
      <c r="N14" s="614">
        <f>IF('見積書'!N14="","",'見積書'!N14)</f>
        <v>0</v>
      </c>
      <c r="O14" s="615"/>
      <c r="P14" s="615"/>
      <c r="Q14" s="363">
        <f>IF('見積書'!Q14="","",'見積書'!Q14)</f>
      </c>
      <c r="R14" s="364"/>
      <c r="S14" s="569">
        <f>IF('見積書'!S14="","",'見積書'!S14)</f>
        <v>0</v>
      </c>
      <c r="T14" s="570"/>
      <c r="U14" s="546">
        <f>IF('見積書'!U14="","",'見積書'!U14)</f>
        <v>0</v>
      </c>
      <c r="V14" s="547"/>
      <c r="W14" s="542">
        <f>IF('見積書'!W14="","",'見積書'!W14)</f>
        <v>0</v>
      </c>
      <c r="X14" s="543"/>
      <c r="Y14" s="543"/>
      <c r="Z14" s="543"/>
      <c r="AA14" s="543"/>
      <c r="AB14" s="130">
        <f>IF('見積書'!AB14="","",'見積書'!AB14)</f>
        <v>0</v>
      </c>
    </row>
    <row r="15" spans="2:28" ht="28.5" customHeight="1">
      <c r="B15" s="611">
        <f>IF('見積書'!B15="","",'見積書'!B15)</f>
        <v>0</v>
      </c>
      <c r="C15" s="612"/>
      <c r="D15" s="612"/>
      <c r="E15" s="612"/>
      <c r="F15" s="612"/>
      <c r="G15" s="612"/>
      <c r="H15" s="612"/>
      <c r="I15" s="612"/>
      <c r="J15" s="612"/>
      <c r="K15" s="612"/>
      <c r="L15" s="612"/>
      <c r="M15" s="613"/>
      <c r="N15" s="614">
        <f>IF('見積書'!N15="","",'見積書'!N15)</f>
        <v>0</v>
      </c>
      <c r="O15" s="615"/>
      <c r="P15" s="615"/>
      <c r="Q15" s="363">
        <f>IF('見積書'!Q15="","",'見積書'!Q15)</f>
      </c>
      <c r="R15" s="364"/>
      <c r="S15" s="569">
        <f>IF('見積書'!S15="","",'見積書'!S15)</f>
        <v>0</v>
      </c>
      <c r="T15" s="570"/>
      <c r="U15" s="546">
        <f>IF('見積書'!U15="","",'見積書'!U15)</f>
        <v>0</v>
      </c>
      <c r="V15" s="547"/>
      <c r="W15" s="542">
        <f>IF('見積書'!W15="","",'見積書'!W15)</f>
        <v>0</v>
      </c>
      <c r="X15" s="543"/>
      <c r="Y15" s="543"/>
      <c r="Z15" s="543"/>
      <c r="AA15" s="543"/>
      <c r="AB15" s="131">
        <f>IF('見積書'!AB15="","",'見積書'!AB15)</f>
        <v>0</v>
      </c>
    </row>
    <row r="16" spans="2:28" ht="28.5" customHeight="1">
      <c r="B16" s="611">
        <f>IF('見積書'!B16="","",'見積書'!B16)</f>
        <v>0</v>
      </c>
      <c r="C16" s="612"/>
      <c r="D16" s="612"/>
      <c r="E16" s="612"/>
      <c r="F16" s="612"/>
      <c r="G16" s="612"/>
      <c r="H16" s="612"/>
      <c r="I16" s="612"/>
      <c r="J16" s="612"/>
      <c r="K16" s="612"/>
      <c r="L16" s="612"/>
      <c r="M16" s="613"/>
      <c r="N16" s="614">
        <f>IF('見積書'!N16="","",'見積書'!N16)</f>
        <v>0</v>
      </c>
      <c r="O16" s="615"/>
      <c r="P16" s="615"/>
      <c r="Q16" s="363">
        <f>IF('見積書'!Q16="","",'見積書'!Q16)</f>
      </c>
      <c r="R16" s="364"/>
      <c r="S16" s="569">
        <f>IF('見積書'!S16="","",'見積書'!S16)</f>
        <v>0</v>
      </c>
      <c r="T16" s="570"/>
      <c r="U16" s="546">
        <f>IF('見積書'!U16="","",'見積書'!U16)</f>
        <v>0</v>
      </c>
      <c r="V16" s="547"/>
      <c r="W16" s="542">
        <f>IF('見積書'!W16="","",'見積書'!W16)</f>
        <v>0</v>
      </c>
      <c r="X16" s="543"/>
      <c r="Y16" s="543"/>
      <c r="Z16" s="543"/>
      <c r="AA16" s="543"/>
      <c r="AB16" s="132">
        <f>IF('見積書'!AB16="","",'見積書'!AB16)</f>
        <v>0</v>
      </c>
    </row>
    <row r="17" spans="2:28" ht="28.5" customHeight="1">
      <c r="B17" s="611">
        <f>IF('見積書'!B17="","",'見積書'!B17)</f>
        <v>0</v>
      </c>
      <c r="C17" s="612"/>
      <c r="D17" s="612"/>
      <c r="E17" s="612"/>
      <c r="F17" s="612"/>
      <c r="G17" s="612"/>
      <c r="H17" s="612"/>
      <c r="I17" s="612"/>
      <c r="J17" s="612"/>
      <c r="K17" s="612"/>
      <c r="L17" s="612"/>
      <c r="M17" s="613"/>
      <c r="N17" s="614">
        <f>IF('見積書'!N17="","",'見積書'!N17)</f>
        <v>0</v>
      </c>
      <c r="O17" s="615"/>
      <c r="P17" s="615"/>
      <c r="Q17" s="363">
        <f>IF('見積書'!Q17="","",'見積書'!Q17)</f>
      </c>
      <c r="R17" s="364"/>
      <c r="S17" s="569">
        <f>IF('見積書'!S17="","",'見積書'!S17)</f>
        <v>0</v>
      </c>
      <c r="T17" s="570"/>
      <c r="U17" s="546">
        <f>IF('見積書'!U17="","",'見積書'!U17)</f>
        <v>0</v>
      </c>
      <c r="V17" s="547"/>
      <c r="W17" s="542">
        <f>IF('見積書'!W17="","",'見積書'!W17)</f>
        <v>0</v>
      </c>
      <c r="X17" s="543"/>
      <c r="Y17" s="543"/>
      <c r="Z17" s="543"/>
      <c r="AA17" s="543"/>
      <c r="AB17" s="132">
        <f>IF('見積書'!AB17="","",'見積書'!AB17)</f>
        <v>0</v>
      </c>
    </row>
    <row r="18" spans="2:28" ht="28.5" customHeight="1" thickBot="1">
      <c r="B18" s="611">
        <f>IF('見積書'!B18="","",'見積書'!B18)</f>
        <v>0</v>
      </c>
      <c r="C18" s="612"/>
      <c r="D18" s="612"/>
      <c r="E18" s="612"/>
      <c r="F18" s="612"/>
      <c r="G18" s="612"/>
      <c r="H18" s="612"/>
      <c r="I18" s="612"/>
      <c r="J18" s="612"/>
      <c r="K18" s="612"/>
      <c r="L18" s="612"/>
      <c r="M18" s="613"/>
      <c r="N18" s="614">
        <f>IF('見積書'!N18="","",'見積書'!N18)</f>
        <v>0</v>
      </c>
      <c r="O18" s="615"/>
      <c r="P18" s="615"/>
      <c r="Q18" s="363">
        <f>IF('見積書'!Q18="","",'見積書'!Q18)</f>
      </c>
      <c r="R18" s="364"/>
      <c r="S18" s="569">
        <f>IF('見積書'!S18="","",'見積書'!S18)</f>
        <v>0</v>
      </c>
      <c r="T18" s="570"/>
      <c r="U18" s="546">
        <f>IF('見積書'!U18="","",'見積書'!U18)</f>
        <v>0</v>
      </c>
      <c r="V18" s="547"/>
      <c r="W18" s="567">
        <f>IF('見積書'!W18="","",'見積書'!W18)</f>
        <v>0</v>
      </c>
      <c r="X18" s="568"/>
      <c r="Y18" s="568"/>
      <c r="Z18" s="568"/>
      <c r="AA18" s="568"/>
      <c r="AB18" s="129">
        <f>IF('見積書'!AB18="","",'見積書'!AB18)</f>
        <v>0</v>
      </c>
    </row>
    <row r="19" spans="2:28" ht="28.5" customHeight="1">
      <c r="B19" s="11"/>
      <c r="C19" s="608" t="s">
        <v>90</v>
      </c>
      <c r="D19" s="608"/>
      <c r="E19" s="573" t="s">
        <v>91</v>
      </c>
      <c r="F19" s="573"/>
      <c r="G19" s="573"/>
      <c r="H19" s="573"/>
      <c r="I19" s="573"/>
      <c r="J19" s="573"/>
      <c r="K19" s="573"/>
      <c r="L19" s="573"/>
      <c r="M19" s="573"/>
      <c r="N19" s="573"/>
      <c r="O19" s="573"/>
      <c r="P19" s="573"/>
      <c r="Q19" s="573"/>
      <c r="R19" s="573"/>
      <c r="S19" s="573"/>
      <c r="T19" s="573"/>
      <c r="U19" s="573"/>
      <c r="V19" s="573"/>
      <c r="W19" s="609">
        <f>IF('見積書'!W19="","",'見積書'!W19)</f>
        <v>0</v>
      </c>
      <c r="X19" s="610"/>
      <c r="Y19" s="610"/>
      <c r="Z19" s="610"/>
      <c r="AA19" s="610"/>
      <c r="AB19" s="133"/>
    </row>
    <row r="20" spans="2:28" ht="28.5" customHeight="1" thickBot="1">
      <c r="B20" s="11"/>
      <c r="C20" s="608" t="s">
        <v>92</v>
      </c>
      <c r="D20" s="608"/>
      <c r="E20" s="573" t="s">
        <v>10</v>
      </c>
      <c r="F20" s="573"/>
      <c r="G20" s="573"/>
      <c r="H20" s="573"/>
      <c r="I20" s="573"/>
      <c r="J20" s="573"/>
      <c r="K20" s="573"/>
      <c r="L20" s="573"/>
      <c r="M20" s="573"/>
      <c r="N20" s="573"/>
      <c r="O20" s="573"/>
      <c r="P20" s="573"/>
      <c r="Q20" s="574"/>
      <c r="R20" s="574"/>
      <c r="S20" s="574"/>
      <c r="T20" s="574"/>
      <c r="U20" s="574"/>
      <c r="V20" s="575"/>
      <c r="W20" s="616">
        <f>'見積書'!W20</f>
        <v>0</v>
      </c>
      <c r="X20" s="617"/>
      <c r="Y20" s="617"/>
      <c r="Z20" s="617"/>
      <c r="AA20" s="617"/>
      <c r="AB20" s="134"/>
    </row>
    <row r="21" spans="2:28" ht="13.5" customHeight="1">
      <c r="B21" s="12"/>
      <c r="C21" s="4"/>
      <c r="D21" s="4"/>
      <c r="E21" s="5"/>
      <c r="F21" s="5"/>
      <c r="G21" s="5"/>
      <c r="H21" s="5"/>
      <c r="I21" s="5"/>
      <c r="J21" s="5"/>
      <c r="K21" s="5"/>
      <c r="L21" s="1"/>
      <c r="M21" s="1"/>
      <c r="N21" s="1"/>
      <c r="O21" s="1"/>
      <c r="P21" s="1"/>
      <c r="Q21" s="1"/>
      <c r="R21" s="1"/>
      <c r="S21" s="1"/>
      <c r="T21" s="1"/>
      <c r="U21" s="1"/>
      <c r="V21" s="1"/>
      <c r="W21" s="3"/>
      <c r="X21" s="3"/>
      <c r="Y21" s="3"/>
      <c r="Z21" s="3"/>
      <c r="AA21" s="3"/>
      <c r="AB21" s="13"/>
    </row>
    <row r="22" spans="2:28" ht="13.5" customHeight="1">
      <c r="B22" s="12"/>
      <c r="C22" s="4"/>
      <c r="D22" s="4"/>
      <c r="E22" s="5"/>
      <c r="F22" s="5"/>
      <c r="G22" s="5"/>
      <c r="H22" s="5"/>
      <c r="I22" s="6"/>
      <c r="J22" s="5"/>
      <c r="K22" s="5"/>
      <c r="L22" s="1"/>
      <c r="M22" s="1"/>
      <c r="N22" s="1"/>
      <c r="O22" s="1"/>
      <c r="P22" s="1"/>
      <c r="Q22" s="1"/>
      <c r="R22" s="1"/>
      <c r="S22" s="1"/>
      <c r="T22" s="1"/>
      <c r="U22" s="435" t="str">
        <f>IF('入力用シート(様式への入力は本シートを使用してください)'!C47="","　　　　年　　月　　日",'入力用シート(様式への入力は本シートを使用してください)'!C47)</f>
        <v>　　　　年　　月　　日</v>
      </c>
      <c r="V22" s="435"/>
      <c r="W22" s="435"/>
      <c r="X22" s="435"/>
      <c r="Y22" s="435"/>
      <c r="Z22" s="435"/>
      <c r="AA22" s="435"/>
      <c r="AB22" s="436"/>
    </row>
    <row r="23" spans="2:28" ht="13.5" customHeight="1">
      <c r="B23" s="12"/>
      <c r="C23" s="4"/>
      <c r="D23" s="4"/>
      <c r="E23" s="5"/>
      <c r="F23" s="5"/>
      <c r="G23" s="5"/>
      <c r="H23" s="5"/>
      <c r="I23" s="5"/>
      <c r="J23" s="5"/>
      <c r="K23" s="5"/>
      <c r="L23" s="1"/>
      <c r="M23" s="1"/>
      <c r="N23" s="1"/>
      <c r="O23" s="1"/>
      <c r="P23" s="1"/>
      <c r="Q23" s="1"/>
      <c r="R23" s="1"/>
      <c r="S23" s="1"/>
      <c r="T23" s="1"/>
      <c r="U23" s="1"/>
      <c r="V23" s="1"/>
      <c r="W23" s="3"/>
      <c r="X23" s="3"/>
      <c r="Y23" s="3"/>
      <c r="Z23" s="3"/>
      <c r="AA23" s="3"/>
      <c r="AB23" s="13"/>
    </row>
    <row r="24" spans="2:28" s="42" customFormat="1" ht="19.5" customHeight="1">
      <c r="B24" s="343" t="s">
        <v>141</v>
      </c>
      <c r="C24" s="229"/>
      <c r="D24" s="229"/>
      <c r="E24" s="229"/>
      <c r="F24" s="229"/>
      <c r="G24" s="229"/>
      <c r="H24" s="229"/>
      <c r="I24" s="425" t="str">
        <f>'見積書'!I24</f>
        <v>あて</v>
      </c>
      <c r="J24" s="425"/>
      <c r="K24" s="161"/>
      <c r="L24" s="52"/>
      <c r="M24" s="52"/>
      <c r="N24" s="52"/>
      <c r="O24" s="52"/>
      <c r="P24" s="52"/>
      <c r="Q24" s="52"/>
      <c r="R24" s="52"/>
      <c r="S24" s="52"/>
      <c r="T24" s="52"/>
      <c r="U24" s="52"/>
      <c r="V24" s="52"/>
      <c r="W24" s="53"/>
      <c r="X24" s="53"/>
      <c r="Y24" s="53"/>
      <c r="Z24" s="53"/>
      <c r="AA24" s="53"/>
      <c r="AB24" s="54"/>
    </row>
    <row r="25" spans="2:28" ht="13.5" customHeight="1">
      <c r="B25" s="10"/>
      <c r="C25" s="21"/>
      <c r="D25" s="24"/>
      <c r="E25" s="22"/>
      <c r="F25" s="22"/>
      <c r="G25" s="22"/>
      <c r="H25" s="22"/>
      <c r="I25" s="22"/>
      <c r="J25" s="22"/>
      <c r="K25" s="1"/>
      <c r="L25" s="1"/>
      <c r="M25" s="1"/>
      <c r="N25" s="1" t="s">
        <v>93</v>
      </c>
      <c r="O25" s="565">
        <f>'見積書'!O25</f>
        <v>0</v>
      </c>
      <c r="P25" s="565"/>
      <c r="Q25" s="565"/>
      <c r="R25" s="566"/>
      <c r="S25" s="566"/>
      <c r="T25" s="566"/>
      <c r="U25" s="90"/>
      <c r="V25" s="90"/>
      <c r="W25" s="91"/>
      <c r="X25" s="91"/>
      <c r="Y25" s="91"/>
      <c r="Z25" s="91"/>
      <c r="AA25" s="91"/>
      <c r="AB25" s="92"/>
    </row>
    <row r="26" spans="2:32" ht="15.75" customHeight="1">
      <c r="B26" s="10"/>
      <c r="C26" s="23"/>
      <c r="D26" s="606" t="s">
        <v>102</v>
      </c>
      <c r="E26" s="606"/>
      <c r="F26" s="606"/>
      <c r="G26" s="606"/>
      <c r="H26" s="606"/>
      <c r="I26" s="606"/>
      <c r="J26" s="7"/>
      <c r="K26" s="3"/>
      <c r="L26" s="564" t="s">
        <v>94</v>
      </c>
      <c r="M26" s="564"/>
      <c r="N26" s="564"/>
      <c r="O26" s="571">
        <f>IF('見積書'!O26="","",'見積書'!O26)</f>
        <v>0</v>
      </c>
      <c r="P26" s="571"/>
      <c r="Q26" s="571"/>
      <c r="R26" s="571"/>
      <c r="S26" s="571"/>
      <c r="T26" s="571"/>
      <c r="U26" s="571"/>
      <c r="V26" s="571"/>
      <c r="W26" s="571"/>
      <c r="X26" s="571"/>
      <c r="Y26" s="571"/>
      <c r="Z26" s="571"/>
      <c r="AA26" s="571"/>
      <c r="AB26" s="572"/>
      <c r="AF26" s="8"/>
    </row>
    <row r="27" spans="2:32" ht="15.75" customHeight="1">
      <c r="B27" s="10"/>
      <c r="C27" s="23"/>
      <c r="D27" s="607"/>
      <c r="E27" s="607"/>
      <c r="F27" s="607"/>
      <c r="G27" s="607"/>
      <c r="H27" s="607"/>
      <c r="I27" s="607"/>
      <c r="J27" s="7"/>
      <c r="K27" s="3"/>
      <c r="L27" s="1"/>
      <c r="M27" s="1"/>
      <c r="N27" s="1"/>
      <c r="O27" s="571">
        <f>IF('見積書'!O27="","",'見積書'!O27)</f>
        <v>0</v>
      </c>
      <c r="P27" s="571"/>
      <c r="Q27" s="571"/>
      <c r="R27" s="571"/>
      <c r="S27" s="571"/>
      <c r="T27" s="571"/>
      <c r="U27" s="571"/>
      <c r="V27" s="571"/>
      <c r="W27" s="571"/>
      <c r="X27" s="571"/>
      <c r="Y27" s="571"/>
      <c r="Z27" s="571"/>
      <c r="AA27" s="571"/>
      <c r="AB27" s="572"/>
      <c r="AF27" s="8"/>
    </row>
    <row r="28" spans="2:32" ht="15.75" customHeight="1">
      <c r="B28" s="10"/>
      <c r="C28" s="23"/>
      <c r="D28" s="31"/>
      <c r="E28" s="31"/>
      <c r="F28" s="31"/>
      <c r="G28" s="31"/>
      <c r="H28" s="31"/>
      <c r="I28" s="31"/>
      <c r="J28" s="7"/>
      <c r="K28" s="3"/>
      <c r="L28" s="564" t="s">
        <v>96</v>
      </c>
      <c r="M28" s="564"/>
      <c r="N28" s="564"/>
      <c r="O28" s="571">
        <f>IF('見積書'!O28="","",'見積書'!O28)</f>
        <v>0</v>
      </c>
      <c r="P28" s="571"/>
      <c r="Q28" s="571"/>
      <c r="R28" s="571"/>
      <c r="S28" s="571"/>
      <c r="T28" s="571"/>
      <c r="U28" s="571"/>
      <c r="V28" s="571"/>
      <c r="W28" s="571"/>
      <c r="X28" s="571"/>
      <c r="Y28" s="571"/>
      <c r="Z28" s="571"/>
      <c r="AA28" s="571"/>
      <c r="AB28" s="572"/>
      <c r="AF28" s="8"/>
    </row>
    <row r="29" spans="2:32" ht="15.75" customHeight="1">
      <c r="B29" s="10"/>
      <c r="C29" s="23"/>
      <c r="D29" s="31"/>
      <c r="E29" s="31"/>
      <c r="F29" s="31"/>
      <c r="G29" s="31"/>
      <c r="H29" s="31"/>
      <c r="I29" s="31"/>
      <c r="J29" s="7"/>
      <c r="K29" s="3"/>
      <c r="L29" s="1"/>
      <c r="M29" s="1"/>
      <c r="N29" s="1"/>
      <c r="O29" s="571">
        <f>IF('見積書'!O29="","",'見積書'!O29)</f>
        <v>0</v>
      </c>
      <c r="P29" s="571"/>
      <c r="Q29" s="571"/>
      <c r="R29" s="571"/>
      <c r="S29" s="571"/>
      <c r="T29" s="571"/>
      <c r="U29" s="571"/>
      <c r="V29" s="571"/>
      <c r="W29" s="571"/>
      <c r="X29" s="571"/>
      <c r="Y29" s="571"/>
      <c r="Z29" s="571"/>
      <c r="AA29" s="571"/>
      <c r="AB29" s="572"/>
      <c r="AF29" s="8"/>
    </row>
    <row r="30" spans="2:28" ht="15.75" customHeight="1" thickBot="1">
      <c r="B30" s="596" t="s">
        <v>95</v>
      </c>
      <c r="C30" s="597"/>
      <c r="D30" s="597"/>
      <c r="E30" s="597"/>
      <c r="F30" s="3"/>
      <c r="G30" s="3"/>
      <c r="H30" s="3"/>
      <c r="I30" s="3"/>
      <c r="J30" s="3"/>
      <c r="K30" s="3"/>
      <c r="O30" s="571">
        <f>IF('見積書'!O30="","",'見積書'!O30)</f>
        <v>0</v>
      </c>
      <c r="P30" s="571"/>
      <c r="Q30" s="571"/>
      <c r="R30" s="571"/>
      <c r="S30" s="571"/>
      <c r="T30" s="571"/>
      <c r="U30" s="571"/>
      <c r="V30" s="571"/>
      <c r="W30" s="571"/>
      <c r="X30" s="571"/>
      <c r="Y30" s="571"/>
      <c r="Z30" s="571"/>
      <c r="AA30" s="334" t="s">
        <v>16</v>
      </c>
      <c r="AB30" s="335"/>
    </row>
    <row r="31" spans="2:29" ht="22.5" customHeight="1" thickBot="1">
      <c r="B31" s="135">
        <f>IF('見積書'!B31="","",'見積書'!B31)</f>
      </c>
      <c r="C31" s="136">
        <f>IF('見積書'!C31="","",'見積書'!C31)</f>
      </c>
      <c r="D31" s="136">
        <f>IF('見積書'!D31="","",'見積書'!D31)</f>
      </c>
      <c r="E31" s="136">
        <f>IF('見積書'!E31="","",'見積書'!E31)</f>
      </c>
      <c r="F31" s="136">
        <f>IF('見積書'!F31="","",'見積書'!F31)</f>
      </c>
      <c r="G31" s="136">
        <f>IF('見積書'!G31="","",'見積書'!G31)</f>
      </c>
      <c r="H31" s="136">
        <f>IF('見積書'!H31="","",'見積書'!H31)</f>
      </c>
      <c r="I31" s="136">
        <f>IF('見積書'!I31="","",'見積書'!I31)</f>
      </c>
      <c r="J31" s="136">
        <f>IF('見積書'!J31="","",'見積書'!J31)</f>
      </c>
      <c r="K31" s="136">
        <f>IF('見積書'!K31="","",'見積書'!K31)</f>
      </c>
      <c r="L31" s="137">
        <f>IF('見積書'!L31="","",'見積書'!L31)</f>
      </c>
      <c r="M31" s="564" t="s">
        <v>97</v>
      </c>
      <c r="N31" s="564"/>
      <c r="O31" s="3" t="s">
        <v>98</v>
      </c>
      <c r="P31" s="581">
        <f>IF('見積書'!P31="","",'見積書'!P31)</f>
        <v>0</v>
      </c>
      <c r="Q31" s="581"/>
      <c r="R31" s="581"/>
      <c r="S31" s="3" t="s">
        <v>82</v>
      </c>
      <c r="T31" s="548">
        <f>IF('見積書'!T31="","",'見積書'!T31)</f>
        <v>0</v>
      </c>
      <c r="U31" s="548"/>
      <c r="V31" s="548"/>
      <c r="W31" s="548"/>
      <c r="X31" s="544">
        <f>IF('見積書'!X31="","",'見積書'!X31)</f>
      </c>
      <c r="Y31" s="544"/>
      <c r="Z31" s="544"/>
      <c r="AA31" s="544"/>
      <c r="AB31" s="545"/>
      <c r="AC31" s="3"/>
    </row>
    <row r="32" spans="2:29" ht="15.75" customHeight="1">
      <c r="B32" s="275" t="s">
        <v>143</v>
      </c>
      <c r="C32" s="594" t="s">
        <v>50</v>
      </c>
      <c r="D32" s="595"/>
      <c r="E32" s="598">
        <f>IF(AF1&lt;8,"",'入力用シート(様式への入力は本シートを使用してください)'!C35)</f>
        <v>0</v>
      </c>
      <c r="F32" s="599"/>
      <c r="G32" s="599"/>
      <c r="H32" s="599"/>
      <c r="I32" s="599"/>
      <c r="J32" s="599">
        <f>IF(AF1&lt;8,"",'入力用シート(様式への入力は本シートを使用してください)'!C36)</f>
        <v>0</v>
      </c>
      <c r="K32" s="599"/>
      <c r="L32" s="599"/>
      <c r="M32" s="602"/>
      <c r="N32" s="603"/>
      <c r="O32" s="17" t="s">
        <v>52</v>
      </c>
      <c r="P32" s="18"/>
      <c r="Q32" s="18"/>
      <c r="R32" s="18"/>
      <c r="S32" s="18"/>
      <c r="T32" s="18"/>
      <c r="U32" s="18"/>
      <c r="V32" s="18"/>
      <c r="W32" s="18"/>
      <c r="X32" s="18"/>
      <c r="Y32" s="18"/>
      <c r="Z32" s="18"/>
      <c r="AA32" s="18"/>
      <c r="AB32" s="19"/>
      <c r="AC32" s="9"/>
    </row>
    <row r="33" spans="2:29" ht="22.5" customHeight="1">
      <c r="B33" s="276"/>
      <c r="C33" s="590" t="s">
        <v>51</v>
      </c>
      <c r="D33" s="591"/>
      <c r="E33" s="600"/>
      <c r="F33" s="601"/>
      <c r="G33" s="601"/>
      <c r="H33" s="601"/>
      <c r="I33" s="601"/>
      <c r="J33" s="601"/>
      <c r="K33" s="601"/>
      <c r="L33" s="601"/>
      <c r="M33" s="604"/>
      <c r="N33" s="605"/>
      <c r="O33" s="580">
        <f>IF('見積書'!O33="","",'見積書'!O33)</f>
      </c>
      <c r="P33" s="558"/>
      <c r="Q33" s="558">
        <f>IF('見積書'!Q33="","",'見積書'!Q33)</f>
      </c>
      <c r="R33" s="558"/>
      <c r="S33" s="138">
        <f>IF('見積書'!S33="","",'見積書'!S33)</f>
      </c>
      <c r="T33" s="138">
        <f>IF('見積書'!T33="","",'見積書'!T33)</f>
      </c>
      <c r="U33" s="558">
        <f>IF('見積書'!U33="","",'見積書'!U33)</f>
      </c>
      <c r="V33" s="558"/>
      <c r="W33" s="138">
        <f>IF('見積書'!W33="","",'見積書'!W33)</f>
      </c>
      <c r="X33" s="138">
        <f>IF('見積書'!X33="","",'見積書'!X33)</f>
      </c>
      <c r="Y33" s="138">
        <f>IF('見積書'!Y33="","",'見積書'!Y33)</f>
      </c>
      <c r="Z33" s="138">
        <f>IF('見積書'!Z33="","",'見積書'!Z33)</f>
      </c>
      <c r="AA33" s="138">
        <f>IF('見積書'!AA33="","",'見積書'!AA33)</f>
      </c>
      <c r="AB33" s="139">
        <f>IF('見積書'!AB33="","",'見積書'!AB33)</f>
      </c>
      <c r="AC33" s="9"/>
    </row>
    <row r="34" spans="2:29" ht="7.5" customHeight="1">
      <c r="B34" s="276"/>
      <c r="C34" s="588" t="s">
        <v>146</v>
      </c>
      <c r="D34" s="550"/>
      <c r="E34" s="286" t="str">
        <f>IF('入力用シート(様式への入力は本シートを使用してください)'!E38=1,"①","1")</f>
        <v>1</v>
      </c>
      <c r="F34" s="592" t="s">
        <v>119</v>
      </c>
      <c r="G34" s="289"/>
      <c r="H34" s="265" t="s">
        <v>147</v>
      </c>
      <c r="I34" s="266"/>
      <c r="J34" s="403">
        <f>IF(AF3=0,"",S!G35)</f>
      </c>
      <c r="K34" s="404"/>
      <c r="L34" s="404"/>
      <c r="M34" s="404"/>
      <c r="N34" s="405"/>
      <c r="O34" s="576">
        <f>IF('見積書'!O34="","",'見積書'!O34)</f>
      </c>
      <c r="P34" s="531"/>
      <c r="Q34" s="531">
        <f>IF('見積書'!Q34="","",'見積書'!Q34)</f>
      </c>
      <c r="R34" s="531"/>
      <c r="S34" s="531">
        <f>IF('見積書'!S34="","",'見積書'!S34)</f>
      </c>
      <c r="T34" s="531">
        <f>IF('見積書'!T34="","",'見積書'!T34)</f>
      </c>
      <c r="U34" s="534">
        <f>IF('見積書'!U34="","",'見積書'!U34)</f>
      </c>
      <c r="V34" s="579"/>
      <c r="W34" s="531">
        <f>IF('見積書'!W34="","",'見積書'!W34)</f>
      </c>
      <c r="X34" s="531">
        <f>IF('見積書'!X34="","",'見積書'!X34)</f>
      </c>
      <c r="Y34" s="531">
        <f>IF('見積書'!Y34="","",'見積書'!Y34)</f>
      </c>
      <c r="Z34" s="531">
        <f>IF('見積書'!Z34="","",'見積書'!Z34)</f>
      </c>
      <c r="AA34" s="531">
        <f>IF('見積書'!AA34="","",'見積書'!AA34)</f>
      </c>
      <c r="AB34" s="532">
        <f>IF('見積書'!AB34="","",'見積書'!AB34)</f>
      </c>
      <c r="AC34" s="9"/>
    </row>
    <row r="35" spans="2:29" ht="7.5" customHeight="1">
      <c r="B35" s="276"/>
      <c r="C35" s="589"/>
      <c r="D35" s="270"/>
      <c r="E35" s="287"/>
      <c r="F35" s="290"/>
      <c r="G35" s="291"/>
      <c r="H35" s="269"/>
      <c r="I35" s="270"/>
      <c r="J35" s="406"/>
      <c r="K35" s="407"/>
      <c r="L35" s="407"/>
      <c r="M35" s="407"/>
      <c r="N35" s="408"/>
      <c r="O35" s="577"/>
      <c r="P35" s="254"/>
      <c r="Q35" s="254"/>
      <c r="R35" s="254"/>
      <c r="S35" s="254"/>
      <c r="T35" s="254"/>
      <c r="U35" s="249"/>
      <c r="V35" s="250"/>
      <c r="W35" s="254"/>
      <c r="X35" s="254"/>
      <c r="Y35" s="254"/>
      <c r="Z35" s="254"/>
      <c r="AA35" s="254"/>
      <c r="AB35" s="260"/>
      <c r="AC35" s="9"/>
    </row>
    <row r="36" spans="2:29" ht="7.5" customHeight="1">
      <c r="B36" s="276"/>
      <c r="C36" s="269"/>
      <c r="D36" s="270"/>
      <c r="E36" s="287"/>
      <c r="F36" s="290"/>
      <c r="G36" s="291"/>
      <c r="H36" s="269"/>
      <c r="I36" s="270"/>
      <c r="J36" s="406"/>
      <c r="K36" s="407"/>
      <c r="L36" s="407"/>
      <c r="M36" s="407"/>
      <c r="N36" s="408"/>
      <c r="O36" s="578"/>
      <c r="P36" s="255"/>
      <c r="Q36" s="255"/>
      <c r="R36" s="255"/>
      <c r="S36" s="255"/>
      <c r="T36" s="255"/>
      <c r="U36" s="401"/>
      <c r="V36" s="402"/>
      <c r="W36" s="255"/>
      <c r="X36" s="255"/>
      <c r="Y36" s="255"/>
      <c r="Z36" s="255"/>
      <c r="AA36" s="255"/>
      <c r="AB36" s="261"/>
      <c r="AC36" s="9"/>
    </row>
    <row r="37" spans="2:29" ht="7.5" customHeight="1">
      <c r="B37" s="276"/>
      <c r="C37" s="269"/>
      <c r="D37" s="270"/>
      <c r="E37" s="292" t="str">
        <f>IF('入力用シート(様式への入力は本シートを使用してください)'!E38=2,"②","2")</f>
        <v>2</v>
      </c>
      <c r="F37" s="593" t="s">
        <v>148</v>
      </c>
      <c r="G37" s="291"/>
      <c r="H37" s="269"/>
      <c r="I37" s="270"/>
      <c r="J37" s="406"/>
      <c r="K37" s="407"/>
      <c r="L37" s="407"/>
      <c r="M37" s="407"/>
      <c r="N37" s="408"/>
      <c r="O37" s="587">
        <f>IF('見積書'!O37="","",'見積書'!O37)</f>
      </c>
      <c r="P37" s="248"/>
      <c r="Q37" s="534">
        <f>IF('見積書'!Q37="","",'見積書'!Q37)</f>
      </c>
      <c r="R37" s="248"/>
      <c r="S37" s="531">
        <f>IF('見積書'!S37="","",'見積書'!S37)</f>
      </c>
      <c r="T37" s="531">
        <f>IF('見積書'!T37="","",'見積書'!T37)</f>
      </c>
      <c r="U37" s="534">
        <f>IF('見積書'!U37="","",'見積書'!U37)</f>
      </c>
      <c r="V37" s="248"/>
      <c r="W37" s="531">
        <f>IF('見積書'!W37="","",'見積書'!W37)</f>
      </c>
      <c r="X37" s="531">
        <f>IF('見積書'!X37="","",'見積書'!X37)</f>
      </c>
      <c r="Y37" s="534">
        <f>IF('見積書'!Y37="","",'見積書'!Y37)</f>
      </c>
      <c r="Z37" s="535">
        <f>IF('見積書'!Z39="","",'見積書'!Z39)</f>
      </c>
      <c r="AA37" s="582">
        <f>IF('見積書'!AA39="","",'見積書'!AA39)</f>
      </c>
      <c r="AB37" s="584">
        <f>IF('見積書'!AB39="","",'見積書'!AB39)</f>
      </c>
      <c r="AC37" s="9"/>
    </row>
    <row r="38" spans="2:29" ht="7.5" customHeight="1">
      <c r="B38" s="276"/>
      <c r="C38" s="269"/>
      <c r="D38" s="270"/>
      <c r="E38" s="287"/>
      <c r="F38" s="290"/>
      <c r="G38" s="291"/>
      <c r="H38" s="269"/>
      <c r="I38" s="270"/>
      <c r="J38" s="406"/>
      <c r="K38" s="407"/>
      <c r="L38" s="407"/>
      <c r="M38" s="407"/>
      <c r="N38" s="408"/>
      <c r="O38" s="269"/>
      <c r="P38" s="250"/>
      <c r="Q38" s="249"/>
      <c r="R38" s="250"/>
      <c r="S38" s="254"/>
      <c r="T38" s="254"/>
      <c r="U38" s="249"/>
      <c r="V38" s="250"/>
      <c r="W38" s="254"/>
      <c r="X38" s="254"/>
      <c r="Y38" s="249"/>
      <c r="Z38" s="269"/>
      <c r="AA38" s="564"/>
      <c r="AB38" s="585"/>
      <c r="AC38" s="9"/>
    </row>
    <row r="39" spans="2:30" ht="7.5" customHeight="1" thickBot="1">
      <c r="B39" s="277"/>
      <c r="C39" s="271"/>
      <c r="D39" s="272"/>
      <c r="E39" s="293"/>
      <c r="F39" s="397"/>
      <c r="G39" s="398"/>
      <c r="H39" s="271"/>
      <c r="I39" s="272"/>
      <c r="J39" s="409"/>
      <c r="K39" s="410"/>
      <c r="L39" s="410"/>
      <c r="M39" s="410"/>
      <c r="N39" s="411"/>
      <c r="O39" s="271"/>
      <c r="P39" s="252"/>
      <c r="Q39" s="251"/>
      <c r="R39" s="252"/>
      <c r="S39" s="533"/>
      <c r="T39" s="533"/>
      <c r="U39" s="251"/>
      <c r="V39" s="252"/>
      <c r="W39" s="533"/>
      <c r="X39" s="533"/>
      <c r="Y39" s="251"/>
      <c r="Z39" s="271"/>
      <c r="AA39" s="583"/>
      <c r="AB39" s="586"/>
      <c r="AC39" s="9"/>
      <c r="AD39" s="9"/>
    </row>
    <row r="40" ht="13.5">
      <c r="B40" s="16"/>
    </row>
    <row r="41" spans="2:30" ht="13.5">
      <c r="B41" s="8" t="s">
        <v>35</v>
      </c>
      <c r="C41" s="8"/>
      <c r="D41" s="20" t="s">
        <v>55</v>
      </c>
      <c r="E41" s="8" t="s">
        <v>69</v>
      </c>
      <c r="G41" s="8"/>
      <c r="H41" s="8"/>
      <c r="I41" s="8"/>
      <c r="J41" s="8"/>
      <c r="K41" s="8"/>
      <c r="L41" s="8"/>
      <c r="M41" s="8"/>
      <c r="N41" s="8"/>
      <c r="O41" s="8"/>
      <c r="P41" s="8"/>
      <c r="Q41" s="8"/>
      <c r="R41" s="8"/>
      <c r="S41" s="8"/>
      <c r="T41" s="8"/>
      <c r="U41" s="8"/>
      <c r="V41" s="8"/>
      <c r="W41" s="8"/>
      <c r="X41" s="8"/>
      <c r="Y41" s="8"/>
      <c r="Z41" s="8"/>
      <c r="AA41" s="8"/>
      <c r="AB41" s="8"/>
      <c r="AC41" s="8"/>
      <c r="AD41" s="8"/>
    </row>
    <row r="42" spans="2:30" ht="13.5">
      <c r="B42" s="8"/>
      <c r="C42" s="8"/>
      <c r="D42" s="20" t="s">
        <v>56</v>
      </c>
      <c r="E42" s="8" t="s">
        <v>61</v>
      </c>
      <c r="F42" s="8"/>
      <c r="G42" s="8"/>
      <c r="H42" s="8"/>
      <c r="I42" s="8"/>
      <c r="J42" s="8"/>
      <c r="K42" s="8"/>
      <c r="L42" s="8"/>
      <c r="M42" s="8"/>
      <c r="N42" s="8"/>
      <c r="O42" s="8"/>
      <c r="P42" s="8"/>
      <c r="Q42" s="8"/>
      <c r="R42" s="8"/>
      <c r="S42" s="8"/>
      <c r="T42" s="8"/>
      <c r="U42" s="8"/>
      <c r="V42" s="8"/>
      <c r="W42" s="8"/>
      <c r="X42" s="8"/>
      <c r="Y42" s="8"/>
      <c r="Z42" s="8"/>
      <c r="AA42" s="8"/>
      <c r="AB42" s="8"/>
      <c r="AC42" s="8"/>
      <c r="AD42" s="8"/>
    </row>
    <row r="43" spans="2:30" ht="13.5">
      <c r="B43" s="8"/>
      <c r="C43" s="8"/>
      <c r="D43" s="20" t="s">
        <v>57</v>
      </c>
      <c r="E43" s="8" t="s">
        <v>62</v>
      </c>
      <c r="F43" s="8"/>
      <c r="G43" s="8"/>
      <c r="H43" s="8"/>
      <c r="I43" s="8"/>
      <c r="J43" s="8"/>
      <c r="K43" s="8"/>
      <c r="L43" s="8"/>
      <c r="M43" s="8"/>
      <c r="N43" s="8"/>
      <c r="O43" s="8"/>
      <c r="P43" s="8"/>
      <c r="Q43" s="8"/>
      <c r="R43" s="8"/>
      <c r="S43" s="8"/>
      <c r="T43" s="8"/>
      <c r="U43" s="8"/>
      <c r="V43" s="8"/>
      <c r="W43" s="8"/>
      <c r="X43" s="8"/>
      <c r="Y43" s="8"/>
      <c r="Z43" s="8"/>
      <c r="AA43" s="8"/>
      <c r="AB43" s="8"/>
      <c r="AC43" s="8"/>
      <c r="AD43" s="8"/>
    </row>
    <row r="44" spans="2:30" ht="13.5">
      <c r="B44" s="8"/>
      <c r="C44" s="8"/>
      <c r="D44" s="20" t="s">
        <v>60</v>
      </c>
      <c r="E44" s="58" t="s">
        <v>158</v>
      </c>
      <c r="F44" s="8"/>
      <c r="G44" s="8"/>
      <c r="H44" s="8"/>
      <c r="I44" s="8"/>
      <c r="J44" s="8"/>
      <c r="K44" s="8"/>
      <c r="L44" s="8"/>
      <c r="M44" s="8"/>
      <c r="N44" s="8"/>
      <c r="O44" s="8"/>
      <c r="P44" s="8"/>
      <c r="Q44" s="8"/>
      <c r="R44" s="8"/>
      <c r="S44" s="8"/>
      <c r="T44" s="8"/>
      <c r="U44" s="8"/>
      <c r="V44" s="8"/>
      <c r="W44" s="8"/>
      <c r="X44" s="8"/>
      <c r="Y44" s="8"/>
      <c r="Z44" s="8"/>
      <c r="AA44" s="8"/>
      <c r="AB44" s="8"/>
      <c r="AD44" s="8"/>
    </row>
    <row r="45" spans="2:30" ht="13.5">
      <c r="B45" s="8"/>
      <c r="C45" s="8"/>
      <c r="D45" s="20"/>
      <c r="E45" s="58" t="s">
        <v>159</v>
      </c>
      <c r="F45" s="8"/>
      <c r="G45" s="8"/>
      <c r="H45" s="8"/>
      <c r="I45" s="8"/>
      <c r="J45" s="8"/>
      <c r="K45" s="8"/>
      <c r="L45" s="8"/>
      <c r="M45" s="8"/>
      <c r="N45" s="8"/>
      <c r="O45" s="8"/>
      <c r="P45" s="8"/>
      <c r="Q45" s="8"/>
      <c r="R45" s="8"/>
      <c r="S45" s="8"/>
      <c r="T45" s="8"/>
      <c r="U45" s="8"/>
      <c r="V45" s="8"/>
      <c r="W45" s="8"/>
      <c r="X45" s="8"/>
      <c r="Y45" s="8"/>
      <c r="Z45" s="8"/>
      <c r="AA45" s="8"/>
      <c r="AB45" s="8"/>
      <c r="AC45" s="8"/>
      <c r="AD45" s="8"/>
    </row>
    <row r="46" spans="2:30" ht="13.5">
      <c r="B46" s="8"/>
      <c r="C46" s="8"/>
      <c r="D46" s="20" t="s">
        <v>58</v>
      </c>
      <c r="E46" s="8" t="s">
        <v>64</v>
      </c>
      <c r="F46" s="8"/>
      <c r="G46" s="8"/>
      <c r="H46" s="8"/>
      <c r="I46" s="8"/>
      <c r="J46" s="8"/>
      <c r="K46" s="8"/>
      <c r="L46" s="8"/>
      <c r="M46" s="8"/>
      <c r="N46" s="8"/>
      <c r="O46" s="8"/>
      <c r="P46" s="8"/>
      <c r="Q46" s="8"/>
      <c r="R46" s="8"/>
      <c r="S46" s="8"/>
      <c r="T46" s="8"/>
      <c r="U46" s="8"/>
      <c r="V46" s="8"/>
      <c r="W46" s="8"/>
      <c r="X46" s="8"/>
      <c r="Y46" s="8"/>
      <c r="Z46" s="8"/>
      <c r="AA46" s="8"/>
      <c r="AB46" s="8"/>
      <c r="AC46" s="8"/>
      <c r="AD46" s="8"/>
    </row>
    <row r="47" spans="2:30" ht="13.5">
      <c r="B47" s="8"/>
      <c r="C47" s="8"/>
      <c r="D47" s="20"/>
      <c r="F47" s="8"/>
      <c r="G47" s="8"/>
      <c r="H47" s="8"/>
      <c r="I47" s="8"/>
      <c r="J47" s="8"/>
      <c r="K47" s="8"/>
      <c r="L47" s="8"/>
      <c r="M47" s="8"/>
      <c r="N47" s="8"/>
      <c r="O47" s="8"/>
      <c r="P47" s="8"/>
      <c r="Q47" s="8"/>
      <c r="R47" s="8"/>
      <c r="S47" s="8"/>
      <c r="T47" s="8"/>
      <c r="U47" s="8"/>
      <c r="V47" s="8"/>
      <c r="W47" s="8"/>
      <c r="X47" s="8"/>
      <c r="Y47" s="8"/>
      <c r="Z47" s="8"/>
      <c r="AA47" s="8"/>
      <c r="AB47" s="8"/>
      <c r="AC47" s="8"/>
      <c r="AD47" s="8"/>
    </row>
    <row r="48" spans="2:30" ht="13.5">
      <c r="B48" s="8"/>
      <c r="C48" s="8"/>
      <c r="D48" s="20"/>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2:30" ht="13.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173">
        <f>'見積書'!AC50</f>
        <v>0</v>
      </c>
      <c r="AD49" s="8"/>
    </row>
    <row r="50" spans="2:30" ht="13.5">
      <c r="B50" s="8"/>
      <c r="C50" s="8"/>
      <c r="D50" s="8"/>
      <c r="E50" s="8"/>
      <c r="F50" s="8"/>
      <c r="G50" s="8"/>
      <c r="H50" s="8"/>
      <c r="I50" s="8"/>
      <c r="J50" s="8"/>
      <c r="K50" s="8"/>
      <c r="L50" s="8"/>
      <c r="M50" s="8"/>
      <c r="N50" s="8"/>
      <c r="O50" s="8"/>
      <c r="P50" s="8"/>
      <c r="Q50" s="8"/>
      <c r="R50" s="8"/>
      <c r="S50" s="8"/>
      <c r="T50" s="8"/>
      <c r="U50" s="8"/>
      <c r="V50" s="8"/>
      <c r="W50" s="8"/>
      <c r="X50" s="8"/>
      <c r="Y50" s="8"/>
      <c r="Z50" s="8"/>
      <c r="AA50" s="8"/>
      <c r="AB50" s="8"/>
      <c r="AD50" s="8"/>
    </row>
    <row r="51" spans="2:30" ht="13.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2:30" ht="13.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2:30" ht="13.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2:30" ht="13.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sheetData>
  <sheetProtection password="CCD5" sheet="1"/>
  <mergeCells count="140">
    <mergeCell ref="J1:T1"/>
    <mergeCell ref="J2:T2"/>
    <mergeCell ref="C4:F4"/>
    <mergeCell ref="G4:AB4"/>
    <mergeCell ref="B5:M5"/>
    <mergeCell ref="O5:P5"/>
    <mergeCell ref="Q5:R5"/>
    <mergeCell ref="U5:V5"/>
    <mergeCell ref="U6:V7"/>
    <mergeCell ref="W6:W7"/>
    <mergeCell ref="B6:M6"/>
    <mergeCell ref="N6:N7"/>
    <mergeCell ref="O6:P7"/>
    <mergeCell ref="Q6:R7"/>
    <mergeCell ref="AB6:AB7"/>
    <mergeCell ref="B7:M7"/>
    <mergeCell ref="B8:Q8"/>
    <mergeCell ref="R8:AB8"/>
    <mergeCell ref="X6:X7"/>
    <mergeCell ref="Y6:Y7"/>
    <mergeCell ref="Z6:Z7"/>
    <mergeCell ref="AA6:AA7"/>
    <mergeCell ref="S6:S7"/>
    <mergeCell ref="T6:T7"/>
    <mergeCell ref="R9:AB9"/>
    <mergeCell ref="B10:M10"/>
    <mergeCell ref="N10:R10"/>
    <mergeCell ref="S10:V10"/>
    <mergeCell ref="W10:AB10"/>
    <mergeCell ref="B9:Q9"/>
    <mergeCell ref="Q14:R14"/>
    <mergeCell ref="S14:T14"/>
    <mergeCell ref="U13:V13"/>
    <mergeCell ref="W13:AA13"/>
    <mergeCell ref="B13:M13"/>
    <mergeCell ref="N13:P13"/>
    <mergeCell ref="Q13:R13"/>
    <mergeCell ref="S13:T13"/>
    <mergeCell ref="U14:V14"/>
    <mergeCell ref="W14:AA14"/>
    <mergeCell ref="U15:V15"/>
    <mergeCell ref="W15:AA15"/>
    <mergeCell ref="W16:AA16"/>
    <mergeCell ref="B15:M15"/>
    <mergeCell ref="N15:P15"/>
    <mergeCell ref="Q15:R15"/>
    <mergeCell ref="S15:T15"/>
    <mergeCell ref="B14:M14"/>
    <mergeCell ref="N14:P14"/>
    <mergeCell ref="C20:D20"/>
    <mergeCell ref="W20:AA20"/>
    <mergeCell ref="B16:M16"/>
    <mergeCell ref="N16:P16"/>
    <mergeCell ref="B17:M17"/>
    <mergeCell ref="N17:P17"/>
    <mergeCell ref="Q16:R16"/>
    <mergeCell ref="S16:T16"/>
    <mergeCell ref="Q17:R17"/>
    <mergeCell ref="U16:V16"/>
    <mergeCell ref="C19:D19"/>
    <mergeCell ref="E19:V19"/>
    <mergeCell ref="W19:AA19"/>
    <mergeCell ref="B18:M18"/>
    <mergeCell ref="N18:P18"/>
    <mergeCell ref="Q18:R18"/>
    <mergeCell ref="S18:T18"/>
    <mergeCell ref="B24:H24"/>
    <mergeCell ref="I24:J24"/>
    <mergeCell ref="B32:B39"/>
    <mergeCell ref="C32:D32"/>
    <mergeCell ref="B30:E30"/>
    <mergeCell ref="O26:AB26"/>
    <mergeCell ref="AA30:AB30"/>
    <mergeCell ref="E32:I33"/>
    <mergeCell ref="J32:N33"/>
    <mergeCell ref="D26:I27"/>
    <mergeCell ref="C34:D39"/>
    <mergeCell ref="E34:E36"/>
    <mergeCell ref="E37:E39"/>
    <mergeCell ref="H34:I39"/>
    <mergeCell ref="C33:D33"/>
    <mergeCell ref="F34:G36"/>
    <mergeCell ref="F37:G39"/>
    <mergeCell ref="O29:AB29"/>
    <mergeCell ref="U34:V36"/>
    <mergeCell ref="T37:T39"/>
    <mergeCell ref="O33:P33"/>
    <mergeCell ref="Q33:R33"/>
    <mergeCell ref="P31:R31"/>
    <mergeCell ref="Q34:R36"/>
    <mergeCell ref="AA37:AA39"/>
    <mergeCell ref="AB37:AB39"/>
    <mergeCell ref="O37:P39"/>
    <mergeCell ref="M31:N31"/>
    <mergeCell ref="O34:P36"/>
    <mergeCell ref="J34:N39"/>
    <mergeCell ref="Q37:R39"/>
    <mergeCell ref="S37:S39"/>
    <mergeCell ref="O30:Z30"/>
    <mergeCell ref="X34:X36"/>
    <mergeCell ref="Y34:Y36"/>
    <mergeCell ref="Z34:Z36"/>
    <mergeCell ref="U37:V39"/>
    <mergeCell ref="L26:N26"/>
    <mergeCell ref="O25:T25"/>
    <mergeCell ref="U18:V18"/>
    <mergeCell ref="W18:AA18"/>
    <mergeCell ref="S17:T17"/>
    <mergeCell ref="L28:N28"/>
    <mergeCell ref="O27:AB27"/>
    <mergeCell ref="O28:AB28"/>
    <mergeCell ref="E20:P20"/>
    <mergeCell ref="Q20:V20"/>
    <mergeCell ref="B11:M11"/>
    <mergeCell ref="B12:M12"/>
    <mergeCell ref="N11:P11"/>
    <mergeCell ref="N12:P12"/>
    <mergeCell ref="U33:V33"/>
    <mergeCell ref="U11:V11"/>
    <mergeCell ref="U12:V12"/>
    <mergeCell ref="Q11:R11"/>
    <mergeCell ref="Q12:R12"/>
    <mergeCell ref="U22:AB22"/>
    <mergeCell ref="S11:T11"/>
    <mergeCell ref="S12:T12"/>
    <mergeCell ref="W11:AA11"/>
    <mergeCell ref="W12:AA12"/>
    <mergeCell ref="X31:AB31"/>
    <mergeCell ref="S34:S36"/>
    <mergeCell ref="T34:T36"/>
    <mergeCell ref="U17:V17"/>
    <mergeCell ref="W17:AA17"/>
    <mergeCell ref="T31:W31"/>
    <mergeCell ref="AA34:AA36"/>
    <mergeCell ref="AB34:AB36"/>
    <mergeCell ref="W37:W39"/>
    <mergeCell ref="X37:X39"/>
    <mergeCell ref="Y37:Y39"/>
    <mergeCell ref="Z37:Z39"/>
    <mergeCell ref="W34:W36"/>
  </mergeCells>
  <conditionalFormatting sqref="S12:AB18 B12:P18 W19:AA20 O25:AB29 O30:Z30 P31:R31 T31:W31 R9:AB9">
    <cfRule type="cellIs" priority="13" dxfId="201" operator="equal" stopIfTrue="1">
      <formula>0</formula>
    </cfRule>
  </conditionalFormatting>
  <conditionalFormatting sqref="Q12:R12">
    <cfRule type="expression" priority="14" dxfId="201" stopIfTrue="1">
      <formula>$N$12=0</formula>
    </cfRule>
  </conditionalFormatting>
  <conditionalFormatting sqref="Q13:R13">
    <cfRule type="expression" priority="15" dxfId="201" stopIfTrue="1">
      <formula>$N$13=0</formula>
    </cfRule>
  </conditionalFormatting>
  <conditionalFormatting sqref="Q14:R14">
    <cfRule type="expression" priority="16" dxfId="201" stopIfTrue="1">
      <formula>$N$14=0</formula>
    </cfRule>
  </conditionalFormatting>
  <conditionalFormatting sqref="Q15:R15">
    <cfRule type="expression" priority="17" dxfId="201" stopIfTrue="1">
      <formula>$N$15=0</formula>
    </cfRule>
  </conditionalFormatting>
  <conditionalFormatting sqref="Q16:R16">
    <cfRule type="expression" priority="18" dxfId="201" stopIfTrue="1">
      <formula>$N$16=0</formula>
    </cfRule>
  </conditionalFormatting>
  <conditionalFormatting sqref="Q17:R17">
    <cfRule type="expression" priority="19" dxfId="201" stopIfTrue="1">
      <formula>$N$17=0</formula>
    </cfRule>
  </conditionalFormatting>
  <conditionalFormatting sqref="Q18:R18">
    <cfRule type="expression" priority="20" dxfId="201" stopIfTrue="1">
      <formula>$N$18=0</formula>
    </cfRule>
  </conditionalFormatting>
  <conditionalFormatting sqref="AB6:AB7">
    <cfRule type="expression" priority="21" dxfId="201" stopIfTrue="1">
      <formula>$AD$1=0</formula>
    </cfRule>
  </conditionalFormatting>
  <conditionalFormatting sqref="O33:AB39 J34:N39 E34:F34 E37:F37">
    <cfRule type="expression" priority="22" dxfId="200" stopIfTrue="1">
      <formula>$AF$1&lt;8</formula>
    </cfRule>
  </conditionalFormatting>
  <conditionalFormatting sqref="E32:I33">
    <cfRule type="expression" priority="23" dxfId="200" stopIfTrue="1">
      <formula>AF1&lt;8</formula>
    </cfRule>
    <cfRule type="cellIs" priority="24" dxfId="201" operator="equal" stopIfTrue="1">
      <formula>0</formula>
    </cfRule>
  </conditionalFormatting>
  <conditionalFormatting sqref="J32:N33">
    <cfRule type="expression" priority="25" dxfId="200" stopIfTrue="1">
      <formula>AF1&lt;8</formula>
    </cfRule>
    <cfRule type="cellIs" priority="26" dxfId="201" operator="equal" stopIfTrue="1">
      <formula>0</formula>
    </cfRule>
  </conditionalFormatting>
  <conditionalFormatting sqref="U22">
    <cfRule type="cellIs" priority="7" dxfId="195" operator="between">
      <formula>44927</formula>
      <formula>45291</formula>
    </cfRule>
    <cfRule type="cellIs" priority="8" dxfId="196" operator="between">
      <formula>44562</formula>
      <formula>44926</formula>
    </cfRule>
    <cfRule type="cellIs" priority="9" dxfId="197" operator="between">
      <formula>44197</formula>
      <formula>44561</formula>
    </cfRule>
    <cfRule type="cellIs" priority="10" dxfId="198" operator="between">
      <formula>43831</formula>
      <formula>44196</formula>
    </cfRule>
    <cfRule type="cellIs" priority="11" dxfId="199" operator="between">
      <formula>43586</formula>
      <formula>43830</formula>
    </cfRule>
    <cfRule type="cellIs" priority="12" dxfId="0" operator="lessThanOrEqual">
      <formula>43585</formula>
    </cfRule>
  </conditionalFormatting>
  <conditionalFormatting sqref="B9">
    <cfRule type="cellIs" priority="1" dxfId="195" operator="between">
      <formula>44927</formula>
      <formula>45291</formula>
    </cfRule>
    <cfRule type="cellIs" priority="2" dxfId="196" operator="between">
      <formula>44562</formula>
      <formula>44926</formula>
    </cfRule>
    <cfRule type="cellIs" priority="3" dxfId="197" operator="between">
      <formula>44197</formula>
      <formula>44561</formula>
    </cfRule>
    <cfRule type="cellIs" priority="4" dxfId="198" operator="between">
      <formula>43831</formula>
      <formula>44196</formula>
    </cfRule>
    <cfRule type="cellIs" priority="5" dxfId="199" operator="between">
      <formula>43586</formula>
      <formula>43830</formula>
    </cfRule>
    <cfRule type="cellIs" priority="6" dxfId="0" operator="lessThanOrEqual">
      <formula>43585</formula>
    </cfRule>
  </conditionalFormatting>
  <printOptions/>
  <pageMargins left="0.7874015748031497" right="0.1968503937007874" top="0.4724409448818898" bottom="0.2755905511811024" header="0.35433070866141736"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8"/>
  </sheetPr>
  <dimension ref="B1:AH41"/>
  <sheetViews>
    <sheetView zoomScalePageLayoutView="0" workbookViewId="0" topLeftCell="A19">
      <selection activeCell="E33" sqref="E33"/>
    </sheetView>
  </sheetViews>
  <sheetFormatPr defaultColWidth="9.00390625" defaultRowHeight="13.5"/>
  <cols>
    <col min="1" max="1" width="9.00390625" style="8" customWidth="1"/>
    <col min="2" max="2" width="9.75390625" style="8" bestFit="1" customWidth="1"/>
    <col min="3" max="4" width="9.00390625" style="8" customWidth="1"/>
    <col min="5" max="5" width="12.375" style="8" customWidth="1"/>
    <col min="6" max="6" width="7.875" style="8" customWidth="1"/>
    <col min="7" max="7" width="12.375" style="8" customWidth="1"/>
    <col min="8" max="8" width="5.625" style="8" customWidth="1"/>
    <col min="9" max="9" width="6.375" style="8" customWidth="1"/>
    <col min="10" max="34" width="2.125" style="8" customWidth="1"/>
    <col min="35" max="16384" width="9.00390625" style="8" customWidth="1"/>
  </cols>
  <sheetData>
    <row r="1" ht="11.25">
      <c r="D1" s="156"/>
    </row>
    <row r="4" ht="11.25">
      <c r="B4" s="146"/>
    </row>
    <row r="5" spans="5:11" ht="11.25">
      <c r="E5" s="650" t="s">
        <v>105</v>
      </c>
      <c r="F5" s="650"/>
      <c r="G5" s="650" t="s">
        <v>121</v>
      </c>
      <c r="H5" s="650"/>
      <c r="I5" s="32"/>
      <c r="J5" s="32"/>
      <c r="K5" s="32"/>
    </row>
    <row r="6" spans="5:11" ht="11.25">
      <c r="E6" s="33" t="s">
        <v>123</v>
      </c>
      <c r="F6" s="33" t="s">
        <v>122</v>
      </c>
      <c r="G6" s="33" t="s">
        <v>123</v>
      </c>
      <c r="H6" s="33" t="s">
        <v>122</v>
      </c>
      <c r="I6" s="32"/>
      <c r="J6" s="32"/>
      <c r="K6" s="32"/>
    </row>
    <row r="7" spans="2:8" ht="11.25">
      <c r="B7" s="160"/>
      <c r="E7" s="147">
        <f>ROUNDDOWN(('入力用シート(様式への入力は本シートを使用してください)'!E10),0)</f>
        <v>0</v>
      </c>
      <c r="F7" s="148">
        <f>ABS(('入力用シート(様式への入力は本シートを使用してください)'!E10-E7)*1000)</f>
        <v>0</v>
      </c>
      <c r="G7" s="147">
        <f>ROUNDDOWN(('入力用シート(様式への入力は本シートを使用してください)'!F10),0)</f>
        <v>0</v>
      </c>
      <c r="H7" s="148">
        <f>ABS(('入力用シート(様式への入力は本シートを使用してください)'!F10-G7)*1000)</f>
        <v>0</v>
      </c>
    </row>
    <row r="8" spans="5:8" ht="11.25">
      <c r="E8" s="147">
        <f>ROUNDDOWN(('入力用シート(様式への入力は本シートを使用してください)'!E11),0)</f>
        <v>0</v>
      </c>
      <c r="F8" s="148">
        <f>ABS(('入力用シート(様式への入力は本シートを使用してください)'!E11-E8)*1000)</f>
        <v>0</v>
      </c>
      <c r="G8" s="147">
        <f>ROUNDDOWN(('入力用シート(様式への入力は本シートを使用してください)'!F11),0)</f>
        <v>0</v>
      </c>
      <c r="H8" s="148">
        <f>ABS(('入力用シート(様式への入力は本シートを使用してください)'!F11-G8)*1000)</f>
        <v>0</v>
      </c>
    </row>
    <row r="9" spans="5:8" ht="11.25">
      <c r="E9" s="147">
        <f>ROUNDDOWN(('入力用シート(様式への入力は本シートを使用してください)'!E12),0)</f>
        <v>0</v>
      </c>
      <c r="F9" s="148">
        <f>ABS(('入力用シート(様式への入力は本シートを使用してください)'!E12-E9)*1000)</f>
        <v>0</v>
      </c>
      <c r="G9" s="147">
        <f>ROUNDDOWN(('入力用シート(様式への入力は本シートを使用してください)'!F12),0)</f>
        <v>0</v>
      </c>
      <c r="H9" s="148">
        <f>ABS(('入力用シート(様式への入力は本シートを使用してください)'!F12-G9)*1000)</f>
        <v>0</v>
      </c>
    </row>
    <row r="10" spans="5:8" ht="11.25">
      <c r="E10" s="147">
        <f>ROUNDDOWN(('入力用シート(様式への入力は本シートを使用してください)'!E13),0)</f>
        <v>0</v>
      </c>
      <c r="F10" s="148">
        <f>ABS(('入力用シート(様式への入力は本シートを使用してください)'!E13-E10)*1000)</f>
        <v>0</v>
      </c>
      <c r="G10" s="147">
        <f>ROUNDDOWN(('入力用シート(様式への入力は本シートを使用してください)'!F13),0)</f>
        <v>0</v>
      </c>
      <c r="H10" s="148">
        <f>ABS(('入力用シート(様式への入力は本シートを使用してください)'!F13-G10)*1000)</f>
        <v>0</v>
      </c>
    </row>
    <row r="11" spans="5:8" ht="11.25">
      <c r="E11" s="147">
        <f>ROUNDDOWN(('入力用シート(様式への入力は本シートを使用してください)'!E14),0)</f>
        <v>0</v>
      </c>
      <c r="F11" s="148">
        <f>ABS(('入力用シート(様式への入力は本シートを使用してください)'!E14-E11)*1000)</f>
        <v>0</v>
      </c>
      <c r="G11" s="147">
        <f>ROUNDDOWN(('入力用シート(様式への入力は本シートを使用してください)'!F14),0)</f>
        <v>0</v>
      </c>
      <c r="H11" s="148">
        <f>ABS(('入力用シート(様式への入力は本シートを使用してください)'!F14-G11)*1000)</f>
        <v>0</v>
      </c>
    </row>
    <row r="12" spans="5:8" ht="11.25">
      <c r="E12" s="147">
        <f>ROUNDDOWN(('入力用シート(様式への入力は本シートを使用してください)'!E15),0)</f>
        <v>0</v>
      </c>
      <c r="F12" s="148">
        <f>ABS(('入力用シート(様式への入力は本シートを使用してください)'!E15-E12)*1000)</f>
        <v>0</v>
      </c>
      <c r="G12" s="147">
        <f>ROUNDDOWN(('入力用シート(様式への入力は本シートを使用してください)'!F15),0)</f>
        <v>0</v>
      </c>
      <c r="H12" s="148">
        <f>ABS(('入力用シート(様式への入力は本シートを使用してください)'!F15-G12)*1000)</f>
        <v>0</v>
      </c>
    </row>
    <row r="13" spans="5:8" ht="11.25">
      <c r="E13" s="147">
        <f>ROUNDDOWN(('入力用シート(様式への入力は本シートを使用してください)'!E16),0)</f>
        <v>0</v>
      </c>
      <c r="F13" s="148">
        <f>ABS(('入力用シート(様式への入力は本シートを使用してください)'!E16-E13)*1000)</f>
        <v>0</v>
      </c>
      <c r="G13" s="147">
        <f>ROUNDDOWN(('入力用シート(様式への入力は本シートを使用してください)'!F16),0)</f>
        <v>0</v>
      </c>
      <c r="H13" s="148">
        <f>ABS(('入力用シート(様式への入力は本シートを使用してください)'!F16-G13)*1000)</f>
        <v>0</v>
      </c>
    </row>
    <row r="14" spans="4:12" ht="11.25">
      <c r="D14" s="149"/>
      <c r="F14" s="32" t="s">
        <v>109</v>
      </c>
      <c r="G14" s="147">
        <f>ROUNDDOWN(('入力用シート(様式への入力は本シートを使用してください)'!F17),0)</f>
        <v>0</v>
      </c>
      <c r="H14" s="150"/>
      <c r="L14" s="8" t="s">
        <v>130</v>
      </c>
    </row>
    <row r="15" spans="5:12" ht="11.25">
      <c r="E15" s="151"/>
      <c r="F15" s="152"/>
      <c r="G15" s="150"/>
      <c r="H15" s="150"/>
      <c r="L15" s="153">
        <f>LEN('入力用シート(様式への入力は本シートを使用してください)'!F19)</f>
        <v>0</v>
      </c>
    </row>
    <row r="16" spans="5:24" ht="11.25">
      <c r="E16" s="152"/>
      <c r="F16" s="152"/>
      <c r="G16" s="154"/>
      <c r="K16" s="155" t="str">
        <f>MID(RIGHT("000000000000"&amp;('入力用シート(様式への入力は本シートを使用してください)'!$F$19),12),1,1)</f>
        <v>0</v>
      </c>
      <c r="L16" s="155" t="str">
        <f>MID(RIGHT("000000000000"&amp;('入力用シート(様式への入力は本シートを使用してください)'!$F$19),12),2,1)</f>
        <v>0</v>
      </c>
      <c r="M16" s="155" t="str">
        <f>MID(RIGHT("000000000000"&amp;('入力用シート(様式への入力は本シートを使用してください)'!$F$19),12),3,1)</f>
        <v>0</v>
      </c>
      <c r="N16" s="155" t="str">
        <f>MID(RIGHT("000000000000"&amp;('入力用シート(様式への入力は本シートを使用してください)'!$F$19),12),4,1)</f>
        <v>0</v>
      </c>
      <c r="O16" s="155" t="str">
        <f>MID(RIGHT("000000000000"&amp;('入力用シート(様式への入力は本シートを使用してください)'!$F$19),12),5,1)</f>
        <v>0</v>
      </c>
      <c r="P16" s="155" t="str">
        <f>MID(RIGHT("000000000000"&amp;('入力用シート(様式への入力は本シートを使用してください)'!$F$19),12),6,1)</f>
        <v>0</v>
      </c>
      <c r="Q16" s="155" t="str">
        <f>MID(RIGHT("000000000000"&amp;('入力用シート(様式への入力は本シートを使用してください)'!$F$19),12),7,1)</f>
        <v>0</v>
      </c>
      <c r="R16" s="155" t="str">
        <f>MID(RIGHT("000000000000"&amp;('入力用シート(様式への入力は本シートを使用してください)'!$F$19),12),8,1)</f>
        <v>0</v>
      </c>
      <c r="S16" s="155" t="str">
        <f>MID(RIGHT("000000000000"&amp;('入力用シート(様式への入力は本シートを使用してください)'!$F$19),12),9,1)</f>
        <v>0</v>
      </c>
      <c r="T16" s="155" t="str">
        <f>MID(RIGHT("000000000000"&amp;('入力用シート(様式への入力は本シートを使用してください)'!$F$19),12),10,1)</f>
        <v>0</v>
      </c>
      <c r="U16" s="155" t="str">
        <f>MID(RIGHT("000000000000"&amp;('入力用シート(様式への入力は本シートを使用してください)'!$F$19),12),11,1)</f>
        <v>0</v>
      </c>
      <c r="V16" s="155" t="str">
        <f>MID(RIGHT("000000000000"&amp;('入力用シート(様式への入力は本シートを使用してください)'!$F$19),12),12,1)</f>
        <v>0</v>
      </c>
      <c r="X16" s="8" t="s">
        <v>133</v>
      </c>
    </row>
    <row r="17" spans="8:24" ht="11.25">
      <c r="H17" s="156" t="s">
        <v>132</v>
      </c>
      <c r="I17" s="153">
        <f>SUM(K17:V17)</f>
        <v>0</v>
      </c>
      <c r="K17" s="157">
        <f>K16*1</f>
        <v>0</v>
      </c>
      <c r="L17" s="157">
        <f>L16*1</f>
        <v>0</v>
      </c>
      <c r="M17" s="157">
        <f aca="true" t="shared" si="0" ref="M17:V17">M16*1</f>
        <v>0</v>
      </c>
      <c r="N17" s="157">
        <f t="shared" si="0"/>
        <v>0</v>
      </c>
      <c r="O17" s="157">
        <f t="shared" si="0"/>
        <v>0</v>
      </c>
      <c r="P17" s="157">
        <f t="shared" si="0"/>
        <v>0</v>
      </c>
      <c r="Q17" s="157">
        <f t="shared" si="0"/>
        <v>0</v>
      </c>
      <c r="R17" s="157">
        <f t="shared" si="0"/>
        <v>0</v>
      </c>
      <c r="S17" s="157">
        <f t="shared" si="0"/>
        <v>0</v>
      </c>
      <c r="T17" s="157">
        <f t="shared" si="0"/>
        <v>0</v>
      </c>
      <c r="U17" s="157">
        <f t="shared" si="0"/>
        <v>0</v>
      </c>
      <c r="V17" s="157">
        <f t="shared" si="0"/>
        <v>0</v>
      </c>
      <c r="X17" s="8" t="s">
        <v>134</v>
      </c>
    </row>
    <row r="18" spans="11:24" ht="11.25">
      <c r="K18" s="153">
        <f>IF($L15&gt;11,K17,IF($L15&lt;11,"","\"))</f>
      </c>
      <c r="L18" s="153">
        <f>IF($L15&gt;10,L17,IF($L15&lt;10,"","\"))</f>
      </c>
      <c r="M18" s="153">
        <f>IF($L15&gt;9,M17,IF($L15&lt;9,"","\"))</f>
      </c>
      <c r="N18" s="153">
        <f>IF($L15&gt;8,N17,IF($L15&lt;8,"","\"))</f>
      </c>
      <c r="O18" s="153">
        <f>IF($L15&gt;7,O17,IF($L15&lt;7,"","\"))</f>
      </c>
      <c r="P18" s="153">
        <f>IF($L15&gt;6,P17,IF($L15&lt;6,"","\"))</f>
      </c>
      <c r="Q18" s="153">
        <f>IF($L15&gt;5,Q17,IF($L15&lt;5,"","\"))</f>
      </c>
      <c r="R18" s="153">
        <f>IF($L15&gt;4,R17,IF($L15&lt;4,"","\"))</f>
      </c>
      <c r="S18" s="153">
        <f>IF($L15&gt;3,S17,IF($L15&lt;3,"","\"))</f>
      </c>
      <c r="T18" s="153">
        <f>IF($L15&gt;2,T17,IF($L15&lt;2,"","\"))</f>
      </c>
      <c r="U18" s="153">
        <f>IF($L15&gt;1,U17,IF($L15&lt;1,"","\"))</f>
      </c>
      <c r="V18" s="153">
        <f>IF(V17&gt;=0,V17,"")</f>
        <v>0</v>
      </c>
      <c r="X18" s="8" t="s">
        <v>131</v>
      </c>
    </row>
    <row r="23" spans="4:5" ht="11.25">
      <c r="D23" s="158"/>
      <c r="E23" s="158"/>
    </row>
    <row r="24" spans="4:5" ht="11.25">
      <c r="D24" s="145"/>
      <c r="E24" s="145"/>
    </row>
    <row r="25" spans="4:5" ht="11.25">
      <c r="D25" s="145"/>
      <c r="E25" s="145"/>
    </row>
    <row r="30" spans="4:15" ht="11.25">
      <c r="D30" s="156" t="s">
        <v>135</v>
      </c>
      <c r="E30" s="153">
        <f>MID('入力用シート(様式への入力は本シートを使用してください)'!$C$33,1,1)</f>
      </c>
      <c r="F30" s="153">
        <f>MID('入力用シート(様式への入力は本シートを使用してください)'!$C$33,2,1)</f>
      </c>
      <c r="G30" s="153">
        <f>MID('入力用シート(様式への入力は本シートを使用してください)'!$C$33,3,1)</f>
      </c>
      <c r="H30" s="153">
        <f>MID('入力用シート(様式への入力は本シートを使用してください)'!$C$33,4,1)</f>
      </c>
      <c r="I30" s="153">
        <f>MID('入力用シート(様式への入力は本シートを使用してください)'!$C$33,5,1)</f>
      </c>
      <c r="J30" s="153">
        <f>MID('入力用シート(様式への入力は本シートを使用してください)'!$C$33,6,1)</f>
      </c>
      <c r="K30" s="153">
        <f>MID('入力用シート(様式への入力は本シートを使用してください)'!$C$33,7,1)</f>
      </c>
      <c r="L30" s="153">
        <f>MID('入力用シート(様式への入力は本シートを使用してください)'!$C$33,8,1)</f>
      </c>
      <c r="M30" s="153">
        <f>MID('入力用シート(様式への入力は本シートを使用してください)'!$C$33,9,1)</f>
      </c>
      <c r="N30" s="153">
        <f>MID('入力用シート(様式への入力は本シートを使用してください)'!$C$33,10,1)</f>
      </c>
      <c r="O30" s="153">
        <f>MID('入力用シート(様式への入力は本シートを使用してください)'!$C$33,11,1)</f>
      </c>
    </row>
    <row r="31" ht="11.25">
      <c r="E31" s="8" t="s">
        <v>137</v>
      </c>
    </row>
    <row r="32" ht="11.25">
      <c r="E32" s="159">
        <f>IF(E30="","",E30*1)</f>
      </c>
    </row>
    <row r="35" spans="4:7" ht="11.25">
      <c r="D35" s="156" t="s">
        <v>149</v>
      </c>
      <c r="E35" s="170" t="str">
        <f>WIDECHAR('入力用シート(様式への入力は本シートを使用してください)'!C40+10000000)</f>
        <v>１０００００００</v>
      </c>
      <c r="F35" s="32" t="s">
        <v>154</v>
      </c>
      <c r="G35" s="169" t="str">
        <f>RIGHT(E35,7)</f>
        <v>０００００００</v>
      </c>
    </row>
    <row r="37" spans="4:34" ht="11.25">
      <c r="D37" s="156" t="s">
        <v>136</v>
      </c>
      <c r="E37" s="153">
        <f>MID('入力用シート(様式への入力は本シートを使用してください)'!$C$41,1,1)</f>
      </c>
      <c r="F37" s="153">
        <f>MID('入力用シート(様式への入力は本シートを使用してください)'!$C$41,2,1)</f>
      </c>
      <c r="G37" s="153">
        <f>MID('入力用シート(様式への入力は本シートを使用してください)'!$C$41,3,1)</f>
      </c>
      <c r="H37" s="153">
        <f>MID('入力用シート(様式への入力は本シートを使用してください)'!$C$41,4,1)</f>
      </c>
      <c r="I37" s="153">
        <f>MID('入力用シート(様式への入力は本シートを使用してください)'!$C$41,5,1)</f>
      </c>
      <c r="J37" s="153">
        <f>MID('入力用シート(様式への入力は本シートを使用してください)'!$C$41,6,1)</f>
      </c>
      <c r="K37" s="153">
        <f>MID('入力用シート(様式への入力は本シートを使用してください)'!$C$41,7,1)</f>
      </c>
      <c r="L37" s="153">
        <f>MID('入力用シート(様式への入力は本シートを使用してください)'!$C$41,8,1)</f>
      </c>
      <c r="M37" s="153">
        <f>MID('入力用シート(様式への入力は本シートを使用してください)'!$C$41,9,1)</f>
      </c>
      <c r="N37" s="153">
        <f>MID('入力用シート(様式への入力は本シートを使用してください)'!$C$41,10,1)</f>
      </c>
      <c r="O37" s="153">
        <f>MID('入力用シート(様式への入力は本シートを使用してください)'!$C$41,11,1)</f>
      </c>
      <c r="P37" s="153">
        <f>MID('入力用シート(様式への入力は本シートを使用してください)'!$C$41,12,1)</f>
      </c>
      <c r="Q37" s="153">
        <f>MID('入力用シート(様式への入力は本シートを使用してください)'!$C$41,13,1)</f>
      </c>
      <c r="R37" s="153">
        <f>MID('入力用シート(様式への入力は本シートを使用してください)'!$C$41,14,1)</f>
      </c>
      <c r="S37" s="153">
        <f>MID('入力用シート(様式への入力は本シートを使用してください)'!$C$41,15,1)</f>
      </c>
      <c r="T37" s="153">
        <f>MID('入力用シート(様式への入力は本シートを使用してください)'!$C$41,16,1)</f>
      </c>
      <c r="U37" s="153">
        <f>MID('入力用シート(様式への入力は本シートを使用してください)'!$C$41,17,1)</f>
      </c>
      <c r="V37" s="153">
        <f>MID('入力用シート(様式への入力は本シートを使用してください)'!$C$41,18,1)</f>
      </c>
      <c r="W37" s="153">
        <f>MID('入力用シート(様式への入力は本シートを使用してください)'!$C$41,19,1)</f>
      </c>
      <c r="X37" s="153">
        <f>MID('入力用シート(様式への入力は本シートを使用してください)'!$C$41,20,1)</f>
      </c>
      <c r="Y37" s="153">
        <f>MID('入力用シート(様式への入力は本シートを使用してください)'!$C$41,21,1)</f>
      </c>
      <c r="Z37" s="153">
        <f>MID('入力用シート(様式への入力は本シートを使用してください)'!$C$41,22,1)</f>
      </c>
      <c r="AA37" s="153">
        <f>MID('入力用シート(様式への入力は本シートを使用してください)'!$C$41,23,1)</f>
      </c>
      <c r="AB37" s="153">
        <f>MID('入力用シート(様式への入力は本シートを使用してください)'!$C$41,24,1)</f>
      </c>
      <c r="AC37" s="153">
        <f>MID('入力用シート(様式への入力は本シートを使用してください)'!$C$41,25,1)</f>
      </c>
      <c r="AD37" s="153">
        <f>MID('入力用シート(様式への入力は本シートを使用してください)'!$C$41,26,1)</f>
      </c>
      <c r="AE37" s="153">
        <f>MID('入力用シート(様式への入力は本シートを使用してください)'!$C$41,27,1)</f>
      </c>
      <c r="AF37" s="153">
        <f>MID('入力用シート(様式への入力は本シートを使用してください)'!$C$41,28,1)</f>
      </c>
      <c r="AG37" s="153">
        <f>MID('入力用シート(様式への入力は本シートを使用してください)'!$C$41,29,1)</f>
      </c>
      <c r="AH37" s="153">
        <f>MID('入力用シート(様式への入力は本シートを使用してください)'!$C$41,30,1)</f>
      </c>
    </row>
    <row r="39" spans="4:5" ht="13.5">
      <c r="D39" s="156" t="s">
        <v>150</v>
      </c>
      <c r="E39">
        <f>LEN('入力用シート(様式への入力は本シートを使用してください)'!C40)</f>
        <v>0</v>
      </c>
    </row>
    <row r="40" spans="4:5" ht="13.5">
      <c r="D40" s="156"/>
      <c r="E40"/>
    </row>
    <row r="41" spans="4:5" ht="13.5">
      <c r="D41" s="156" t="s">
        <v>151</v>
      </c>
      <c r="E41">
        <f>LEN('入力用シート(様式への入力は本シートを使用してください)'!C41)</f>
        <v>0</v>
      </c>
    </row>
  </sheetData>
  <sheetProtection/>
  <mergeCells count="2">
    <mergeCell ref="G5:H5"/>
    <mergeCell ref="E5:F5"/>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神戸市会計室</dc:creator>
  <cp:keywords/>
  <dc:description/>
  <cp:lastModifiedBy>Administrator</cp:lastModifiedBy>
  <cp:lastPrinted>2019-05-07T05:37:54Z</cp:lastPrinted>
  <dcterms:created xsi:type="dcterms:W3CDTF">2007-03-07T04:11:54Z</dcterms:created>
  <dcterms:modified xsi:type="dcterms:W3CDTF">2019-05-07T07:46:27Z</dcterms:modified>
  <cp:category/>
  <cp:version/>
  <cp:contentType/>
  <cp:contentStatus/>
</cp:coreProperties>
</file>