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tabRatio="777" activeTab="0"/>
  </bookViews>
  <sheets>
    <sheet name="入力用シート(請求書作成は本シートを使用してください)" sheetId="1" r:id="rId1"/>
    <sheet name="請求書" sheetId="2" r:id="rId2"/>
    <sheet name="S" sheetId="3" state="hidden" r:id="rId3"/>
  </sheets>
  <definedNames>
    <definedName name="_xlnm.Print_Area" localSheetId="1">'請求書'!$A$1:$AC$50</definedName>
    <definedName name="_xlnm.Print_Area" localSheetId="0">'入力用シート(請求書作成は本シートを使用してください)'!$B$1:$H$40</definedName>
  </definedNames>
  <calcPr fullCalcOnLoad="1"/>
</workbook>
</file>

<file path=xl/comments1.xml><?xml version="1.0" encoding="utf-8"?>
<comments xmlns="http://schemas.openxmlformats.org/spreadsheetml/2006/main">
  <authors>
    <author>石井　洋</author>
  </authors>
  <commentList>
    <comment ref="F5" authorId="0">
      <text>
        <r>
          <rPr>
            <sz val="9"/>
            <color indexed="57"/>
            <rFont val="ＭＳ Ｐゴシック"/>
            <family val="3"/>
          </rPr>
          <t>単価及び金額は、小数点以下３位まで入力できます（小数点以下３位まで表示します）。</t>
        </r>
      </text>
    </comment>
  </commentList>
</comments>
</file>

<file path=xl/comments2.xml><?xml version="1.0" encoding="utf-8"?>
<comments xmlns="http://schemas.openxmlformats.org/spreadsheetml/2006/main">
  <authors>
    <author>石井　洋</author>
    <author>神戸市</author>
  </authors>
  <commentList>
    <comment ref="J2" authorId="0">
      <text>
        <r>
          <rPr>
            <b/>
            <sz val="10"/>
            <color indexed="9"/>
            <rFont val="ＭＳ Ｐゴシック"/>
            <family val="3"/>
          </rPr>
          <t>本シートには直接入力はできません。
入力用シートに必要事項を入力後、本シートを使用して印刷してください。</t>
        </r>
      </text>
    </comment>
    <comment ref="G4" authorId="1">
      <text>
        <r>
          <rPr>
            <b/>
            <sz val="9"/>
            <rFont val="ＭＳ Ｐゴシック"/>
            <family val="3"/>
          </rPr>
          <t>本欄（件名）は、神戸市で記入します。</t>
        </r>
      </text>
    </comment>
  </commentList>
</comments>
</file>

<file path=xl/sharedStrings.xml><?xml version="1.0" encoding="utf-8"?>
<sst xmlns="http://schemas.openxmlformats.org/spreadsheetml/2006/main" count="108" uniqueCount="103">
  <si>
    <t>※</t>
  </si>
  <si>
    <t>件　　　名</t>
  </si>
  <si>
    <t>（１）＋（２）</t>
  </si>
  <si>
    <t>十</t>
  </si>
  <si>
    <t>百</t>
  </si>
  <si>
    <t>千</t>
  </si>
  <si>
    <t>円</t>
  </si>
  <si>
    <t>納入（履行）年月日</t>
  </si>
  <si>
    <t>納入場所又は履行場所</t>
  </si>
  <si>
    <t>単位</t>
  </si>
  <si>
    <t>消費税及び地方消費税に相当する額</t>
  </si>
  <si>
    <t>注意</t>
  </si>
  <si>
    <t>銀行</t>
  </si>
  <si>
    <t>支店名</t>
  </si>
  <si>
    <t>口座名義（カナ）３０字以内</t>
  </si>
  <si>
    <t>番号</t>
  </si>
  <si>
    <t>登録債権者は登録債権者番号を記入し、口座振替依頼欄を斜線で抹消してください。</t>
  </si>
  <si>
    <t>未登録債権者は、口座振替依頼欄に記入してください。</t>
  </si>
  <si>
    <t>※は神戸市で記入します。</t>
  </si>
  <si>
    <t>請求書</t>
  </si>
  <si>
    <t>請　　求　　金　　額</t>
  </si>
  <si>
    <t>）</t>
  </si>
  <si>
    <t>品　名　又　は　件　名</t>
  </si>
  <si>
    <t>数　量</t>
  </si>
  <si>
    <t>単　価</t>
  </si>
  <si>
    <t>金　　　　額</t>
  </si>
  <si>
    <t>単位</t>
  </si>
  <si>
    <t>円</t>
  </si>
  <si>
    <t>(１)</t>
  </si>
  <si>
    <t>小　　　　　　　　　　　　　計</t>
  </si>
  <si>
    <t>(２)</t>
  </si>
  <si>
    <t>〒</t>
  </si>
  <si>
    <t>住　所</t>
  </si>
  <si>
    <t>登録債権者番号</t>
  </si>
  <si>
    <t>氏　名</t>
  </si>
  <si>
    <t>℡</t>
  </si>
  <si>
    <t>（</t>
  </si>
  <si>
    <t>口座振替で支払いされる場合は
下記口座に振込みしてください。</t>
  </si>
  <si>
    <t>品名又は件名</t>
  </si>
  <si>
    <t>数量</t>
  </si>
  <si>
    <t>単価</t>
  </si>
  <si>
    <t>金額</t>
  </si>
  <si>
    <t>納入場所又は履行場所</t>
  </si>
  <si>
    <t>小計</t>
  </si>
  <si>
    <t>市外局番</t>
  </si>
  <si>
    <t>普通預金は，１</t>
  </si>
  <si>
    <t>普　通</t>
  </si>
  <si>
    <t>計</t>
  </si>
  <si>
    <t>小数点以下</t>
  </si>
  <si>
    <t>整数部分</t>
  </si>
  <si>
    <t>消費税及び地方消費税に相当する額</t>
  </si>
  <si>
    <t>請求年月日</t>
  </si>
  <si>
    <t>　　　　　　　　　　例　322-5053</t>
  </si>
  <si>
    <t>↓請求金額桁数算出</t>
  </si>
  <si>
    <t>←３点セット請求金額欄表示用</t>
  </si>
  <si>
    <t>白紙状態での1円部分ブランク表示判別用→</t>
  </si>
  <si>
    <t>←請求額分解用</t>
  </si>
  <si>
    <t>←分解数字数値化用</t>
  </si>
  <si>
    <t>債権者登録番号分解用→</t>
  </si>
  <si>
    <t>口座名義分解用→</t>
  </si>
  <si>
    <t>↓数値化（登録・未登録判別）</t>
  </si>
  <si>
    <t>小               計</t>
  </si>
  <si>
    <t>合               計</t>
  </si>
  <si>
    <t xml:space="preserve">   神　　戸　　市　　長</t>
  </si>
  <si>
    <t>あて</t>
  </si>
  <si>
    <t>依頼欄
口座振替</t>
  </si>
  <si>
    <t>当座預金は，２</t>
  </si>
  <si>
    <t>預金
種目</t>
  </si>
  <si>
    <t>口座
番号</t>
  </si>
  <si>
    <t>当　座</t>
  </si>
  <si>
    <t>口座番号を半角から全角に変換→</t>
  </si>
  <si>
    <t>口座番号桁カウント→</t>
  </si>
  <si>
    <t>口座名義文字数カウント→</t>
  </si>
  <si>
    <t>→</t>
  </si>
  <si>
    <t>単価に消費税が含まれる場合は、 　 １ を入力してください</t>
  </si>
  <si>
    <t>ゆうちょ銀行へ振り込む場合は、新たに設定された振込用の店名、預金種目、口座番号(７桁)を記入して</t>
  </si>
  <si>
    <t>ください。</t>
  </si>
  <si>
    <r>
      <t>※</t>
    </r>
    <r>
      <rPr>
        <sz val="10"/>
        <color indexed="12"/>
        <rFont val="ＭＳ Ｐゴシック"/>
        <family val="3"/>
      </rPr>
      <t>局番の次にハイフンを入れてください</t>
    </r>
  </si>
  <si>
    <r>
      <t>※</t>
    </r>
    <r>
      <rPr>
        <sz val="9"/>
        <color indexed="12"/>
        <rFont val="ＭＳ Ｐゴシック"/>
        <family val="3"/>
      </rPr>
      <t xml:space="preserve">金融機関名・支店名は、フルネームで入力
    してください　　例 「○○銀行」「○○支店」
</t>
    </r>
    <r>
      <rPr>
        <b/>
        <sz val="9"/>
        <color indexed="12"/>
        <rFont val="ＭＳ Ｐゴシック"/>
        <family val="3"/>
      </rPr>
      <t>※</t>
    </r>
    <r>
      <rPr>
        <sz val="9"/>
        <color indexed="12"/>
        <rFont val="ＭＳ Ｐゴシック"/>
        <family val="3"/>
      </rPr>
      <t>ゆうちょ銀行の場合は、新たに設定された
   振込用の店名・預金種目・口座番号（７桁）
    を入力してください。</t>
    </r>
  </si>
  <si>
    <r>
      <t>※</t>
    </r>
    <r>
      <rPr>
        <sz val="9"/>
        <color indexed="12"/>
        <rFont val="ＭＳ ゴシック"/>
        <family val="3"/>
      </rPr>
      <t>口座番号は、７桁入力してください。</t>
    </r>
  </si>
  <si>
    <r>
      <t>※</t>
    </r>
    <r>
      <rPr>
        <sz val="9"/>
        <color indexed="12"/>
        <rFont val="ＭＳ Ｐゴシック"/>
        <family val="3"/>
      </rPr>
      <t>半角カタカナ
　 で入力してく
　  ださい</t>
    </r>
  </si>
  <si>
    <r>
      <t>※</t>
    </r>
    <r>
      <rPr>
        <sz val="9"/>
        <color indexed="12"/>
        <rFont val="ＭＳ Ｐゴシック"/>
        <family val="3"/>
      </rPr>
      <t xml:space="preserve"> 郵便番号７桁(ハイフンなし）を入力してください 　例 6508570</t>
    </r>
  </si>
  <si>
    <t xml:space="preserve"> 登録債権者番号</t>
  </si>
  <si>
    <t>預 金 種 目</t>
  </si>
  <si>
    <t>口 座 番 号</t>
  </si>
  <si>
    <t>口 座 名 義</t>
  </si>
  <si>
    <t>支   店   名</t>
  </si>
  <si>
    <t>銀   行   名</t>
  </si>
  <si>
    <t xml:space="preserve">   電  話  番  号</t>
  </si>
  <si>
    <t>氏           名</t>
  </si>
  <si>
    <t>住           所</t>
  </si>
  <si>
    <t xml:space="preserve">              〒</t>
  </si>
  <si>
    <t>(1)</t>
  </si>
  <si>
    <t>(2)</t>
  </si>
  <si>
    <t>(3)</t>
  </si>
  <si>
    <t>(4)</t>
  </si>
  <si>
    <t>(5)</t>
  </si>
  <si>
    <t>消費税及び地方消費税課税業者は、消費税及び地方消費税に相当する額を（２）欄に記入してください。</t>
  </si>
  <si>
    <t>　  以上の事項は、本様式を手書き作成される場合の注意事項です。入力ｼｰﾄから作成される場合には自動設</t>
  </si>
  <si>
    <t>定されます。</t>
  </si>
  <si>
    <t>印</t>
  </si>
  <si>
    <t>※債権者登録済ですので、以下の項目の入力は不要です。</t>
  </si>
  <si>
    <t>「 請 求 書 」　入 力 用 シ ー ト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</si>
</sst>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[&lt;=999]000;[&lt;=9999]000\-00;000\-0000"/>
    <numFmt numFmtId="179" formatCode="#,##0.000_ "/>
    <numFmt numFmtId="180" formatCode="#,##0.0_ "/>
    <numFmt numFmtId="181" formatCode="#,##0.00_ "/>
    <numFmt numFmtId="182" formatCode="#,##0_);[Red]\(#,##0\)"/>
    <numFmt numFmtId="183" formatCode="0_);[Red]\(0\)"/>
    <numFmt numFmtId="184" formatCode="[$-411]ggge&quot;年&quot;m&quot;月&quot;d&quot;日&quot;;@"/>
    <numFmt numFmtId="185" formatCode="0.00_ "/>
    <numFmt numFmtId="186" formatCode="[&lt;=999]000;[&lt;=99999]000\-00;000\-0000"/>
    <numFmt numFmtId="187" formatCode="0000000000"/>
    <numFmt numFmtId="188" formatCode="000"/>
    <numFmt numFmtId="189" formatCode="#&quot;％&quot;"/>
    <numFmt numFmtId="190" formatCode="0.000_);[Red]\(0.000\)"/>
    <numFmt numFmtId="191" formatCode="#,##0.000_);[Red]\(#,##0.000\)"/>
    <numFmt numFmtId="192" formatCode="[Red]#,##0.000_ "/>
    <numFmt numFmtId="193" formatCode="0.00000000_ "/>
    <numFmt numFmtId="194" formatCode="0000000"/>
    <numFmt numFmtId="195" formatCode="000000"/>
    <numFmt numFmtId="196" formatCode="000\-0000"/>
  </numFmts>
  <fonts count="7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b/>
      <sz val="11"/>
      <color indexed="12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b/>
      <sz val="14"/>
      <color indexed="12"/>
      <name val="ＭＳ Ｐゴシック"/>
      <family val="3"/>
    </font>
    <font>
      <sz val="11"/>
      <name val="ＭＳ ゴシック"/>
      <family val="3"/>
    </font>
    <font>
      <sz val="10"/>
      <color indexed="12"/>
      <name val="ＭＳ Ｐゴシック"/>
      <family val="3"/>
    </font>
    <font>
      <b/>
      <sz val="14"/>
      <color indexed="9"/>
      <name val="ＭＳ Ｐゴシック"/>
      <family val="3"/>
    </font>
    <font>
      <sz val="24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明朝"/>
      <family val="1"/>
    </font>
    <font>
      <sz val="14"/>
      <name val="ＭＳ Ｐ明朝"/>
      <family val="1"/>
    </font>
    <font>
      <sz val="11"/>
      <color indexed="22"/>
      <name val="ＭＳ Ｐゴシック"/>
      <family val="3"/>
    </font>
    <font>
      <sz val="8"/>
      <color indexed="12"/>
      <name val="ＭＳ Ｐゴシック"/>
      <family val="3"/>
    </font>
    <font>
      <sz val="9"/>
      <color indexed="12"/>
      <name val="ＭＳ Ｐゴシック"/>
      <family val="3"/>
    </font>
    <font>
      <sz val="9"/>
      <color indexed="57"/>
      <name val="ＭＳ Ｐゴシック"/>
      <family val="3"/>
    </font>
    <font>
      <b/>
      <sz val="10"/>
      <color indexed="10"/>
      <name val="ＭＳ Ｐゴシック"/>
      <family val="3"/>
    </font>
    <font>
      <sz val="11"/>
      <color indexed="12"/>
      <name val="ＭＳ Ｐゴシック"/>
      <family val="3"/>
    </font>
    <font>
      <sz val="9"/>
      <color indexed="10"/>
      <name val="ＭＳ Ｐゴシック"/>
      <family val="3"/>
    </font>
    <font>
      <sz val="11"/>
      <color indexed="10"/>
      <name val="ＭＳ Ｐゴシック"/>
      <family val="3"/>
    </font>
    <font>
      <sz val="6"/>
      <color indexed="23"/>
      <name val="ＭＳ Ｐゴシック"/>
      <family val="3"/>
    </font>
    <font>
      <b/>
      <sz val="10"/>
      <color indexed="9"/>
      <name val="ＭＳ Ｐゴシック"/>
      <family val="3"/>
    </font>
    <font>
      <sz val="8"/>
      <color indexed="13"/>
      <name val="ＭＳ Ｐゴシック"/>
      <family val="3"/>
    </font>
    <font>
      <b/>
      <sz val="11"/>
      <name val="ＭＳ Ｐゴシック"/>
      <family val="3"/>
    </font>
    <font>
      <sz val="16"/>
      <name val="ＭＳ ゴシック"/>
      <family val="3"/>
    </font>
    <font>
      <sz val="9"/>
      <name val="ＭＳ ゴシック"/>
      <family val="3"/>
    </font>
    <font>
      <sz val="9"/>
      <color indexed="12"/>
      <name val="ＭＳ ゴシック"/>
      <family val="3"/>
    </font>
    <font>
      <sz val="11"/>
      <name val="ＭＳ 明朝"/>
      <family val="1"/>
    </font>
    <font>
      <b/>
      <sz val="11"/>
      <color indexed="10"/>
      <name val="ＭＳ Ｐゴシック"/>
      <family val="3"/>
    </font>
    <font>
      <b/>
      <sz val="10"/>
      <color indexed="12"/>
      <name val="ＭＳ Ｐゴシック"/>
      <family val="3"/>
    </font>
    <font>
      <b/>
      <sz val="9"/>
      <color indexed="12"/>
      <name val="ＭＳ Ｐゴシック"/>
      <family val="3"/>
    </font>
    <font>
      <b/>
      <sz val="9"/>
      <color indexed="12"/>
      <name val="ＭＳ ゴシック"/>
      <family val="3"/>
    </font>
    <font>
      <b/>
      <sz val="14"/>
      <color indexed="9"/>
      <name val="HG丸ｺﾞｼｯｸM-PRO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hair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thin"/>
      <bottom style="thin"/>
    </border>
    <border>
      <left style="dotted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dotted"/>
      <right style="medium"/>
      <top style="medium"/>
      <bottom style="thin"/>
    </border>
    <border>
      <left style="dotted"/>
      <right style="medium"/>
      <top style="thin"/>
      <bottom style="medium"/>
    </border>
    <border>
      <left style="medium"/>
      <right style="dotted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tted"/>
      <right style="dotted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thin">
        <color indexed="12"/>
      </bottom>
    </border>
    <border>
      <left style="hair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thin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thin">
        <color indexed="12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 style="dotted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dotted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dotted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 style="dotted">
        <color indexed="12"/>
      </top>
      <bottom style="dotted">
        <color indexed="12"/>
      </bottom>
    </border>
    <border>
      <left>
        <color indexed="63"/>
      </left>
      <right>
        <color indexed="63"/>
      </right>
      <top style="dotted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medium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dotted"/>
      <top style="thin"/>
      <bottom style="medium"/>
    </border>
    <border>
      <left style="medium"/>
      <right style="dotted"/>
      <top style="medium"/>
      <bottom style="thin"/>
    </border>
    <border>
      <left style="dotted"/>
      <right style="dotted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dotted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tted"/>
      <right style="dotted"/>
      <top>
        <color indexed="63"/>
      </top>
      <bottom style="double"/>
    </border>
    <border>
      <left style="thin"/>
      <right style="dotted"/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1" borderId="4" applyNumberFormat="0" applyAlignment="0" applyProtection="0"/>
    <xf numFmtId="0" fontId="76" fillId="32" borderId="0" applyNumberFormat="0" applyBorder="0" applyAlignment="0" applyProtection="0"/>
  </cellStyleXfs>
  <cellXfs count="360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0" fontId="0" fillId="0" borderId="0" xfId="0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horizontal="left" vertical="top"/>
    </xf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49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49" fontId="9" fillId="0" borderId="13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7" fillId="0" borderId="19" xfId="0" applyFont="1" applyBorder="1" applyAlignment="1" applyProtection="1">
      <alignment vertical="center" wrapText="1"/>
      <protection locked="0"/>
    </xf>
    <xf numFmtId="0" fontId="21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/>
    </xf>
    <xf numFmtId="0" fontId="10" fillId="0" borderId="20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179" fontId="10" fillId="0" borderId="21" xfId="0" applyNumberFormat="1" applyFont="1" applyBorder="1" applyAlignment="1" applyProtection="1">
      <alignment vertical="center"/>
      <protection locked="0"/>
    </xf>
    <xf numFmtId="176" fontId="10" fillId="0" borderId="21" xfId="0" applyNumberFormat="1" applyFont="1" applyBorder="1" applyAlignment="1" applyProtection="1">
      <alignment horizontal="right" vertical="center" indent="2"/>
      <protection locked="0"/>
    </xf>
    <xf numFmtId="176" fontId="10" fillId="0" borderId="22" xfId="0" applyNumberFormat="1" applyFont="1" applyBorder="1" applyAlignment="1" applyProtection="1">
      <alignment horizontal="right" vertical="center" indent="2"/>
      <protection locked="0"/>
    </xf>
    <xf numFmtId="194" fontId="9" fillId="0" borderId="23" xfId="0" applyNumberFormat="1" applyFont="1" applyBorder="1" applyAlignment="1" applyProtection="1">
      <alignment horizontal="center" vertical="center"/>
      <protection locked="0"/>
    </xf>
    <xf numFmtId="195" fontId="29" fillId="0" borderId="0" xfId="0" applyNumberFormat="1" applyFont="1" applyAlignment="1">
      <alignment horizontal="right" vertical="center"/>
    </xf>
    <xf numFmtId="188" fontId="18" fillId="0" borderId="24" xfId="0" applyNumberFormat="1" applyFont="1" applyFill="1" applyBorder="1" applyAlignment="1">
      <alignment horizontal="right" vertical="center" shrinkToFit="1"/>
    </xf>
    <xf numFmtId="188" fontId="18" fillId="0" borderId="18" xfId="0" applyNumberFormat="1" applyFont="1" applyFill="1" applyBorder="1" applyAlignment="1">
      <alignment horizontal="right" vertical="center" shrinkToFit="1"/>
    </xf>
    <xf numFmtId="188" fontId="18" fillId="0" borderId="25" xfId="0" applyNumberFormat="1" applyFont="1" applyFill="1" applyBorder="1" applyAlignment="1">
      <alignment horizontal="right" vertical="center" shrinkToFit="1"/>
    </xf>
    <xf numFmtId="188" fontId="18" fillId="0" borderId="26" xfId="0" applyNumberFormat="1" applyFont="1" applyFill="1" applyBorder="1" applyAlignment="1">
      <alignment horizontal="right" vertical="center" shrinkToFit="1"/>
    </xf>
    <xf numFmtId="0" fontId="0" fillId="0" borderId="27" xfId="0" applyFill="1" applyBorder="1" applyAlignment="1">
      <alignment vertical="center"/>
    </xf>
    <xf numFmtId="182" fontId="17" fillId="0" borderId="28" xfId="0" applyNumberFormat="1" applyFont="1" applyFill="1" applyBorder="1" applyAlignment="1">
      <alignment horizontal="left" vertical="center" shrinkToFit="1"/>
    </xf>
    <xf numFmtId="182" fontId="17" fillId="0" borderId="29" xfId="0" applyNumberFormat="1" applyFont="1" applyFill="1" applyBorder="1" applyAlignment="1">
      <alignment horizontal="left" vertical="center" shrinkToFi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7" fillId="0" borderId="12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20" fillId="0" borderId="3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84" fontId="16" fillId="0" borderId="35" xfId="0" applyNumberFormat="1" applyFont="1" applyFill="1" applyBorder="1" applyAlignment="1" applyProtection="1">
      <alignment horizontal="center" vertical="center"/>
      <protection/>
    </xf>
    <xf numFmtId="184" fontId="16" fillId="0" borderId="36" xfId="0" applyNumberFormat="1" applyFont="1" applyFill="1" applyBorder="1" applyAlignment="1" applyProtection="1">
      <alignment horizontal="center" vertical="center"/>
      <protection/>
    </xf>
    <xf numFmtId="184" fontId="16" fillId="0" borderId="36" xfId="0" applyNumberFormat="1" applyFont="1" applyFill="1" applyBorder="1" applyAlignment="1">
      <alignment horizontal="center" vertical="center"/>
    </xf>
    <xf numFmtId="184" fontId="16" fillId="0" borderId="37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10" fillId="0" borderId="0" xfId="0" applyFont="1" applyFill="1" applyBorder="1" applyAlignment="1" applyProtection="1">
      <alignment horizontal="left" vertical="center" indent="1" shrinkToFit="1"/>
      <protection/>
    </xf>
    <xf numFmtId="0" fontId="0" fillId="33" borderId="0" xfId="0" applyFill="1" applyAlignment="1" applyProtection="1">
      <alignment vertical="center"/>
      <protection/>
    </xf>
    <xf numFmtId="195" fontId="31" fillId="33" borderId="0" xfId="0" applyNumberFormat="1" applyFont="1" applyFill="1" applyAlignment="1" applyProtection="1">
      <alignment horizontal="right" vertical="top"/>
      <protection/>
    </xf>
    <xf numFmtId="177" fontId="28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0" fillId="34" borderId="38" xfId="0" applyFont="1" applyFill="1" applyBorder="1" applyAlignment="1" applyProtection="1">
      <alignment horizontal="center" vertical="center"/>
      <protection/>
    </xf>
    <xf numFmtId="0" fontId="0" fillId="34" borderId="39" xfId="0" applyFont="1" applyFill="1" applyBorder="1" applyAlignment="1" applyProtection="1">
      <alignment horizontal="center" vertical="center"/>
      <protection/>
    </xf>
    <xf numFmtId="0" fontId="0" fillId="34" borderId="40" xfId="0" applyFont="1" applyFill="1" applyBorder="1" applyAlignment="1" applyProtection="1">
      <alignment horizontal="center" vertical="center"/>
      <protection/>
    </xf>
    <xf numFmtId="0" fontId="0" fillId="34" borderId="41" xfId="0" applyFont="1" applyFill="1" applyBorder="1" applyAlignment="1" applyProtection="1">
      <alignment horizontal="center" vertical="center"/>
      <protection/>
    </xf>
    <xf numFmtId="0" fontId="0" fillId="34" borderId="42" xfId="0" applyFont="1" applyFill="1" applyBorder="1" applyAlignment="1" applyProtection="1">
      <alignment horizontal="center" vertical="center"/>
      <protection/>
    </xf>
    <xf numFmtId="179" fontId="10" fillId="0" borderId="21" xfId="0" applyNumberFormat="1" applyFont="1" applyBorder="1" applyAlignment="1" applyProtection="1">
      <alignment vertical="center"/>
      <protection/>
    </xf>
    <xf numFmtId="185" fontId="0" fillId="0" borderId="0" xfId="0" applyNumberFormat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8" fillId="34" borderId="43" xfId="0" applyFont="1" applyFill="1" applyBorder="1" applyAlignment="1" applyProtection="1">
      <alignment horizontal="left" vertical="center" indent="5"/>
      <protection/>
    </xf>
    <xf numFmtId="0" fontId="38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 indent="5"/>
      <protection/>
    </xf>
    <xf numFmtId="0" fontId="0" fillId="0" borderId="0" xfId="0" applyFill="1" applyBorder="1" applyAlignment="1" applyProtection="1">
      <alignment horizontal="left" vertical="center" indent="1" shrinkToFit="1"/>
      <protection/>
    </xf>
    <xf numFmtId="0" fontId="8" fillId="34" borderId="43" xfId="0" applyFont="1" applyFill="1" applyBorder="1" applyAlignment="1" applyProtection="1">
      <alignment horizontal="left" vertical="center" indent="10"/>
      <protection/>
    </xf>
    <xf numFmtId="0" fontId="3" fillId="0" borderId="0" xfId="0" applyFont="1" applyAlignment="1" applyProtection="1">
      <alignment vertical="center"/>
      <protection/>
    </xf>
    <xf numFmtId="0" fontId="4" fillId="0" borderId="4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3" fillId="0" borderId="0" xfId="0" applyFont="1" applyAlignment="1" applyProtection="1">
      <alignment horizontal="center"/>
      <protection/>
    </xf>
    <xf numFmtId="0" fontId="8" fillId="34" borderId="45" xfId="0" applyFont="1" applyFill="1" applyBorder="1" applyAlignment="1" applyProtection="1">
      <alignment horizontal="left" vertical="center" indent="9"/>
      <protection/>
    </xf>
    <xf numFmtId="0" fontId="3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 indent="9"/>
      <protection/>
    </xf>
    <xf numFmtId="0" fontId="13" fillId="0" borderId="0" xfId="0" applyFont="1" applyAlignment="1" applyProtection="1">
      <alignment vertical="top"/>
      <protection/>
    </xf>
    <xf numFmtId="0" fontId="8" fillId="34" borderId="45" xfId="0" applyFont="1" applyFill="1" applyBorder="1" applyAlignment="1" applyProtection="1">
      <alignment horizontal="left" vertical="center" indent="11"/>
      <protection/>
    </xf>
    <xf numFmtId="0" fontId="3" fillId="0" borderId="0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 indent="11"/>
      <protection/>
    </xf>
    <xf numFmtId="0" fontId="2" fillId="0" borderId="0" xfId="0" applyFont="1" applyAlignment="1" applyProtection="1">
      <alignment vertical="top"/>
      <protection/>
    </xf>
    <xf numFmtId="0" fontId="5" fillId="0" borderId="46" xfId="0" applyFont="1" applyFill="1" applyBorder="1" applyAlignment="1" applyProtection="1">
      <alignment horizontal="center" vertical="center"/>
      <protection locked="0"/>
    </xf>
    <xf numFmtId="179" fontId="10" fillId="0" borderId="47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/>
    </xf>
    <xf numFmtId="185" fontId="3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shrinkToFit="1"/>
      <protection/>
    </xf>
    <xf numFmtId="193" fontId="3" fillId="0" borderId="0" xfId="0" applyNumberFormat="1" applyFont="1" applyAlignment="1" applyProtection="1">
      <alignment vertical="center"/>
      <protection/>
    </xf>
    <xf numFmtId="177" fontId="3" fillId="35" borderId="0" xfId="0" applyNumberFormat="1" applyFont="1" applyFill="1" applyAlignment="1" applyProtection="1">
      <alignment vertical="center"/>
      <protection/>
    </xf>
    <xf numFmtId="188" fontId="3" fillId="35" borderId="0" xfId="0" applyNumberFormat="1" applyFont="1" applyFill="1" applyAlignment="1" applyProtection="1">
      <alignment vertical="center"/>
      <protection/>
    </xf>
    <xf numFmtId="183" fontId="3" fillId="0" borderId="0" xfId="0" applyNumberFormat="1" applyFont="1" applyAlignment="1" applyProtection="1">
      <alignment vertical="center"/>
      <protection/>
    </xf>
    <xf numFmtId="177" fontId="3" fillId="0" borderId="0" xfId="0" applyNumberFormat="1" applyFont="1" applyFill="1" applyAlignment="1" applyProtection="1">
      <alignment vertical="center"/>
      <protection/>
    </xf>
    <xf numFmtId="9" fontId="3" fillId="0" borderId="0" xfId="0" applyNumberFormat="1" applyFont="1" applyFill="1" applyAlignment="1" applyProtection="1">
      <alignment vertical="center"/>
      <protection/>
    </xf>
    <xf numFmtId="0" fontId="3" fillId="35" borderId="0" xfId="0" applyFont="1" applyFill="1" applyAlignment="1" applyProtection="1">
      <alignment vertical="center"/>
      <protection/>
    </xf>
    <xf numFmtId="185" fontId="3" fillId="0" borderId="0" xfId="0" applyNumberFormat="1" applyFont="1" applyFill="1" applyAlignment="1" applyProtection="1">
      <alignment vertical="center"/>
      <protection/>
    </xf>
    <xf numFmtId="0" fontId="3" fillId="35" borderId="0" xfId="0" applyFont="1" applyFill="1" applyAlignment="1" applyProtection="1">
      <alignment horizontal="center" vertical="center"/>
      <protection/>
    </xf>
    <xf numFmtId="0" fontId="3" fillId="35" borderId="0" xfId="0" applyNumberFormat="1" applyFont="1" applyFill="1" applyAlignment="1" applyProtection="1">
      <alignment horizontal="center" vertical="center"/>
      <protection/>
    </xf>
    <xf numFmtId="0" fontId="3" fillId="35" borderId="0" xfId="0" applyFont="1" applyFill="1" applyAlignment="1" applyProtection="1">
      <alignment horizontal="left" vertical="center"/>
      <protection/>
    </xf>
    <xf numFmtId="194" fontId="34" fillId="36" borderId="0" xfId="0" applyNumberFormat="1" applyFont="1" applyFill="1" applyAlignment="1" applyProtection="1">
      <alignment vertical="center"/>
      <protection/>
    </xf>
    <xf numFmtId="0" fontId="3" fillId="35" borderId="0" xfId="0" applyFont="1" applyFill="1" applyAlignment="1" applyProtection="1">
      <alignment vertical="center"/>
      <protection/>
    </xf>
    <xf numFmtId="0" fontId="14" fillId="33" borderId="0" xfId="0" applyFont="1" applyFill="1" applyAlignment="1" applyProtection="1">
      <alignment horizontal="right" vertical="center" indent="9"/>
      <protection/>
    </xf>
    <xf numFmtId="196" fontId="9" fillId="0" borderId="48" xfId="0" applyNumberFormat="1" applyFont="1" applyBorder="1" applyAlignment="1" applyProtection="1">
      <alignment horizontal="center" vertical="center"/>
      <protection locked="0"/>
    </xf>
    <xf numFmtId="196" fontId="9" fillId="0" borderId="49" xfId="0" applyNumberFormat="1" applyFont="1" applyBorder="1" applyAlignment="1" applyProtection="1">
      <alignment horizontal="center" vertical="center"/>
      <protection locked="0"/>
    </xf>
    <xf numFmtId="0" fontId="10" fillId="0" borderId="50" xfId="0" applyFont="1" applyFill="1" applyBorder="1" applyAlignment="1" applyProtection="1">
      <alignment vertical="center"/>
      <protection locked="0"/>
    </xf>
    <xf numFmtId="0" fontId="12" fillId="0" borderId="51" xfId="0" applyFont="1" applyFill="1" applyBorder="1" applyAlignment="1" applyProtection="1">
      <alignment vertical="center"/>
      <protection locked="0"/>
    </xf>
    <xf numFmtId="0" fontId="10" fillId="0" borderId="52" xfId="0" applyFont="1" applyFill="1" applyBorder="1" applyAlignment="1" applyProtection="1">
      <alignment vertical="center"/>
      <protection locked="0"/>
    </xf>
    <xf numFmtId="0" fontId="12" fillId="0" borderId="53" xfId="0" applyFont="1" applyFill="1" applyBorder="1" applyAlignment="1" applyProtection="1">
      <alignment vertical="center"/>
      <protection locked="0"/>
    </xf>
    <xf numFmtId="0" fontId="37" fillId="0" borderId="44" xfId="0" applyFont="1" applyBorder="1" applyAlignment="1" applyProtection="1">
      <alignment vertical="center" shrinkToFit="1"/>
      <protection/>
    </xf>
    <xf numFmtId="0" fontId="32" fillId="0" borderId="0" xfId="0" applyFont="1" applyAlignment="1" applyProtection="1">
      <alignment vertical="center" shrinkToFit="1"/>
      <protection/>
    </xf>
    <xf numFmtId="0" fontId="39" fillId="0" borderId="44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8" fillId="34" borderId="54" xfId="0" applyFont="1" applyFill="1" applyBorder="1" applyAlignment="1" applyProtection="1">
      <alignment horizontal="left" vertical="center" indent="10"/>
      <protection/>
    </xf>
    <xf numFmtId="0" fontId="0" fillId="0" borderId="43" xfId="0" applyBorder="1" applyAlignment="1" applyProtection="1">
      <alignment horizontal="left" vertical="center" indent="10"/>
      <protection/>
    </xf>
    <xf numFmtId="0" fontId="8" fillId="34" borderId="45" xfId="0" applyFont="1" applyFill="1" applyBorder="1" applyAlignment="1" applyProtection="1">
      <alignment vertical="center" wrapText="1"/>
      <protection/>
    </xf>
    <xf numFmtId="0" fontId="0" fillId="34" borderId="45" xfId="0" applyFill="1" applyBorder="1" applyAlignment="1" applyProtection="1">
      <alignment vertical="center"/>
      <protection/>
    </xf>
    <xf numFmtId="0" fontId="0" fillId="34" borderId="43" xfId="0" applyFill="1" applyBorder="1" applyAlignment="1" applyProtection="1">
      <alignment vertical="center"/>
      <protection/>
    </xf>
    <xf numFmtId="184" fontId="10" fillId="0" borderId="48" xfId="0" applyNumberFormat="1" applyFont="1" applyBorder="1" applyAlignment="1" applyProtection="1">
      <alignment horizontal="center" vertical="center"/>
      <protection locked="0"/>
    </xf>
    <xf numFmtId="0" fontId="10" fillId="0" borderId="55" xfId="0" applyFont="1" applyBorder="1" applyAlignment="1" applyProtection="1">
      <alignment horizontal="center" vertical="center"/>
      <protection locked="0"/>
    </xf>
    <xf numFmtId="0" fontId="10" fillId="0" borderId="49" xfId="0" applyFont="1" applyBorder="1" applyAlignment="1" applyProtection="1">
      <alignment horizontal="center" vertical="center"/>
      <protection locked="0"/>
    </xf>
    <xf numFmtId="0" fontId="10" fillId="0" borderId="48" xfId="0" applyFont="1" applyFill="1" applyBorder="1" applyAlignment="1" applyProtection="1">
      <alignment horizontal="left" vertical="center" indent="1" shrinkToFit="1"/>
      <protection locked="0"/>
    </xf>
    <xf numFmtId="0" fontId="10" fillId="0" borderId="55" xfId="0" applyFont="1" applyFill="1" applyBorder="1" applyAlignment="1" applyProtection="1">
      <alignment horizontal="left" vertical="center" indent="1" shrinkToFit="1"/>
      <protection locked="0"/>
    </xf>
    <xf numFmtId="0" fontId="0" fillId="0" borderId="49" xfId="0" applyFill="1" applyBorder="1" applyAlignment="1" applyProtection="1">
      <alignment horizontal="left" vertical="center" indent="1" shrinkToFit="1"/>
      <protection locked="0"/>
    </xf>
    <xf numFmtId="0" fontId="10" fillId="0" borderId="56" xfId="0" applyFont="1" applyFill="1" applyBorder="1" applyAlignment="1" applyProtection="1">
      <alignment vertical="center"/>
      <protection locked="0"/>
    </xf>
    <xf numFmtId="0" fontId="12" fillId="0" borderId="57" xfId="0" applyFont="1" applyFill="1" applyBorder="1" applyAlignment="1" applyProtection="1">
      <alignment vertical="center"/>
      <protection locked="0"/>
    </xf>
    <xf numFmtId="0" fontId="27" fillId="0" borderId="0" xfId="0" applyFont="1" applyFill="1" applyAlignment="1" applyProtection="1">
      <alignment vertical="top" wrapText="1"/>
      <protection/>
    </xf>
    <xf numFmtId="0" fontId="28" fillId="0" borderId="0" xfId="0" applyFont="1" applyAlignment="1" applyProtection="1">
      <alignment vertical="top" wrapText="1"/>
      <protection/>
    </xf>
    <xf numFmtId="0" fontId="22" fillId="0" borderId="44" xfId="0" applyFont="1" applyBorder="1" applyAlignment="1" applyProtection="1">
      <alignment vertical="center" wrapText="1"/>
      <protection/>
    </xf>
    <xf numFmtId="0" fontId="22" fillId="0" borderId="0" xfId="0" applyFont="1" applyAlignment="1" applyProtection="1">
      <alignment vertical="center"/>
      <protection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58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9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49" fontId="40" fillId="0" borderId="0" xfId="0" applyNumberFormat="1" applyFont="1" applyBorder="1" applyAlignment="1" applyProtection="1">
      <alignment vertical="center" wrapText="1"/>
      <protection/>
    </xf>
    <xf numFmtId="0" fontId="26" fillId="0" borderId="0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47" xfId="0" applyFont="1" applyBorder="1" applyAlignment="1" applyProtection="1">
      <alignment horizontal="center" vertical="center"/>
      <protection/>
    </xf>
    <xf numFmtId="0" fontId="4" fillId="0" borderId="59" xfId="0" applyFont="1" applyBorder="1" applyAlignment="1" applyProtection="1">
      <alignment horizontal="center" vertical="center"/>
      <protection/>
    </xf>
    <xf numFmtId="0" fontId="4" fillId="0" borderId="60" xfId="0" applyFont="1" applyBorder="1" applyAlignment="1" applyProtection="1">
      <alignment horizontal="center" vertical="center"/>
      <protection/>
    </xf>
    <xf numFmtId="49" fontId="9" fillId="0" borderId="61" xfId="0" applyNumberFormat="1" applyFont="1" applyBorder="1" applyAlignment="1" applyProtection="1">
      <alignment horizontal="center" vertical="center"/>
      <protection locked="0"/>
    </xf>
    <xf numFmtId="49" fontId="9" fillId="0" borderId="49" xfId="0" applyNumberFormat="1" applyFont="1" applyBorder="1" applyAlignment="1" applyProtection="1">
      <alignment horizontal="center" vertical="center"/>
      <protection locked="0"/>
    </xf>
    <xf numFmtId="184" fontId="10" fillId="0" borderId="48" xfId="0" applyNumberFormat="1" applyFont="1" applyFill="1" applyBorder="1" applyAlignment="1" applyProtection="1">
      <alignment horizontal="center" vertical="center"/>
      <protection locked="0"/>
    </xf>
    <xf numFmtId="0" fontId="10" fillId="0" borderId="55" xfId="0" applyFont="1" applyFill="1" applyBorder="1" applyAlignment="1" applyProtection="1">
      <alignment horizontal="center" vertical="center"/>
      <protection locked="0"/>
    </xf>
    <xf numFmtId="0" fontId="10" fillId="0" borderId="49" xfId="0" applyFont="1" applyFill="1" applyBorder="1" applyAlignment="1" applyProtection="1">
      <alignment horizontal="center" vertical="center"/>
      <protection locked="0"/>
    </xf>
    <xf numFmtId="0" fontId="33" fillId="0" borderId="48" xfId="0" applyFont="1" applyFill="1" applyBorder="1" applyAlignment="1" applyProtection="1">
      <alignment vertical="center"/>
      <protection locked="0"/>
    </xf>
    <xf numFmtId="0" fontId="33" fillId="0" borderId="55" xfId="0" applyFont="1" applyFill="1" applyBorder="1" applyAlignment="1" applyProtection="1">
      <alignment vertical="center"/>
      <protection locked="0"/>
    </xf>
    <xf numFmtId="0" fontId="33" fillId="0" borderId="49" xfId="0" applyFont="1" applyFill="1" applyBorder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top"/>
      <protection/>
    </xf>
    <xf numFmtId="49" fontId="41" fillId="0" borderId="0" xfId="0" applyNumberFormat="1" applyFont="1" applyFill="1" applyBorder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" fillId="0" borderId="48" xfId="0" applyFont="1" applyBorder="1" applyAlignment="1" applyProtection="1">
      <alignment vertical="center" shrinkToFit="1"/>
      <protection locked="0"/>
    </xf>
    <xf numFmtId="0" fontId="4" fillId="0" borderId="55" xfId="0" applyFont="1" applyBorder="1" applyAlignment="1" applyProtection="1">
      <alignment vertical="center" shrinkToFit="1"/>
      <protection locked="0"/>
    </xf>
    <xf numFmtId="0" fontId="4" fillId="0" borderId="49" xfId="0" applyFont="1" applyBorder="1" applyAlignment="1" applyProtection="1">
      <alignment vertical="center" shrinkToFit="1"/>
      <protection locked="0"/>
    </xf>
    <xf numFmtId="0" fontId="0" fillId="0" borderId="62" xfId="0" applyBorder="1" applyAlignment="1" applyProtection="1">
      <alignment horizontal="left" vertical="center" indent="10"/>
      <protection/>
    </xf>
    <xf numFmtId="0" fontId="39" fillId="0" borderId="0" xfId="0" applyFont="1" applyAlignment="1" applyProtection="1">
      <alignment vertical="top" wrapText="1"/>
      <protection/>
    </xf>
    <xf numFmtId="0" fontId="26" fillId="0" borderId="0" xfId="0" applyFont="1" applyAlignment="1" applyProtection="1">
      <alignment vertical="top"/>
      <protection/>
    </xf>
    <xf numFmtId="0" fontId="13" fillId="0" borderId="0" xfId="0" applyFont="1" applyAlignment="1" applyProtection="1">
      <alignment horizontal="center"/>
      <protection/>
    </xf>
    <xf numFmtId="49" fontId="9" fillId="0" borderId="48" xfId="0" applyNumberFormat="1" applyFont="1" applyBorder="1" applyAlignment="1" applyProtection="1">
      <alignment horizontal="center" vertical="center"/>
      <protection locked="0"/>
    </xf>
    <xf numFmtId="49" fontId="9" fillId="0" borderId="55" xfId="0" applyNumberFormat="1" applyFont="1" applyBorder="1" applyAlignment="1" applyProtection="1">
      <alignment horizontal="center" vertical="center"/>
      <protection locked="0"/>
    </xf>
    <xf numFmtId="0" fontId="20" fillId="37" borderId="63" xfId="0" applyFont="1" applyFill="1" applyBorder="1" applyAlignment="1">
      <alignment horizontal="center" vertical="center" wrapText="1"/>
    </xf>
    <xf numFmtId="0" fontId="0" fillId="37" borderId="12" xfId="0" applyFill="1" applyBorder="1" applyAlignment="1">
      <alignment horizontal="center" vertical="center"/>
    </xf>
    <xf numFmtId="0" fontId="0" fillId="37" borderId="64" xfId="0" applyFill="1" applyBorder="1" applyAlignment="1">
      <alignment horizontal="center" vertical="center"/>
    </xf>
    <xf numFmtId="0" fontId="20" fillId="0" borderId="65" xfId="0" applyFont="1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20" fillId="0" borderId="69" xfId="0" applyFont="1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2" fillId="0" borderId="72" xfId="0" applyFont="1" applyBorder="1" applyAlignment="1">
      <alignment horizontal="right" vertical="center"/>
    </xf>
    <xf numFmtId="0" fontId="2" fillId="0" borderId="65" xfId="0" applyFont="1" applyBorder="1" applyAlignment="1">
      <alignment horizontal="right" vertical="center"/>
    </xf>
    <xf numFmtId="176" fontId="16" fillId="0" borderId="73" xfId="0" applyNumberFormat="1" applyFont="1" applyFill="1" applyBorder="1" applyAlignment="1">
      <alignment horizontal="right" vertical="center" shrinkToFit="1"/>
    </xf>
    <xf numFmtId="176" fontId="16" fillId="0" borderId="67" xfId="0" applyNumberFormat="1" applyFont="1" applyFill="1" applyBorder="1" applyAlignment="1">
      <alignment horizontal="right" vertical="center" shrinkToFit="1"/>
    </xf>
    <xf numFmtId="0" fontId="20" fillId="37" borderId="10" xfId="0" applyFont="1" applyFill="1" applyBorder="1" applyAlignment="1">
      <alignment horizontal="center" vertical="center" wrapText="1"/>
    </xf>
    <xf numFmtId="0" fontId="0" fillId="37" borderId="74" xfId="0" applyFill="1" applyBorder="1" applyAlignment="1">
      <alignment horizontal="center" vertical="center"/>
    </xf>
    <xf numFmtId="0" fontId="0" fillId="37" borderId="75" xfId="0" applyFill="1" applyBorder="1" applyAlignment="1">
      <alignment horizontal="center" vertical="center"/>
    </xf>
    <xf numFmtId="184" fontId="16" fillId="0" borderId="0" xfId="0" applyNumberFormat="1" applyFont="1" applyFill="1" applyBorder="1" applyAlignment="1" applyProtection="1">
      <alignment horizontal="distributed" vertical="center"/>
      <protection/>
    </xf>
    <xf numFmtId="0" fontId="0" fillId="0" borderId="0" xfId="0" applyBorder="1" applyAlignment="1">
      <alignment horizontal="distributed" vertical="center"/>
    </xf>
    <xf numFmtId="0" fontId="0" fillId="0" borderId="12" xfId="0" applyBorder="1" applyAlignment="1">
      <alignment vertical="center"/>
    </xf>
    <xf numFmtId="0" fontId="0" fillId="0" borderId="76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20" fillId="37" borderId="79" xfId="0" applyFont="1" applyFill="1" applyBorder="1" applyAlignment="1">
      <alignment horizontal="center" vertical="center" wrapText="1"/>
    </xf>
    <xf numFmtId="0" fontId="0" fillId="37" borderId="0" xfId="0" applyFill="1" applyBorder="1" applyAlignment="1">
      <alignment horizontal="center" vertical="center"/>
    </xf>
    <xf numFmtId="0" fontId="0" fillId="37" borderId="80" xfId="0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188" fontId="18" fillId="0" borderId="67" xfId="0" applyNumberFormat="1" applyFont="1" applyFill="1" applyBorder="1" applyAlignment="1">
      <alignment horizontal="right" vertical="center" shrinkToFit="1"/>
    </xf>
    <xf numFmtId="188" fontId="18" fillId="0" borderId="82" xfId="0" applyNumberFormat="1" applyFont="1" applyFill="1" applyBorder="1" applyAlignment="1">
      <alignment horizontal="right" vertical="center" shrinkToFit="1"/>
    </xf>
    <xf numFmtId="0" fontId="2" fillId="0" borderId="72" xfId="0" applyFont="1" applyBorder="1" applyAlignment="1">
      <alignment horizontal="right" vertical="top"/>
    </xf>
    <xf numFmtId="0" fontId="2" fillId="0" borderId="65" xfId="0" applyFont="1" applyBorder="1" applyAlignment="1">
      <alignment horizontal="right" vertical="top"/>
    </xf>
    <xf numFmtId="176" fontId="17" fillId="0" borderId="73" xfId="0" applyNumberFormat="1" applyFont="1" applyFill="1" applyBorder="1" applyAlignment="1">
      <alignment horizontal="right" vertical="center" shrinkToFit="1"/>
    </xf>
    <xf numFmtId="176" fontId="17" fillId="0" borderId="67" xfId="0" applyNumberFormat="1" applyFont="1" applyFill="1" applyBorder="1" applyAlignment="1">
      <alignment horizontal="right" vertical="center" shrinkToFit="1"/>
    </xf>
    <xf numFmtId="188" fontId="18" fillId="0" borderId="34" xfId="0" applyNumberFormat="1" applyFont="1" applyFill="1" applyBorder="1" applyAlignment="1">
      <alignment horizontal="right" vertical="center" shrinkToFit="1"/>
    </xf>
    <xf numFmtId="188" fontId="18" fillId="0" borderId="83" xfId="0" applyNumberFormat="1" applyFont="1" applyFill="1" applyBorder="1" applyAlignment="1">
      <alignment horizontal="right" vertical="center" shrinkToFit="1"/>
    </xf>
    <xf numFmtId="176" fontId="17" fillId="0" borderId="84" xfId="0" applyNumberFormat="1" applyFont="1" applyFill="1" applyBorder="1" applyAlignment="1">
      <alignment horizontal="right" vertical="center" shrinkToFit="1"/>
    </xf>
    <xf numFmtId="176" fontId="17" fillId="0" borderId="34" xfId="0" applyNumberFormat="1" applyFont="1" applyFill="1" applyBorder="1" applyAlignment="1">
      <alignment horizontal="right" vertical="center" shrinkToFit="1"/>
    </xf>
    <xf numFmtId="0" fontId="0" fillId="0" borderId="85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177" fontId="18" fillId="0" borderId="35" xfId="0" applyNumberFormat="1" applyFont="1" applyFill="1" applyBorder="1" applyAlignment="1">
      <alignment horizontal="left" vertical="center" wrapText="1" indent="1"/>
    </xf>
    <xf numFmtId="177" fontId="18" fillId="0" borderId="36" xfId="0" applyNumberFormat="1" applyFont="1" applyFill="1" applyBorder="1" applyAlignment="1">
      <alignment horizontal="left" vertical="center" wrapText="1" indent="1"/>
    </xf>
    <xf numFmtId="177" fontId="18" fillId="0" borderId="37" xfId="0" applyNumberFormat="1" applyFont="1" applyFill="1" applyBorder="1" applyAlignment="1">
      <alignment horizontal="left" vertical="center" wrapText="1" indent="1"/>
    </xf>
    <xf numFmtId="0" fontId="0" fillId="0" borderId="72" xfId="0" applyBorder="1" applyAlignment="1">
      <alignment horizontal="center" vertical="center"/>
    </xf>
    <xf numFmtId="0" fontId="17" fillId="0" borderId="73" xfId="0" applyNumberFormat="1" applyFont="1" applyFill="1" applyBorder="1" applyAlignment="1">
      <alignment horizontal="right" vertical="center" shrinkToFit="1"/>
    </xf>
    <xf numFmtId="0" fontId="17" fillId="0" borderId="67" xfId="0" applyNumberFormat="1" applyFont="1" applyFill="1" applyBorder="1" applyAlignment="1">
      <alignment horizontal="right" vertical="center" shrinkToFit="1"/>
    </xf>
    <xf numFmtId="0" fontId="2" fillId="0" borderId="65" xfId="0" applyFont="1" applyBorder="1" applyAlignment="1">
      <alignment horizontal="center" vertical="top"/>
    </xf>
    <xf numFmtId="0" fontId="2" fillId="0" borderId="81" xfId="0" applyFont="1" applyBorder="1" applyAlignment="1">
      <alignment horizontal="center" vertical="top"/>
    </xf>
    <xf numFmtId="12" fontId="18" fillId="0" borderId="67" xfId="0" applyNumberFormat="1" applyFont="1" applyFill="1" applyBorder="1" applyAlignment="1" applyProtection="1">
      <alignment horizontal="center" vertical="center" shrinkToFit="1"/>
      <protection/>
    </xf>
    <xf numFmtId="12" fontId="18" fillId="0" borderId="82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 horizontal="center" vertical="center"/>
    </xf>
    <xf numFmtId="186" fontId="17" fillId="0" borderId="0" xfId="0" applyNumberFormat="1" applyFont="1" applyFill="1" applyBorder="1" applyAlignment="1">
      <alignment horizontal="left" vertical="center"/>
    </xf>
    <xf numFmtId="186" fontId="17" fillId="0" borderId="0" xfId="0" applyNumberFormat="1" applyFont="1" applyFill="1" applyAlignment="1">
      <alignment horizontal="left" vertical="center"/>
    </xf>
    <xf numFmtId="0" fontId="17" fillId="0" borderId="8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 shrinkToFit="1"/>
    </xf>
    <xf numFmtId="0" fontId="17" fillId="0" borderId="12" xfId="0" applyFont="1" applyFill="1" applyBorder="1" applyAlignment="1">
      <alignment horizontal="left" vertical="center" shrinkToFit="1"/>
    </xf>
    <xf numFmtId="0" fontId="17" fillId="0" borderId="80" xfId="0" applyFont="1" applyFill="1" applyBorder="1" applyAlignment="1">
      <alignment horizontal="left" vertical="center" indent="1"/>
    </xf>
    <xf numFmtId="0" fontId="17" fillId="0" borderId="64" xfId="0" applyFont="1" applyFill="1" applyBorder="1" applyAlignment="1">
      <alignment horizontal="left" vertical="center" indent="1"/>
    </xf>
    <xf numFmtId="0" fontId="20" fillId="0" borderId="76" xfId="0" applyFont="1" applyFill="1" applyBorder="1" applyAlignment="1">
      <alignment horizontal="center" vertical="center"/>
    </xf>
    <xf numFmtId="0" fontId="0" fillId="0" borderId="87" xfId="0" applyFill="1" applyBorder="1" applyAlignment="1">
      <alignment horizontal="center" vertical="center"/>
    </xf>
    <xf numFmtId="0" fontId="0" fillId="0" borderId="88" xfId="0" applyFill="1" applyBorder="1" applyAlignment="1">
      <alignment horizontal="center" vertical="center"/>
    </xf>
    <xf numFmtId="0" fontId="20" fillId="0" borderId="72" xfId="0" applyFont="1" applyFill="1" applyBorder="1" applyAlignment="1">
      <alignment horizontal="center" vertical="center"/>
    </xf>
    <xf numFmtId="0" fontId="0" fillId="0" borderId="89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36" fillId="0" borderId="10" xfId="0" applyNumberFormat="1" applyFont="1" applyFill="1" applyBorder="1" applyAlignment="1" applyProtection="1">
      <alignment horizontal="distributed" vertical="center"/>
      <protection/>
    </xf>
    <xf numFmtId="0" fontId="36" fillId="0" borderId="79" xfId="0" applyNumberFormat="1" applyFont="1" applyFill="1" applyBorder="1" applyAlignment="1" applyProtection="1">
      <alignment horizontal="distributed" vertical="center"/>
      <protection/>
    </xf>
    <xf numFmtId="0" fontId="36" fillId="0" borderId="86" xfId="0" applyNumberFormat="1" applyFont="1" applyFill="1" applyBorder="1" applyAlignment="1" applyProtection="1">
      <alignment horizontal="distributed" vertical="center"/>
      <protection/>
    </xf>
    <xf numFmtId="0" fontId="36" fillId="0" borderId="74" xfId="0" applyNumberFormat="1" applyFont="1" applyFill="1" applyBorder="1" applyAlignment="1" applyProtection="1">
      <alignment horizontal="distributed" vertical="center"/>
      <protection/>
    </xf>
    <xf numFmtId="0" fontId="36" fillId="0" borderId="0" xfId="0" applyNumberFormat="1" applyFont="1" applyFill="1" applyBorder="1" applyAlignment="1" applyProtection="1">
      <alignment horizontal="distributed" vertical="center"/>
      <protection/>
    </xf>
    <xf numFmtId="0" fontId="36" fillId="0" borderId="90" xfId="0" applyNumberFormat="1" applyFont="1" applyFill="1" applyBorder="1" applyAlignment="1" applyProtection="1">
      <alignment horizontal="distributed" vertical="center"/>
      <protection/>
    </xf>
    <xf numFmtId="0" fontId="36" fillId="0" borderId="75" xfId="0" applyNumberFormat="1" applyFont="1" applyFill="1" applyBorder="1" applyAlignment="1" applyProtection="1">
      <alignment horizontal="distributed" vertical="center"/>
      <protection/>
    </xf>
    <xf numFmtId="0" fontId="36" fillId="0" borderId="80" xfId="0" applyNumberFormat="1" applyFont="1" applyFill="1" applyBorder="1" applyAlignment="1" applyProtection="1">
      <alignment horizontal="distributed" vertical="center"/>
      <protection/>
    </xf>
    <xf numFmtId="0" fontId="36" fillId="0" borderId="91" xfId="0" applyNumberFormat="1" applyFont="1" applyFill="1" applyBorder="1" applyAlignment="1" applyProtection="1">
      <alignment horizontal="distributed" vertical="center"/>
      <protection/>
    </xf>
    <xf numFmtId="0" fontId="20" fillId="0" borderId="8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shrinkToFit="1"/>
      <protection/>
    </xf>
    <xf numFmtId="0" fontId="0" fillId="0" borderId="74" xfId="0" applyFill="1" applyBorder="1" applyAlignment="1">
      <alignment horizontal="center" vertical="center" shrinkToFit="1"/>
    </xf>
    <xf numFmtId="0" fontId="0" fillId="0" borderId="74" xfId="0" applyFont="1" applyFill="1" applyBorder="1" applyAlignment="1" applyProtection="1">
      <alignment horizontal="center" vertical="center" shrinkToFit="1"/>
      <protection/>
    </xf>
    <xf numFmtId="0" fontId="0" fillId="0" borderId="75" xfId="0" applyFill="1" applyBorder="1" applyAlignment="1">
      <alignment horizontal="center" vertical="center" shrinkToFit="1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/>
      <protection/>
    </xf>
    <xf numFmtId="0" fontId="0" fillId="0" borderId="74" xfId="0" applyFill="1" applyBorder="1" applyAlignment="1">
      <alignment horizontal="center" vertical="center"/>
    </xf>
    <xf numFmtId="0" fontId="0" fillId="0" borderId="90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0" fillId="0" borderId="91" xfId="0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0" fillId="0" borderId="79" xfId="0" applyFont="1" applyFill="1" applyBorder="1" applyAlignment="1" applyProtection="1">
      <alignment horizontal="center" vertical="center" shrinkToFit="1"/>
      <protection/>
    </xf>
    <xf numFmtId="0" fontId="0" fillId="0" borderId="86" xfId="0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90" xfId="0" applyFill="1" applyBorder="1" applyAlignment="1">
      <alignment horizontal="center" vertical="center" shrinkToFit="1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80" xfId="0" applyFill="1" applyBorder="1" applyAlignment="1">
      <alignment horizontal="center" vertical="center" shrinkToFit="1"/>
    </xf>
    <xf numFmtId="0" fontId="0" fillId="0" borderId="91" xfId="0" applyFill="1" applyBorder="1" applyAlignment="1">
      <alignment horizontal="center" vertical="center" shrinkToFit="1"/>
    </xf>
    <xf numFmtId="0" fontId="1" fillId="0" borderId="92" xfId="0" applyFont="1" applyFill="1" applyBorder="1" applyAlignment="1" applyProtection="1">
      <alignment horizontal="center" vertical="distributed" textRotation="255" wrapText="1" indent="1"/>
      <protection/>
    </xf>
    <xf numFmtId="0" fontId="1" fillId="0" borderId="93" xfId="0" applyFont="1" applyFill="1" applyBorder="1" applyAlignment="1" applyProtection="1">
      <alignment horizontal="center" vertical="distributed" textRotation="255" wrapText="1" indent="1"/>
      <protection/>
    </xf>
    <xf numFmtId="0" fontId="1" fillId="0" borderId="94" xfId="0" applyFont="1" applyFill="1" applyBorder="1" applyAlignment="1" applyProtection="1">
      <alignment horizontal="center" vertical="distributed" textRotation="255" wrapText="1" indent="1"/>
      <protection/>
    </xf>
    <xf numFmtId="0" fontId="0" fillId="0" borderId="95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/>
    </xf>
    <xf numFmtId="0" fontId="0" fillId="0" borderId="80" xfId="0" applyBorder="1" applyAlignment="1">
      <alignment horizontal="center"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0" fillId="0" borderId="9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98" xfId="0" applyFont="1" applyFill="1" applyBorder="1" applyAlignment="1">
      <alignment horizontal="left" vertical="center" wrapText="1"/>
    </xf>
    <xf numFmtId="0" fontId="17" fillId="0" borderId="95" xfId="0" applyFont="1" applyFill="1" applyBorder="1" applyAlignment="1">
      <alignment horizontal="left" vertical="center" wrapText="1"/>
    </xf>
    <xf numFmtId="0" fontId="17" fillId="0" borderId="97" xfId="0" applyFont="1" applyFill="1" applyBorder="1" applyAlignment="1">
      <alignment horizontal="left" vertical="center" wrapText="1"/>
    </xf>
    <xf numFmtId="0" fontId="17" fillId="0" borderId="36" xfId="0" applyFont="1" applyFill="1" applyBorder="1" applyAlignment="1">
      <alignment horizontal="left" vertical="center" wrapText="1"/>
    </xf>
    <xf numFmtId="0" fontId="17" fillId="0" borderId="95" xfId="0" applyFont="1" applyFill="1" applyBorder="1" applyAlignment="1">
      <alignment horizontal="left" vertical="center"/>
    </xf>
    <xf numFmtId="0" fontId="17" fillId="0" borderId="99" xfId="0" applyFont="1" applyFill="1" applyBorder="1" applyAlignment="1">
      <alignment horizontal="left" vertical="center"/>
    </xf>
    <xf numFmtId="0" fontId="17" fillId="0" borderId="36" xfId="0" applyFont="1" applyFill="1" applyBorder="1" applyAlignment="1">
      <alignment horizontal="left" vertical="center"/>
    </xf>
    <xf numFmtId="0" fontId="17" fillId="0" borderId="37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4" fillId="0" borderId="100" xfId="0" applyNumberFormat="1" applyFont="1" applyFill="1" applyBorder="1" applyAlignment="1">
      <alignment horizontal="center" vertical="center"/>
    </xf>
    <xf numFmtId="176" fontId="17" fillId="0" borderId="101" xfId="0" applyNumberFormat="1" applyFont="1" applyFill="1" applyBorder="1" applyAlignment="1">
      <alignment horizontal="right" vertical="center" shrinkToFit="1"/>
    </xf>
    <xf numFmtId="176" fontId="17" fillId="0" borderId="102" xfId="0" applyNumberFormat="1" applyFont="1" applyFill="1" applyBorder="1" applyAlignment="1">
      <alignment horizontal="right" vertical="center" shrinkToFit="1"/>
    </xf>
    <xf numFmtId="0" fontId="4" fillId="0" borderId="100" xfId="0" applyFont="1" applyFill="1" applyBorder="1" applyAlignment="1">
      <alignment horizontal="center" vertical="center"/>
    </xf>
    <xf numFmtId="189" fontId="7" fillId="0" borderId="100" xfId="0" applyNumberFormat="1" applyFont="1" applyFill="1" applyBorder="1" applyAlignment="1">
      <alignment horizontal="center" vertical="center"/>
    </xf>
    <xf numFmtId="0" fontId="0" fillId="0" borderId="103" xfId="0" applyFill="1" applyBorder="1" applyAlignment="1">
      <alignment horizontal="center" vertical="center"/>
    </xf>
    <xf numFmtId="0" fontId="5" fillId="0" borderId="11" xfId="0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4" fillId="0" borderId="0" xfId="0" applyFont="1" applyBorder="1" applyAlignment="1" applyProtection="1">
      <alignment horizontal="center"/>
      <protection/>
    </xf>
    <xf numFmtId="176" fontId="16" fillId="0" borderId="104" xfId="0" applyNumberFormat="1" applyFont="1" applyFill="1" applyBorder="1" applyAlignment="1">
      <alignment horizontal="right" vertical="center" shrinkToFit="1"/>
    </xf>
    <xf numFmtId="176" fontId="16" fillId="0" borderId="102" xfId="0" applyNumberFormat="1" applyFont="1" applyFill="1" applyBorder="1" applyAlignment="1">
      <alignment horizontal="right" vertical="center" shrinkToFit="1"/>
    </xf>
    <xf numFmtId="176" fontId="17" fillId="0" borderId="105" xfId="0" applyNumberFormat="1" applyFont="1" applyFill="1" applyBorder="1" applyAlignment="1">
      <alignment horizontal="right" vertical="center" shrinkToFit="1"/>
    </xf>
    <xf numFmtId="176" fontId="17" fillId="0" borderId="106" xfId="0" applyNumberFormat="1" applyFont="1" applyFill="1" applyBorder="1" applyAlignment="1">
      <alignment horizontal="right" vertical="center" shrinkToFit="1"/>
    </xf>
    <xf numFmtId="177" fontId="18" fillId="0" borderId="27" xfId="0" applyNumberFormat="1" applyFont="1" applyFill="1" applyBorder="1" applyAlignment="1">
      <alignment horizontal="left" vertical="center" wrapText="1" indent="1"/>
    </xf>
    <xf numFmtId="177" fontId="18" fillId="0" borderId="100" xfId="0" applyNumberFormat="1" applyFont="1" applyFill="1" applyBorder="1" applyAlignment="1">
      <alignment horizontal="left" vertical="center" wrapText="1" indent="1"/>
    </xf>
    <xf numFmtId="177" fontId="18" fillId="0" borderId="107" xfId="0" applyNumberFormat="1" applyFont="1" applyFill="1" applyBorder="1" applyAlignment="1">
      <alignment horizontal="left" vertical="center" wrapText="1" indent="1"/>
    </xf>
    <xf numFmtId="0" fontId="17" fillId="0" borderId="84" xfId="0" applyNumberFormat="1" applyFont="1" applyFill="1" applyBorder="1" applyAlignment="1">
      <alignment horizontal="right" vertical="center" shrinkToFit="1"/>
    </xf>
    <xf numFmtId="0" fontId="17" fillId="0" borderId="34" xfId="0" applyNumberFormat="1" applyFont="1" applyFill="1" applyBorder="1" applyAlignment="1">
      <alignment horizontal="right" vertical="center" shrinkToFit="1"/>
    </xf>
    <xf numFmtId="0" fontId="16" fillId="0" borderId="97" xfId="0" applyFont="1" applyFill="1" applyBorder="1" applyAlignment="1">
      <alignment horizontal="center" vertical="center" shrinkToFit="1"/>
    </xf>
    <xf numFmtId="0" fontId="16" fillId="0" borderId="36" xfId="0" applyFont="1" applyFill="1" applyBorder="1" applyAlignment="1">
      <alignment horizontal="center" vertical="center" shrinkToFit="1"/>
    </xf>
    <xf numFmtId="0" fontId="16" fillId="0" borderId="108" xfId="0" applyFont="1" applyFill="1" applyBorder="1" applyAlignment="1">
      <alignment horizontal="center" vertical="center" shrinkToFit="1"/>
    </xf>
    <xf numFmtId="0" fontId="4" fillId="0" borderId="109" xfId="0" applyFont="1" applyBorder="1" applyAlignment="1">
      <alignment horizontal="center" vertical="center"/>
    </xf>
    <xf numFmtId="0" fontId="4" fillId="0" borderId="110" xfId="0" applyFont="1" applyBorder="1" applyAlignment="1">
      <alignment horizontal="center" vertical="center"/>
    </xf>
    <xf numFmtId="0" fontId="4" fillId="0" borderId="111" xfId="0" applyFont="1" applyBorder="1" applyAlignment="1">
      <alignment horizontal="center" vertical="center"/>
    </xf>
    <xf numFmtId="184" fontId="16" fillId="0" borderId="36" xfId="0" applyNumberFormat="1" applyFont="1" applyFill="1" applyBorder="1" applyAlignment="1" applyProtection="1">
      <alignment horizontal="distributed" vertical="center"/>
      <protection/>
    </xf>
    <xf numFmtId="0" fontId="0" fillId="0" borderId="36" xfId="0" applyBorder="1" applyAlignment="1">
      <alignment horizontal="distributed" vertical="center"/>
    </xf>
    <xf numFmtId="0" fontId="0" fillId="0" borderId="36" xfId="0" applyBorder="1" applyAlignment="1">
      <alignment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112" xfId="0" applyFont="1" applyFill="1" applyBorder="1" applyAlignment="1">
      <alignment horizontal="center" vertical="center"/>
    </xf>
    <xf numFmtId="0" fontId="0" fillId="0" borderId="113" xfId="0" applyBorder="1" applyAlignment="1">
      <alignment horizontal="right" vertical="center"/>
    </xf>
    <xf numFmtId="0" fontId="0" fillId="0" borderId="114" xfId="0" applyBorder="1" applyAlignment="1">
      <alignment horizontal="right" vertical="center"/>
    </xf>
    <xf numFmtId="0" fontId="0" fillId="0" borderId="115" xfId="0" applyBorder="1" applyAlignment="1">
      <alignment horizontal="left" vertical="center"/>
    </xf>
    <xf numFmtId="0" fontId="0" fillId="0" borderId="116" xfId="0" applyBorder="1" applyAlignment="1">
      <alignment horizontal="left" vertical="center"/>
    </xf>
    <xf numFmtId="0" fontId="0" fillId="0" borderId="117" xfId="0" applyBorder="1" applyAlignment="1">
      <alignment horizontal="left" vertical="center"/>
    </xf>
    <xf numFmtId="0" fontId="0" fillId="0" borderId="118" xfId="0" applyBorder="1" applyAlignment="1">
      <alignment horizontal="left" vertical="center"/>
    </xf>
    <xf numFmtId="0" fontId="15" fillId="0" borderId="66" xfId="0" applyFont="1" applyFill="1" applyBorder="1" applyAlignment="1">
      <alignment horizontal="center" vertical="center"/>
    </xf>
    <xf numFmtId="0" fontId="15" fillId="0" borderId="119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5" fillId="0" borderId="89" xfId="0" applyFont="1" applyFill="1" applyBorder="1" applyAlignment="1">
      <alignment horizontal="center" vertical="center"/>
    </xf>
    <xf numFmtId="0" fontId="15" fillId="0" borderId="120" xfId="0" applyFont="1" applyFill="1" applyBorder="1" applyAlignment="1">
      <alignment horizontal="center" vertical="center"/>
    </xf>
    <xf numFmtId="0" fontId="6" fillId="0" borderId="114" xfId="0" applyFont="1" applyBorder="1" applyAlignment="1">
      <alignment horizontal="distributed" vertical="center"/>
    </xf>
    <xf numFmtId="0" fontId="4" fillId="0" borderId="79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0" fillId="0" borderId="121" xfId="0" applyFont="1" applyBorder="1" applyAlignment="1">
      <alignment horizontal="left" vertical="center" wrapText="1"/>
    </xf>
    <xf numFmtId="0" fontId="0" fillId="0" borderId="122" xfId="0" applyFont="1" applyBorder="1" applyAlignment="1">
      <alignment horizontal="left" vertical="center" wrapText="1"/>
    </xf>
    <xf numFmtId="0" fontId="0" fillId="0" borderId="123" xfId="0" applyFont="1" applyBorder="1" applyAlignment="1">
      <alignment horizontal="left" vertical="center" wrapText="1"/>
    </xf>
    <xf numFmtId="0" fontId="0" fillId="0" borderId="124" xfId="0" applyBorder="1" applyAlignment="1">
      <alignment horizontal="center" vertical="top"/>
    </xf>
    <xf numFmtId="0" fontId="0" fillId="0" borderId="95" xfId="0" applyBorder="1" applyAlignment="1">
      <alignment horizontal="center" vertical="top"/>
    </xf>
    <xf numFmtId="0" fontId="0" fillId="0" borderId="99" xfId="0" applyBorder="1" applyAlignment="1">
      <alignment horizontal="center" vertical="top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0" fontId="3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7">
    <dxf>
      <font>
        <color indexed="9"/>
      </font>
    </dxf>
    <dxf>
      <font>
        <color indexed="22"/>
      </font>
      <fill>
        <patternFill>
          <bgColor indexed="22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2"/>
      </font>
      <fill>
        <patternFill>
          <bgColor indexed="22"/>
        </patternFill>
      </fill>
    </dxf>
    <dxf>
      <font>
        <color indexed="9"/>
      </font>
    </dxf>
    <dxf>
      <font>
        <color indexed="22"/>
      </font>
      <fill>
        <patternFill>
          <bgColor indexed="22"/>
        </patternFill>
      </fill>
    </dxf>
    <dxf>
      <font>
        <color auto="1"/>
      </font>
      <fill>
        <patternFill patternType="gray125"/>
      </fill>
    </dxf>
    <dxf>
      <font>
        <color indexed="9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color indexed="55"/>
      </font>
    </dxf>
    <dxf>
      <fill>
        <patternFill patternType="gray125">
          <fgColor indexed="64"/>
          <bgColor indexed="65"/>
        </patternFill>
      </fill>
      <border>
        <left style="dotted">
          <color indexed="63"/>
        </left>
        <right style="dotted">
          <color indexed="63"/>
        </right>
        <top style="dotted">
          <color indexed="63"/>
        </top>
        <bottom style="dotted">
          <color indexed="63"/>
        </bottom>
      </border>
    </dxf>
    <dxf>
      <font>
        <color indexed="22"/>
      </font>
      <fill>
        <patternFill>
          <bgColor indexed="9"/>
        </patternFill>
      </fill>
      <border>
        <bottom style="dotted">
          <color indexed="63"/>
        </bottom>
      </border>
    </dxf>
    <dxf>
      <font>
        <color indexed="22"/>
      </font>
      <fill>
        <patternFill patternType="none">
          <bgColor indexed="65"/>
        </patternFill>
      </fill>
      <border>
        <bottom style="dotted">
          <color indexed="63"/>
        </bottom>
      </border>
    </dxf>
    <dxf>
      <fill>
        <patternFill patternType="gray125">
          <bgColor indexed="65"/>
        </patternFill>
      </fill>
      <border>
        <left style="dotted">
          <color indexed="63"/>
        </left>
        <right style="dotted">
          <color indexed="63"/>
        </right>
        <top style="dotted">
          <color indexed="63"/>
        </top>
        <bottom style="dotted">
          <color indexed="63"/>
        </bottom>
      </border>
    </dxf>
    <dxf>
      <fill>
        <patternFill patternType="gray125">
          <fgColor indexed="8"/>
          <bgColor indexed="65"/>
        </patternFill>
      </fill>
      <border>
        <left style="dotted">
          <color indexed="63"/>
        </left>
        <right style="dotted">
          <color indexed="63"/>
        </right>
        <top style="dotted">
          <color indexed="63"/>
        </top>
        <bottom style="dotted">
          <color indexed="63"/>
        </bottom>
      </border>
    </dxf>
    <dxf>
      <font>
        <color indexed="22"/>
      </font>
    </dxf>
    <dxf>
      <fill>
        <patternFill>
          <bgColor indexed="13"/>
        </patternFill>
      </fill>
    </dxf>
    <dxf>
      <fill>
        <patternFill>
          <bgColor indexed="9"/>
        </patternFill>
      </fill>
    </dxf>
    <dxf>
      <font>
        <color indexed="15"/>
      </font>
    </dxf>
    <dxf>
      <font>
        <color indexed="12"/>
      </font>
    </dxf>
    <dxf>
      <font>
        <color indexed="22"/>
      </font>
    </dxf>
    <dxf>
      <font>
        <color indexed="15"/>
      </font>
    </dxf>
    <dxf>
      <font>
        <color indexed="12"/>
      </font>
    </dxf>
    <dxf>
      <font>
        <color indexed="22"/>
      </font>
    </dxf>
    <dxf>
      <font>
        <color rgb="FFC0C0C0"/>
      </font>
      <border/>
    </dxf>
    <dxf>
      <font>
        <color rgb="FF0000FF"/>
      </font>
      <border/>
    </dxf>
    <dxf>
      <font>
        <color rgb="FF00FFFF"/>
      </font>
      <border/>
    </dxf>
    <dxf>
      <fill>
        <patternFill patternType="gray125">
          <fgColor rgb="FF000000"/>
          <bgColor indexed="65"/>
        </patternFill>
      </fill>
      <border>
        <left style="dotted">
          <color rgb="FF333333"/>
        </left>
        <right style="dotted">
          <color rgb="FF00FFFF"/>
        </right>
        <top style="dotted"/>
        <bottom style="dotted">
          <color rgb="FF00FFFF"/>
        </bottom>
      </border>
    </dxf>
    <dxf>
      <fill>
        <patternFill patternType="gray125">
          <bgColor indexed="65"/>
        </patternFill>
      </fill>
      <border>
        <left style="dotted">
          <color rgb="FF333333"/>
        </left>
        <right style="dotted">
          <color rgb="FF00FFFF"/>
        </right>
        <top style="dotted"/>
        <bottom style="dotted">
          <color rgb="FF00FFFF"/>
        </bottom>
      </border>
    </dxf>
    <dxf>
      <font>
        <color rgb="FFC0C0C0"/>
      </font>
      <fill>
        <patternFill patternType="none">
          <bgColor indexed="65"/>
        </patternFill>
      </fill>
      <border>
        <bottom style="dotted">
          <color rgb="FF00FFFF"/>
        </bottom>
      </border>
    </dxf>
    <dxf>
      <font>
        <color rgb="FFC0C0C0"/>
      </font>
      <fill>
        <patternFill>
          <bgColor rgb="FFFFFFFF"/>
        </patternFill>
      </fill>
      <border>
        <bottom style="dotted">
          <color rgb="FF00FFFF"/>
        </bottom>
      </border>
    </dxf>
    <dxf>
      <fill>
        <patternFill patternType="gray125">
          <fgColor indexed="64"/>
          <bgColor indexed="65"/>
        </patternFill>
      </fill>
      <border>
        <left style="dotted">
          <color rgb="FF333333"/>
        </left>
        <right style="dotted">
          <color rgb="FF00FFFF"/>
        </right>
        <top style="dotted"/>
        <bottom style="dotted">
          <color rgb="FF00FFFF"/>
        </bottom>
      </border>
    </dxf>
    <dxf>
      <font>
        <color rgb="FF969696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color rgb="FFFFFFFF"/>
      </font>
      <fill>
        <patternFill patternType="none">
          <bgColor indexed="65"/>
        </patternFill>
      </fill>
      <border/>
    </dxf>
    <dxf>
      <font>
        <color auto="1"/>
      </font>
      <fill>
        <patternFill patternType="gray125"/>
      </fill>
      <border/>
    </dxf>
    <dxf>
      <font>
        <color rgb="FFC0C0C0"/>
      </font>
      <fill>
        <patternFill>
          <bgColor rgb="FFC0C0C0"/>
        </patternFill>
      </fill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685800</xdr:colOff>
      <xdr:row>5</xdr:row>
      <xdr:rowOff>9525</xdr:rowOff>
    </xdr:from>
    <xdr:to>
      <xdr:col>5</xdr:col>
      <xdr:colOff>685800</xdr:colOff>
      <xdr:row>12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4962525" y="1009650"/>
          <a:ext cx="0" cy="2657475"/>
        </a:xfrm>
        <a:prstGeom prst="line">
          <a:avLst/>
        </a:prstGeom>
        <a:noFill/>
        <a:ln w="63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1219200</xdr:colOff>
      <xdr:row>5</xdr:row>
      <xdr:rowOff>0</xdr:rowOff>
    </xdr:from>
    <xdr:to>
      <xdr:col>6</xdr:col>
      <xdr:colOff>1219200</xdr:colOff>
      <xdr:row>12</xdr:row>
      <xdr:rowOff>200025</xdr:rowOff>
    </xdr:to>
    <xdr:sp>
      <xdr:nvSpPr>
        <xdr:cNvPr id="2" name="Line 3"/>
        <xdr:cNvSpPr>
          <a:spLocks/>
        </xdr:cNvSpPr>
      </xdr:nvSpPr>
      <xdr:spPr>
        <a:xfrm flipH="1">
          <a:off x="6562725" y="1000125"/>
          <a:ext cx="0" cy="2867025"/>
        </a:xfrm>
        <a:prstGeom prst="line">
          <a:avLst/>
        </a:prstGeom>
        <a:noFill/>
        <a:ln w="63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12</xdr:row>
      <xdr:rowOff>9525</xdr:rowOff>
    </xdr:from>
    <xdr:to>
      <xdr:col>7</xdr:col>
      <xdr:colOff>66675</xdr:colOff>
      <xdr:row>15</xdr:row>
      <xdr:rowOff>9525</xdr:rowOff>
    </xdr:to>
    <xdr:sp>
      <xdr:nvSpPr>
        <xdr:cNvPr id="3" name="AutoShape 6"/>
        <xdr:cNvSpPr>
          <a:spLocks/>
        </xdr:cNvSpPr>
      </xdr:nvSpPr>
      <xdr:spPr>
        <a:xfrm>
          <a:off x="6962775" y="3676650"/>
          <a:ext cx="47625" cy="628650"/>
        </a:xfrm>
        <a:prstGeom prst="rightBrac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12</xdr:row>
      <xdr:rowOff>0</xdr:rowOff>
    </xdr:from>
    <xdr:to>
      <xdr:col>8</xdr:col>
      <xdr:colOff>104775</xdr:colOff>
      <xdr:row>12</xdr:row>
      <xdr:rowOff>180975</xdr:rowOff>
    </xdr:to>
    <xdr:sp>
      <xdr:nvSpPr>
        <xdr:cNvPr id="4" name="Rectangle 7"/>
        <xdr:cNvSpPr>
          <a:spLocks/>
        </xdr:cNvSpPr>
      </xdr:nvSpPr>
      <xdr:spPr>
        <a:xfrm>
          <a:off x="7067550" y="3667125"/>
          <a:ext cx="8286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手計算で入力してください。</a:t>
          </a:r>
        </a:p>
      </xdr:txBody>
    </xdr:sp>
    <xdr:clientData/>
  </xdr:twoCellAnchor>
  <xdr:twoCellAnchor>
    <xdr:from>
      <xdr:col>6</xdr:col>
      <xdr:colOff>19050</xdr:colOff>
      <xdr:row>15</xdr:row>
      <xdr:rowOff>76200</xdr:rowOff>
    </xdr:from>
    <xdr:to>
      <xdr:col>7</xdr:col>
      <xdr:colOff>247650</xdr:colOff>
      <xdr:row>16</xdr:row>
      <xdr:rowOff>171450</xdr:rowOff>
    </xdr:to>
    <xdr:sp>
      <xdr:nvSpPr>
        <xdr:cNvPr id="5" name="Rectangle 7"/>
        <xdr:cNvSpPr>
          <a:spLocks/>
        </xdr:cNvSpPr>
      </xdr:nvSpPr>
      <xdr:spPr>
        <a:xfrm>
          <a:off x="5362575" y="4371975"/>
          <a:ext cx="18288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入力した日付がそのまま反映されます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　例　令和元年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</a:p>
      </xdr:txBody>
    </xdr:sp>
    <xdr:clientData/>
  </xdr:twoCellAnchor>
  <xdr:twoCellAnchor>
    <xdr:from>
      <xdr:col>6</xdr:col>
      <xdr:colOff>28575</xdr:colOff>
      <xdr:row>18</xdr:row>
      <xdr:rowOff>152400</xdr:rowOff>
    </xdr:from>
    <xdr:to>
      <xdr:col>7</xdr:col>
      <xdr:colOff>257175</xdr:colOff>
      <xdr:row>20</xdr:row>
      <xdr:rowOff>38100</xdr:rowOff>
    </xdr:to>
    <xdr:sp>
      <xdr:nvSpPr>
        <xdr:cNvPr id="6" name="Rectangle 7"/>
        <xdr:cNvSpPr>
          <a:spLocks/>
        </xdr:cNvSpPr>
      </xdr:nvSpPr>
      <xdr:spPr>
        <a:xfrm>
          <a:off x="5372100" y="5076825"/>
          <a:ext cx="18288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入力した日付がそのまま反映されます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　例　令和元年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200025</xdr:colOff>
      <xdr:row>29</xdr:row>
      <xdr:rowOff>19050</xdr:rowOff>
    </xdr:from>
    <xdr:to>
      <xdr:col>27</xdr:col>
      <xdr:colOff>85725</xdr:colOff>
      <xdr:row>29</xdr:row>
      <xdr:rowOff>180975</xdr:rowOff>
    </xdr:to>
    <xdr:sp>
      <xdr:nvSpPr>
        <xdr:cNvPr id="1" name="Oval 2"/>
        <xdr:cNvSpPr>
          <a:spLocks/>
        </xdr:cNvSpPr>
      </xdr:nvSpPr>
      <xdr:spPr>
        <a:xfrm>
          <a:off x="6181725" y="7543800"/>
          <a:ext cx="161925" cy="161925"/>
        </a:xfrm>
        <a:prstGeom prst="ellips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323850</xdr:colOff>
      <xdr:row>0</xdr:row>
      <xdr:rowOff>9525</xdr:rowOff>
    </xdr:from>
    <xdr:to>
      <xdr:col>28</xdr:col>
      <xdr:colOff>609600</xdr:colOff>
      <xdr:row>1</xdr:row>
      <xdr:rowOff>47625</xdr:rowOff>
    </xdr:to>
    <xdr:sp>
      <xdr:nvSpPr>
        <xdr:cNvPr id="2" name="Oval 3"/>
        <xdr:cNvSpPr>
          <a:spLocks/>
        </xdr:cNvSpPr>
      </xdr:nvSpPr>
      <xdr:spPr>
        <a:xfrm>
          <a:off x="6858000" y="9525"/>
          <a:ext cx="285750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請</a:t>
          </a:r>
        </a:p>
      </xdr:txBody>
    </xdr:sp>
    <xdr:clientData/>
  </xdr:twoCellAnchor>
  <xdr:twoCellAnchor>
    <xdr:from>
      <xdr:col>9</xdr:col>
      <xdr:colOff>180975</xdr:colOff>
      <xdr:row>33</xdr:row>
      <xdr:rowOff>9525</xdr:rowOff>
    </xdr:from>
    <xdr:to>
      <xdr:col>9</xdr:col>
      <xdr:colOff>180975</xdr:colOff>
      <xdr:row>39</xdr:row>
      <xdr:rowOff>0</xdr:rowOff>
    </xdr:to>
    <xdr:sp>
      <xdr:nvSpPr>
        <xdr:cNvPr id="3" name="Line 4"/>
        <xdr:cNvSpPr>
          <a:spLocks/>
        </xdr:cNvSpPr>
      </xdr:nvSpPr>
      <xdr:spPr>
        <a:xfrm>
          <a:off x="2438400" y="8505825"/>
          <a:ext cx="0" cy="561975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95250</xdr:colOff>
      <xdr:row>33</xdr:row>
      <xdr:rowOff>0</xdr:rowOff>
    </xdr:from>
    <xdr:to>
      <xdr:col>10</xdr:col>
      <xdr:colOff>95250</xdr:colOff>
      <xdr:row>38</xdr:row>
      <xdr:rowOff>85725</xdr:rowOff>
    </xdr:to>
    <xdr:sp>
      <xdr:nvSpPr>
        <xdr:cNvPr id="4" name="Line 5"/>
        <xdr:cNvSpPr>
          <a:spLocks/>
        </xdr:cNvSpPr>
      </xdr:nvSpPr>
      <xdr:spPr>
        <a:xfrm>
          <a:off x="2609850" y="8496300"/>
          <a:ext cx="0" cy="561975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171450</xdr:colOff>
      <xdr:row>33</xdr:row>
      <xdr:rowOff>9525</xdr:rowOff>
    </xdr:from>
    <xdr:to>
      <xdr:col>11</xdr:col>
      <xdr:colOff>171450</xdr:colOff>
      <xdr:row>39</xdr:row>
      <xdr:rowOff>0</xdr:rowOff>
    </xdr:to>
    <xdr:sp>
      <xdr:nvSpPr>
        <xdr:cNvPr id="5" name="Line 6"/>
        <xdr:cNvSpPr>
          <a:spLocks/>
        </xdr:cNvSpPr>
      </xdr:nvSpPr>
      <xdr:spPr>
        <a:xfrm>
          <a:off x="2943225" y="8505825"/>
          <a:ext cx="0" cy="561975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76200</xdr:colOff>
      <xdr:row>33</xdr:row>
      <xdr:rowOff>9525</xdr:rowOff>
    </xdr:from>
    <xdr:to>
      <xdr:col>12</xdr:col>
      <xdr:colOff>76200</xdr:colOff>
      <xdr:row>39</xdr:row>
      <xdr:rowOff>0</xdr:rowOff>
    </xdr:to>
    <xdr:sp>
      <xdr:nvSpPr>
        <xdr:cNvPr id="6" name="Line 7"/>
        <xdr:cNvSpPr>
          <a:spLocks/>
        </xdr:cNvSpPr>
      </xdr:nvSpPr>
      <xdr:spPr>
        <a:xfrm>
          <a:off x="3105150" y="8505825"/>
          <a:ext cx="0" cy="561975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33</xdr:row>
      <xdr:rowOff>0</xdr:rowOff>
    </xdr:from>
    <xdr:to>
      <xdr:col>13</xdr:col>
      <xdr:colOff>95250</xdr:colOff>
      <xdr:row>38</xdr:row>
      <xdr:rowOff>85725</xdr:rowOff>
    </xdr:to>
    <xdr:sp>
      <xdr:nvSpPr>
        <xdr:cNvPr id="7" name="Line 8"/>
        <xdr:cNvSpPr>
          <a:spLocks/>
        </xdr:cNvSpPr>
      </xdr:nvSpPr>
      <xdr:spPr>
        <a:xfrm>
          <a:off x="3267075" y="8496300"/>
          <a:ext cx="0" cy="561975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33</xdr:row>
      <xdr:rowOff>0</xdr:rowOff>
    </xdr:from>
    <xdr:to>
      <xdr:col>11</xdr:col>
      <xdr:colOff>0</xdr:colOff>
      <xdr:row>38</xdr:row>
      <xdr:rowOff>85725</xdr:rowOff>
    </xdr:to>
    <xdr:sp>
      <xdr:nvSpPr>
        <xdr:cNvPr id="8" name="Line 9"/>
        <xdr:cNvSpPr>
          <a:spLocks/>
        </xdr:cNvSpPr>
      </xdr:nvSpPr>
      <xdr:spPr>
        <a:xfrm>
          <a:off x="2771775" y="8496300"/>
          <a:ext cx="0" cy="561975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B1:AA40"/>
  <sheetViews>
    <sheetView showGridLines="0" tabSelected="1" view="pageBreakPreview" zoomScaleSheetLayoutView="100" zoomScalePageLayoutView="0" workbookViewId="0" topLeftCell="A1">
      <selection activeCell="C6" sqref="C6"/>
    </sheetView>
  </sheetViews>
  <sheetFormatPr defaultColWidth="9.00390625" defaultRowHeight="13.5"/>
  <cols>
    <col min="1" max="1" width="2.875" style="23" customWidth="1"/>
    <col min="2" max="2" width="0.74609375" style="23" customWidth="1"/>
    <col min="3" max="3" width="37.375" style="23" customWidth="1"/>
    <col min="4" max="4" width="10.875" style="23" bestFit="1" customWidth="1"/>
    <col min="5" max="5" width="4.25390625" style="23" customWidth="1"/>
    <col min="6" max="6" width="14.00390625" style="23" bestFit="1" customWidth="1"/>
    <col min="7" max="7" width="21.00390625" style="23" customWidth="1"/>
    <col min="8" max="8" width="11.125" style="23" customWidth="1"/>
    <col min="9" max="9" width="1.37890625" style="23" customWidth="1"/>
    <col min="10" max="10" width="2.25390625" style="23" customWidth="1"/>
    <col min="11" max="11" width="3.875" style="23" customWidth="1"/>
    <col min="12" max="12" width="12.375" style="23" customWidth="1"/>
    <col min="13" max="13" width="3.375" style="23" customWidth="1"/>
    <col min="14" max="39" width="2.125" style="23" customWidth="1"/>
    <col min="40" max="16384" width="9.00390625" style="23" customWidth="1"/>
  </cols>
  <sheetData>
    <row r="1" spans="2:10" ht="21" customHeight="1">
      <c r="B1" s="72"/>
      <c r="C1" s="121" t="s">
        <v>102</v>
      </c>
      <c r="D1" s="121"/>
      <c r="E1" s="121"/>
      <c r="F1" s="121"/>
      <c r="G1" s="121"/>
      <c r="H1" s="73">
        <v>100716</v>
      </c>
      <c r="J1" s="74">
        <f>S!E32</f>
      </c>
    </row>
    <row r="2" ht="7.5" customHeight="1" thickBot="1">
      <c r="C2" s="75"/>
    </row>
    <row r="3" spans="3:8" ht="25.5" customHeight="1" thickBot="1">
      <c r="C3" s="135" t="s">
        <v>74</v>
      </c>
      <c r="D3" s="136"/>
      <c r="E3" s="137"/>
      <c r="F3" s="102"/>
      <c r="G3" s="128" t="str">
        <f>IF(F3=1,"※消費税込み単価に設定されています",IF(F3=0,"※消費税ぬき単価に設定されています",IF(OR(F3&gt;1,F3&lt;0),"※入力値を確認してください")))</f>
        <v>※消費税ぬき単価に設定されています</v>
      </c>
      <c r="H3" s="129"/>
    </row>
    <row r="4" ht="8.25" customHeight="1" thickBot="1"/>
    <row r="5" spans="3:7" ht="16.5" customHeight="1">
      <c r="C5" s="76" t="s">
        <v>38</v>
      </c>
      <c r="D5" s="77" t="s">
        <v>39</v>
      </c>
      <c r="E5" s="78" t="s">
        <v>9</v>
      </c>
      <c r="F5" s="79" t="s">
        <v>40</v>
      </c>
      <c r="G5" s="80" t="s">
        <v>41</v>
      </c>
    </row>
    <row r="6" spans="3:12" ht="30" customHeight="1">
      <c r="C6" s="36"/>
      <c r="D6" s="39"/>
      <c r="E6" s="30"/>
      <c r="F6" s="103"/>
      <c r="G6" s="81">
        <f aca="true" t="shared" si="0" ref="G6:G12">ROUNDDOWN(D6*F6,3)</f>
        <v>0</v>
      </c>
      <c r="J6" s="82"/>
      <c r="L6" s="82"/>
    </row>
    <row r="7" spans="3:12" ht="30" customHeight="1">
      <c r="C7" s="36"/>
      <c r="D7" s="39"/>
      <c r="E7" s="30"/>
      <c r="F7" s="103"/>
      <c r="G7" s="81">
        <f t="shared" si="0"/>
        <v>0</v>
      </c>
      <c r="J7" s="82"/>
      <c r="L7" s="82"/>
    </row>
    <row r="8" spans="3:12" ht="30" customHeight="1">
      <c r="C8" s="36"/>
      <c r="D8" s="39"/>
      <c r="E8" s="30"/>
      <c r="F8" s="103"/>
      <c r="G8" s="81">
        <f t="shared" si="0"/>
        <v>0</v>
      </c>
      <c r="J8" s="82"/>
      <c r="L8" s="82"/>
    </row>
    <row r="9" spans="3:12" ht="30" customHeight="1">
      <c r="C9" s="36"/>
      <c r="D9" s="39"/>
      <c r="E9" s="30"/>
      <c r="F9" s="103"/>
      <c r="G9" s="81">
        <f t="shared" si="0"/>
        <v>0</v>
      </c>
      <c r="J9" s="82"/>
      <c r="L9" s="82"/>
    </row>
    <row r="10" spans="3:12" ht="30" customHeight="1">
      <c r="C10" s="36"/>
      <c r="D10" s="39"/>
      <c r="E10" s="30"/>
      <c r="F10" s="103"/>
      <c r="G10" s="81">
        <f t="shared" si="0"/>
        <v>0</v>
      </c>
      <c r="J10" s="82"/>
      <c r="L10" s="82"/>
    </row>
    <row r="11" spans="3:12" ht="30" customHeight="1">
      <c r="C11" s="36"/>
      <c r="D11" s="39"/>
      <c r="E11" s="30"/>
      <c r="F11" s="103"/>
      <c r="G11" s="81">
        <f t="shared" si="0"/>
        <v>0</v>
      </c>
      <c r="J11" s="82"/>
      <c r="L11" s="82"/>
    </row>
    <row r="12" spans="3:12" ht="30" customHeight="1">
      <c r="C12" s="36"/>
      <c r="D12" s="39"/>
      <c r="E12" s="30"/>
      <c r="F12" s="103"/>
      <c r="G12" s="81">
        <f t="shared" si="0"/>
        <v>0</v>
      </c>
      <c r="J12" s="82"/>
      <c r="L12" s="82"/>
    </row>
    <row r="13" spans="3:12" ht="16.5" customHeight="1">
      <c r="C13" s="158" t="s">
        <v>61</v>
      </c>
      <c r="D13" s="159"/>
      <c r="E13" s="159"/>
      <c r="F13" s="159"/>
      <c r="G13" s="41"/>
      <c r="H13" s="83"/>
      <c r="L13" s="82"/>
    </row>
    <row r="14" spans="3:12" ht="16.5" customHeight="1">
      <c r="C14" s="158" t="s">
        <v>50</v>
      </c>
      <c r="D14" s="159"/>
      <c r="E14" s="159"/>
      <c r="F14" s="159"/>
      <c r="G14" s="42"/>
      <c r="H14" s="146">
        <f>IF(F3=1,"←消費税込み単価に設定されているため入力不要です。","")</f>
      </c>
      <c r="L14" s="82"/>
    </row>
    <row r="15" spans="3:22" ht="16.5" customHeight="1" thickBot="1">
      <c r="C15" s="160" t="s">
        <v>62</v>
      </c>
      <c r="D15" s="161"/>
      <c r="E15" s="161"/>
      <c r="F15" s="161"/>
      <c r="G15" s="43"/>
      <c r="H15" s="147"/>
      <c r="L15" s="82"/>
      <c r="V15" s="83"/>
    </row>
    <row r="16" spans="3:27" ht="15" customHeight="1" thickBot="1">
      <c r="C16" s="24"/>
      <c r="D16" s="24"/>
      <c r="E16" s="24"/>
      <c r="F16" s="24"/>
      <c r="G16" s="26"/>
      <c r="H16" s="147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</row>
    <row r="17" spans="3:7" ht="16.5" customHeight="1" thickBot="1">
      <c r="C17" s="85" t="s">
        <v>7</v>
      </c>
      <c r="D17" s="164"/>
      <c r="E17" s="165"/>
      <c r="F17" s="166"/>
      <c r="G17" s="86"/>
    </row>
    <row r="18" spans="3:7" ht="18" customHeight="1" thickBot="1">
      <c r="C18" s="85" t="s">
        <v>42</v>
      </c>
      <c r="D18" s="141"/>
      <c r="E18" s="142"/>
      <c r="F18" s="142"/>
      <c r="G18" s="143"/>
    </row>
    <row r="19" spans="3:7" s="83" customFormat="1" ht="15" customHeight="1" thickBot="1">
      <c r="C19" s="87"/>
      <c r="D19" s="71"/>
      <c r="E19" s="71"/>
      <c r="F19" s="71"/>
      <c r="G19" s="88"/>
    </row>
    <row r="20" spans="3:7" ht="16.5" customHeight="1" thickBot="1">
      <c r="C20" s="85" t="s">
        <v>51</v>
      </c>
      <c r="D20" s="138"/>
      <c r="E20" s="139"/>
      <c r="F20" s="140"/>
      <c r="G20" s="86"/>
    </row>
    <row r="21" ht="15" customHeight="1" thickBot="1"/>
    <row r="22" spans="3:8" ht="16.5" customHeight="1" thickBot="1">
      <c r="C22" s="89" t="s">
        <v>91</v>
      </c>
      <c r="D22" s="122"/>
      <c r="E22" s="123"/>
      <c r="F22" s="130" t="s">
        <v>81</v>
      </c>
      <c r="G22" s="131"/>
      <c r="H22" s="132"/>
    </row>
    <row r="23" spans="3:10" ht="16.5" customHeight="1">
      <c r="C23" s="133" t="s">
        <v>90</v>
      </c>
      <c r="D23" s="126"/>
      <c r="E23" s="127"/>
      <c r="F23" s="127"/>
      <c r="G23" s="127"/>
      <c r="H23" s="91"/>
      <c r="I23" s="24"/>
      <c r="J23" s="24"/>
    </row>
    <row r="24" spans="3:10" ht="16.5" customHeight="1" thickBot="1">
      <c r="C24" s="134"/>
      <c r="D24" s="124"/>
      <c r="E24" s="125"/>
      <c r="F24" s="125"/>
      <c r="G24" s="125"/>
      <c r="H24" s="91"/>
      <c r="I24" s="24"/>
      <c r="J24" s="24"/>
    </row>
    <row r="25" spans="3:10" ht="16.5" customHeight="1">
      <c r="C25" s="133" t="s">
        <v>89</v>
      </c>
      <c r="D25" s="126"/>
      <c r="E25" s="127"/>
      <c r="F25" s="127"/>
      <c r="G25" s="127"/>
      <c r="H25" s="91"/>
      <c r="I25" s="92"/>
      <c r="J25" s="92"/>
    </row>
    <row r="26" spans="3:10" ht="16.5" customHeight="1">
      <c r="C26" s="176"/>
      <c r="D26" s="144"/>
      <c r="E26" s="145"/>
      <c r="F26" s="145"/>
      <c r="G26" s="145"/>
      <c r="H26" s="91"/>
      <c r="I26" s="92"/>
      <c r="J26" s="92"/>
    </row>
    <row r="27" spans="3:8" ht="16.5" customHeight="1" thickBot="1">
      <c r="C27" s="134"/>
      <c r="D27" s="124"/>
      <c r="E27" s="125"/>
      <c r="F27" s="125"/>
      <c r="G27" s="125"/>
      <c r="H27" s="91"/>
    </row>
    <row r="28" spans="4:8" ht="15" customHeight="1" thickBot="1">
      <c r="D28" s="93" t="s">
        <v>44</v>
      </c>
      <c r="E28" s="179" t="s">
        <v>15</v>
      </c>
      <c r="F28" s="179"/>
      <c r="G28" s="92"/>
      <c r="H28" s="92"/>
    </row>
    <row r="29" spans="3:7" ht="18" thickBot="1">
      <c r="C29" s="94" t="s">
        <v>88</v>
      </c>
      <c r="D29" s="22"/>
      <c r="E29" s="162"/>
      <c r="F29" s="163"/>
      <c r="G29" s="95" t="s">
        <v>77</v>
      </c>
    </row>
    <row r="30" spans="3:7" ht="15" customHeight="1" thickBot="1">
      <c r="C30" s="96"/>
      <c r="G30" s="97" t="s">
        <v>52</v>
      </c>
    </row>
    <row r="31" spans="3:8" ht="18" thickBot="1">
      <c r="C31" s="94" t="s">
        <v>82</v>
      </c>
      <c r="D31" s="180"/>
      <c r="E31" s="181"/>
      <c r="F31" s="163"/>
      <c r="G31" s="148"/>
      <c r="H31" s="149"/>
    </row>
    <row r="32" spans="3:8" ht="23.25" customHeight="1" thickBot="1">
      <c r="C32" s="171" t="s">
        <v>101</v>
      </c>
      <c r="D32" s="172"/>
      <c r="E32" s="172"/>
      <c r="F32" s="172"/>
      <c r="G32" s="172"/>
      <c r="H32" s="172"/>
    </row>
    <row r="33" spans="3:8" ht="16.5" customHeight="1" thickBot="1">
      <c r="C33" s="98" t="s">
        <v>87</v>
      </c>
      <c r="D33" s="173"/>
      <c r="E33" s="174"/>
      <c r="F33" s="175"/>
      <c r="G33" s="154" t="s">
        <v>78</v>
      </c>
      <c r="H33" s="155"/>
    </row>
    <row r="34" spans="3:8" ht="16.5" customHeight="1" thickBot="1">
      <c r="C34" s="98" t="s">
        <v>86</v>
      </c>
      <c r="D34" s="173"/>
      <c r="E34" s="174"/>
      <c r="F34" s="175"/>
      <c r="G34" s="155"/>
      <c r="H34" s="155"/>
    </row>
    <row r="35" spans="3:8" ht="15" customHeight="1" thickBot="1">
      <c r="C35" s="100"/>
      <c r="G35" s="153"/>
      <c r="H35" s="153"/>
    </row>
    <row r="36" spans="3:8" ht="13.5" customHeight="1">
      <c r="C36" s="98" t="s">
        <v>83</v>
      </c>
      <c r="D36" s="152" t="s">
        <v>45</v>
      </c>
      <c r="E36" s="152"/>
      <c r="F36" s="150"/>
      <c r="G36" s="153"/>
      <c r="H36" s="153"/>
    </row>
    <row r="37" spans="3:8" ht="14.25" customHeight="1" thickBot="1">
      <c r="C37" s="100"/>
      <c r="D37" s="152" t="s">
        <v>66</v>
      </c>
      <c r="E37" s="153"/>
      <c r="F37" s="151"/>
      <c r="G37" s="153"/>
      <c r="H37" s="153"/>
    </row>
    <row r="38" spans="3:13" ht="22.5" customHeight="1" thickBot="1">
      <c r="C38" s="98" t="s">
        <v>84</v>
      </c>
      <c r="D38" s="44"/>
      <c r="E38" s="156" t="s">
        <v>79</v>
      </c>
      <c r="F38" s="157"/>
      <c r="G38" s="157"/>
      <c r="H38" s="101"/>
      <c r="M38" s="23">
        <f>S!E39</f>
        <v>0</v>
      </c>
    </row>
    <row r="39" spans="3:8" ht="22.5" customHeight="1" thickBot="1">
      <c r="C39" s="98" t="s">
        <v>85</v>
      </c>
      <c r="D39" s="167"/>
      <c r="E39" s="168"/>
      <c r="F39" s="168"/>
      <c r="G39" s="169"/>
      <c r="H39" s="177" t="s">
        <v>80</v>
      </c>
    </row>
    <row r="40" spans="4:8" ht="16.5" customHeight="1">
      <c r="D40" s="170"/>
      <c r="E40" s="170"/>
      <c r="F40" s="170"/>
      <c r="G40" s="170"/>
      <c r="H40" s="178"/>
    </row>
  </sheetData>
  <sheetProtection password="CCD5" sheet="1"/>
  <mergeCells count="34">
    <mergeCell ref="D39:G39"/>
    <mergeCell ref="D40:G40"/>
    <mergeCell ref="C32:H32"/>
    <mergeCell ref="D34:F34"/>
    <mergeCell ref="C25:C27"/>
    <mergeCell ref="H39:H40"/>
    <mergeCell ref="D33:F33"/>
    <mergeCell ref="D36:E36"/>
    <mergeCell ref="E28:F28"/>
    <mergeCell ref="D31:F31"/>
    <mergeCell ref="E38:G38"/>
    <mergeCell ref="C13:F13"/>
    <mergeCell ref="C14:F14"/>
    <mergeCell ref="C15:F15"/>
    <mergeCell ref="E29:F29"/>
    <mergeCell ref="D25:G25"/>
    <mergeCell ref="D17:F17"/>
    <mergeCell ref="D26:G26"/>
    <mergeCell ref="D27:G27"/>
    <mergeCell ref="H14:H16"/>
    <mergeCell ref="G31:H31"/>
    <mergeCell ref="F36:F37"/>
    <mergeCell ref="D37:E37"/>
    <mergeCell ref="G33:H37"/>
    <mergeCell ref="C1:G1"/>
    <mergeCell ref="D22:E22"/>
    <mergeCell ref="D24:G24"/>
    <mergeCell ref="D23:G23"/>
    <mergeCell ref="G3:H3"/>
    <mergeCell ref="F22:H22"/>
    <mergeCell ref="C23:C24"/>
    <mergeCell ref="C3:E3"/>
    <mergeCell ref="D20:F20"/>
    <mergeCell ref="D18:G18"/>
  </mergeCells>
  <conditionalFormatting sqref="D36:E36">
    <cfRule type="expression" priority="1" dxfId="33" stopIfTrue="1">
      <formula>$J$1&lt;8</formula>
    </cfRule>
    <cfRule type="expression" priority="2" dxfId="34" stopIfTrue="1">
      <formula>F36=""</formula>
    </cfRule>
    <cfRule type="expression" priority="3" dxfId="35" stopIfTrue="1">
      <formula>F36&lt;&gt;1</formula>
    </cfRule>
  </conditionalFormatting>
  <conditionalFormatting sqref="D37:E37">
    <cfRule type="expression" priority="4" dxfId="33" stopIfTrue="1">
      <formula>$J$1&lt;8</formula>
    </cfRule>
    <cfRule type="expression" priority="5" dxfId="34" stopIfTrue="1">
      <formula>F36=""</formula>
    </cfRule>
    <cfRule type="expression" priority="6" dxfId="35" stopIfTrue="1">
      <formula>F36&lt;&gt;2</formula>
    </cfRule>
  </conditionalFormatting>
  <conditionalFormatting sqref="H38">
    <cfRule type="expression" priority="7" dxfId="26" stopIfTrue="1">
      <formula>#REF!=0</formula>
    </cfRule>
    <cfRule type="expression" priority="8" dxfId="17" stopIfTrue="1">
      <formula>#REF!&lt;&gt;7</formula>
    </cfRule>
  </conditionalFormatting>
  <conditionalFormatting sqref="G33:H34 H39:H40">
    <cfRule type="expression" priority="9" dxfId="33" stopIfTrue="1">
      <formula>$J$1&lt;8</formula>
    </cfRule>
  </conditionalFormatting>
  <conditionalFormatting sqref="D33:F34 F36:F37">
    <cfRule type="expression" priority="10" dxfId="36" stopIfTrue="1">
      <formula>$J$1&lt;8</formula>
    </cfRule>
  </conditionalFormatting>
  <conditionalFormatting sqref="D39:G39">
    <cfRule type="expression" priority="11" dxfId="37" stopIfTrue="1">
      <formula>$J$1&lt;8</formula>
    </cfRule>
  </conditionalFormatting>
  <conditionalFormatting sqref="C33">
    <cfRule type="expression" priority="12" dxfId="38" stopIfTrue="1">
      <formula>$J$1&lt;8</formula>
    </cfRule>
  </conditionalFormatting>
  <conditionalFormatting sqref="C34 C36 C38:C39">
    <cfRule type="expression" priority="13" dxfId="39" stopIfTrue="1">
      <formula>$J$1&lt;8</formula>
    </cfRule>
  </conditionalFormatting>
  <conditionalFormatting sqref="D38">
    <cfRule type="expression" priority="14" dxfId="40" stopIfTrue="1">
      <formula>$J$1&lt;8</formula>
    </cfRule>
  </conditionalFormatting>
  <conditionalFormatting sqref="E38:G38">
    <cfRule type="expression" priority="15" dxfId="41" stopIfTrue="1">
      <formula>$J$1&lt;8</formula>
    </cfRule>
  </conditionalFormatting>
  <conditionalFormatting sqref="C32:H32">
    <cfRule type="expression" priority="16" dxfId="42" stopIfTrue="1">
      <formula>$J$1&lt;8</formula>
    </cfRule>
    <cfRule type="expression" priority="17" dxfId="43" stopIfTrue="1">
      <formula>$J$1&gt;=8</formula>
    </cfRule>
  </conditionalFormatting>
  <conditionalFormatting sqref="G14">
    <cfRule type="expression" priority="18" dxfId="44" stopIfTrue="1">
      <formula>$F$3=1</formula>
    </cfRule>
  </conditionalFormatting>
  <dataValidations count="10">
    <dataValidation type="custom" allowBlank="1" showInputMessage="1" showErrorMessage="1" errorTitle="消費税込み単価に設定されています。" error="本シートの最初の入力項目が”１”（消費税込み単価）に設定されています。&#10;単価に消費税が含まれている場合は、このセルの入力は不要です。" imeMode="off" sqref="G14">
      <formula1>F3&lt;1</formula1>
    </dataValidation>
    <dataValidation allowBlank="1" showInputMessage="1" showErrorMessage="1" imeMode="off" sqref="D29:F29 D6:D16 F6:G12 G15 G13"/>
    <dataValidation allowBlank="1" showInputMessage="1" showErrorMessage="1" imeMode="hiragana" sqref="D33:F34 E6:E12 C6:C12 D18:G19 D23:G27"/>
    <dataValidation errorStyle="information" type="textLength" operator="lessThan" showInputMessage="1" showErrorMessage="1" prompt="半角カタカナで３０字以内" errorTitle="口座名義(ｶﾀｶﾅ)が30字を超えました。" error="請求書には、先頭から３０字までを使用させていただきます。" imeMode="halfKatakana" sqref="D39:G39">
      <formula1>31</formula1>
    </dataValidation>
    <dataValidation type="textLength" operator="equal" allowBlank="1" showInputMessage="1" showErrorMessage="1" errorTitle="債権者登録番号を確認してください" error="桁数に過不足があります" imeMode="off" sqref="D31:F31">
      <formula1>11</formula1>
    </dataValidation>
    <dataValidation type="textLength" operator="lessThan" allowBlank="1" showInputMessage="1" showErrorMessage="1" errorTitle="郵便番号を確認してください" imeMode="off" sqref="D22:E22">
      <formula1>8</formula1>
    </dataValidation>
    <dataValidation type="textLength" operator="lessThan" allowBlank="1" showInputMessage="1" showErrorMessage="1" errorTitle="口座番号を確認して下さい。" error="口座番号を８桁以上入力されました。&#10;確認をお願いします。" imeMode="off" sqref="D38">
      <formula1>8</formula1>
    </dataValidation>
    <dataValidation allowBlank="1" showInputMessage="1" showErrorMessage="1" imeMode="halfAlpha" sqref="F13"/>
    <dataValidation type="whole" allowBlank="1" showInputMessage="1" showErrorMessage="1" errorTitle="入力値を確認してください" error="単価に消費税が含まれない場合『０』&#10;単価に消費税が含まれる場合『１』" imeMode="off" sqref="F3">
      <formula1>0</formula1>
      <formula2>1</formula2>
    </dataValidation>
    <dataValidation type="custom" allowBlank="1" showInputMessage="1" showErrorMessage="1" errorTitle="入力されたコードを確認して下さい。" error="”１” または ”２” 以外のコードが入力されました。" imeMode="off" sqref="F36:F37">
      <formula1>F36&lt;3</formula1>
    </dataValidation>
  </dataValidations>
  <printOptions/>
  <pageMargins left="0.3937007874015748" right="0.1968503937007874" top="0.4724409448818898" bottom="0.4724409448818898" header="0.5118110236220472" footer="0.5118110236220472"/>
  <pageSetup horizontalDpi="300" verticalDpi="300" orientation="portrait" paperSize="9" scale="9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B1:AF54"/>
  <sheetViews>
    <sheetView showGridLines="0" showRowColHeaders="0" view="pageBreakPreview" zoomScaleSheetLayoutView="100" zoomScalePageLayoutView="0" workbookViewId="0" topLeftCell="A1">
      <selection activeCell="Z24" sqref="Z24"/>
    </sheetView>
  </sheetViews>
  <sheetFormatPr defaultColWidth="9.00390625" defaultRowHeight="13.5"/>
  <cols>
    <col min="1" max="1" width="2.50390625" style="0" customWidth="1"/>
    <col min="2" max="3" width="3.375" style="0" customWidth="1"/>
    <col min="4" max="4" width="3.50390625" style="0" customWidth="1"/>
    <col min="5" max="12" width="3.375" style="0" customWidth="1"/>
    <col min="13" max="13" width="1.875" style="0" customWidth="1"/>
    <col min="14" max="14" width="3.625" style="0" customWidth="1"/>
    <col min="15" max="15" width="2.375" style="0" customWidth="1"/>
    <col min="16" max="17" width="1.625" style="0" customWidth="1"/>
    <col min="18" max="18" width="2.125" style="0" customWidth="1"/>
    <col min="19" max="20" width="3.625" style="0" customWidth="1"/>
    <col min="21" max="21" width="2.125" style="0" customWidth="1"/>
    <col min="22" max="22" width="1.625" style="0" customWidth="1"/>
    <col min="23" max="28" width="3.625" style="0" customWidth="1"/>
    <col min="29" max="29" width="8.50390625" style="0" customWidth="1"/>
    <col min="30" max="30" width="2.25390625" style="0" customWidth="1"/>
  </cols>
  <sheetData>
    <row r="1" spans="8:32" ht="19.5" thickBot="1">
      <c r="H1" s="13"/>
      <c r="I1" s="13"/>
      <c r="J1" s="348" t="s">
        <v>19</v>
      </c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13"/>
      <c r="V1" s="13"/>
      <c r="W1" s="13"/>
      <c r="X1" s="13"/>
      <c r="AD1" s="37">
        <f>S!I17</f>
        <v>0</v>
      </c>
      <c r="AF1" s="38">
        <f>S!E32</f>
      </c>
    </row>
    <row r="2" spans="8:32" ht="14.25" thickTop="1">
      <c r="H2" s="14"/>
      <c r="I2" s="14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14"/>
      <c r="V2" s="14"/>
      <c r="W2" s="14"/>
      <c r="X2" s="14"/>
      <c r="AF2" s="37"/>
    </row>
    <row r="3" ht="13.5">
      <c r="AF3" s="37">
        <f>'入力用シート(請求書作成は本シートを使用してください)'!D38</f>
        <v>0</v>
      </c>
    </row>
    <row r="4" spans="2:28" ht="37.5" customHeight="1" thickBot="1">
      <c r="B4" s="2" t="s">
        <v>0</v>
      </c>
      <c r="C4" s="349" t="s">
        <v>1</v>
      </c>
      <c r="D4" s="349"/>
      <c r="E4" s="349"/>
      <c r="F4" s="350"/>
      <c r="G4" s="351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  <c r="AA4" s="352"/>
      <c r="AB4" s="353"/>
    </row>
    <row r="5" spans="2:28" ht="12" customHeight="1">
      <c r="B5" s="354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6"/>
      <c r="N5" s="31"/>
      <c r="O5" s="357"/>
      <c r="P5" s="357"/>
      <c r="Q5" s="358" t="s">
        <v>3</v>
      </c>
      <c r="R5" s="358"/>
      <c r="S5" s="32"/>
      <c r="T5" s="32"/>
      <c r="U5" s="358" t="s">
        <v>4</v>
      </c>
      <c r="V5" s="358"/>
      <c r="W5" s="32"/>
      <c r="X5" s="32"/>
      <c r="Y5" s="33" t="s">
        <v>5</v>
      </c>
      <c r="Z5" s="32"/>
      <c r="AA5" s="32"/>
      <c r="AB5" s="34" t="s">
        <v>6</v>
      </c>
    </row>
    <row r="6" spans="2:28" ht="20.25" customHeight="1">
      <c r="B6" s="344" t="s">
        <v>20</v>
      </c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6">
        <f>S!K18</f>
      </c>
      <c r="O6" s="342">
        <f>S!L18</f>
      </c>
      <c r="P6" s="342"/>
      <c r="Q6" s="342">
        <f>S!M18</f>
      </c>
      <c r="R6" s="342"/>
      <c r="S6" s="342">
        <f>S!N18</f>
      </c>
      <c r="T6" s="342">
        <f>S!O18</f>
      </c>
      <c r="U6" s="342">
        <f>S!P18</f>
      </c>
      <c r="V6" s="342"/>
      <c r="W6" s="342">
        <f>S!Q18</f>
      </c>
      <c r="X6" s="342">
        <f>S!R18</f>
      </c>
      <c r="Y6" s="342">
        <f>S!S18</f>
      </c>
      <c r="Z6" s="342">
        <f>S!T18</f>
      </c>
      <c r="AA6" s="342">
        <f>S!U18</f>
      </c>
      <c r="AB6" s="334">
        <f>S!V18</f>
        <v>0</v>
      </c>
    </row>
    <row r="7" spans="2:28" ht="12" customHeight="1" thickBot="1">
      <c r="B7" s="336" t="s">
        <v>2</v>
      </c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47"/>
      <c r="O7" s="343"/>
      <c r="P7" s="343"/>
      <c r="Q7" s="343"/>
      <c r="R7" s="343"/>
      <c r="S7" s="343"/>
      <c r="T7" s="343"/>
      <c r="U7" s="343"/>
      <c r="V7" s="343"/>
      <c r="W7" s="343"/>
      <c r="X7" s="343"/>
      <c r="Y7" s="343"/>
      <c r="Z7" s="343"/>
      <c r="AA7" s="343"/>
      <c r="AB7" s="335"/>
    </row>
    <row r="8" spans="2:28" ht="14.25" thickTop="1">
      <c r="B8" s="338" t="s">
        <v>7</v>
      </c>
      <c r="C8" s="339"/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40" t="s">
        <v>8</v>
      </c>
      <c r="S8" s="339"/>
      <c r="T8" s="339"/>
      <c r="U8" s="339"/>
      <c r="V8" s="339"/>
      <c r="W8" s="339"/>
      <c r="X8" s="339"/>
      <c r="Y8" s="339"/>
      <c r="Z8" s="339"/>
      <c r="AA8" s="339"/>
      <c r="AB8" s="341"/>
    </row>
    <row r="9" spans="2:28" ht="27.75" customHeight="1">
      <c r="B9" s="66"/>
      <c r="C9" s="67"/>
      <c r="D9" s="67"/>
      <c r="E9" s="331" t="str">
        <f>IF('入力用シート(請求書作成は本シートを使用してください)'!D17="","　　　　　年　　　月　　　日",'入力用シート(請求書作成は本シートを使用してください)'!D17)</f>
        <v>　　　　　年　　　月　　　日</v>
      </c>
      <c r="F9" s="332"/>
      <c r="G9" s="332"/>
      <c r="H9" s="332"/>
      <c r="I9" s="332"/>
      <c r="J9" s="332"/>
      <c r="K9" s="332"/>
      <c r="L9" s="332"/>
      <c r="M9" s="333"/>
      <c r="N9" s="68"/>
      <c r="O9" s="68"/>
      <c r="P9" s="68"/>
      <c r="Q9" s="69"/>
      <c r="R9" s="325">
        <f>'入力用シート(請求書作成は本シートを使用してください)'!D18</f>
        <v>0</v>
      </c>
      <c r="S9" s="326"/>
      <c r="T9" s="326"/>
      <c r="U9" s="326"/>
      <c r="V9" s="326"/>
      <c r="W9" s="326"/>
      <c r="X9" s="326"/>
      <c r="Y9" s="326"/>
      <c r="Z9" s="326"/>
      <c r="AA9" s="326"/>
      <c r="AB9" s="327"/>
    </row>
    <row r="10" spans="2:28" ht="18" customHeight="1">
      <c r="B10" s="328" t="s">
        <v>22</v>
      </c>
      <c r="C10" s="329"/>
      <c r="D10" s="329"/>
      <c r="E10" s="329"/>
      <c r="F10" s="329"/>
      <c r="G10" s="329"/>
      <c r="H10" s="329"/>
      <c r="I10" s="329"/>
      <c r="J10" s="329"/>
      <c r="K10" s="329"/>
      <c r="L10" s="329"/>
      <c r="M10" s="329"/>
      <c r="N10" s="329" t="s">
        <v>23</v>
      </c>
      <c r="O10" s="329"/>
      <c r="P10" s="329"/>
      <c r="Q10" s="329"/>
      <c r="R10" s="329"/>
      <c r="S10" s="329" t="s">
        <v>24</v>
      </c>
      <c r="T10" s="329"/>
      <c r="U10" s="329"/>
      <c r="V10" s="329"/>
      <c r="W10" s="329" t="s">
        <v>25</v>
      </c>
      <c r="X10" s="329"/>
      <c r="Y10" s="329"/>
      <c r="Z10" s="329"/>
      <c r="AA10" s="329"/>
      <c r="AB10" s="330"/>
    </row>
    <row r="11" spans="2:28" ht="10.5" customHeight="1">
      <c r="B11" s="224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6"/>
      <c r="N11" s="230"/>
      <c r="O11" s="212"/>
      <c r="P11" s="212"/>
      <c r="Q11" s="233" t="s">
        <v>26</v>
      </c>
      <c r="R11" s="234"/>
      <c r="S11" s="216" t="s">
        <v>27</v>
      </c>
      <c r="T11" s="217"/>
      <c r="U11" s="212"/>
      <c r="V11" s="213"/>
      <c r="W11" s="195" t="s">
        <v>27</v>
      </c>
      <c r="X11" s="196"/>
      <c r="Y11" s="196"/>
      <c r="Z11" s="196"/>
      <c r="AA11" s="196"/>
      <c r="AB11" s="35"/>
    </row>
    <row r="12" spans="2:28" ht="28.5" customHeight="1">
      <c r="B12" s="227">
        <f>'入力用シート(請求書作成は本シートを使用してください)'!C6</f>
        <v>0</v>
      </c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9"/>
      <c r="N12" s="231">
        <f>'入力用シート(請求書作成は本シートを使用してください)'!D6</f>
        <v>0</v>
      </c>
      <c r="O12" s="232"/>
      <c r="P12" s="232"/>
      <c r="Q12" s="235">
        <f>IF('入力用シート(請求書作成は本シートを使用してください)'!E6="","",'入力用シート(請求書作成は本シートを使用してください)'!E6)</f>
      </c>
      <c r="R12" s="236"/>
      <c r="S12" s="218">
        <f>S!E7</f>
        <v>0</v>
      </c>
      <c r="T12" s="219"/>
      <c r="U12" s="214">
        <f>S!F7</f>
        <v>0</v>
      </c>
      <c r="V12" s="215"/>
      <c r="W12" s="197">
        <f>S!G7</f>
        <v>0</v>
      </c>
      <c r="X12" s="198"/>
      <c r="Y12" s="198"/>
      <c r="Z12" s="198"/>
      <c r="AA12" s="198"/>
      <c r="AB12" s="46">
        <f>S!H7</f>
        <v>0</v>
      </c>
    </row>
    <row r="13" spans="2:28" ht="28.5" customHeight="1">
      <c r="B13" s="320">
        <f>'入力用シート(請求書作成は本シートを使用してください)'!C7</f>
        <v>0</v>
      </c>
      <c r="C13" s="321"/>
      <c r="D13" s="321"/>
      <c r="E13" s="321"/>
      <c r="F13" s="321"/>
      <c r="G13" s="321"/>
      <c r="H13" s="321"/>
      <c r="I13" s="321"/>
      <c r="J13" s="321"/>
      <c r="K13" s="321"/>
      <c r="L13" s="321"/>
      <c r="M13" s="322"/>
      <c r="N13" s="323">
        <f>'入力用シート(請求書作成は本シートを使用してください)'!D7</f>
        <v>0</v>
      </c>
      <c r="O13" s="324"/>
      <c r="P13" s="324"/>
      <c r="Q13" s="235">
        <f>IF('入力用シート(請求書作成は本シートを使用してください)'!E7="","",'入力用シート(請求書作成は本シートを使用してください)'!E7)</f>
      </c>
      <c r="R13" s="236"/>
      <c r="S13" s="222">
        <f>S!E8</f>
        <v>0</v>
      </c>
      <c r="T13" s="223"/>
      <c r="U13" s="220">
        <f>S!F8</f>
        <v>0</v>
      </c>
      <c r="V13" s="221"/>
      <c r="W13" s="197">
        <f>S!G8</f>
        <v>0</v>
      </c>
      <c r="X13" s="198"/>
      <c r="Y13" s="198"/>
      <c r="Z13" s="198"/>
      <c r="AA13" s="198"/>
      <c r="AB13" s="47">
        <f>S!H8</f>
        <v>0</v>
      </c>
    </row>
    <row r="14" spans="2:28" ht="28.5" customHeight="1">
      <c r="B14" s="320">
        <f>'入力用シート(請求書作成は本シートを使用してください)'!C8</f>
        <v>0</v>
      </c>
      <c r="C14" s="321"/>
      <c r="D14" s="321"/>
      <c r="E14" s="321"/>
      <c r="F14" s="321"/>
      <c r="G14" s="321"/>
      <c r="H14" s="321"/>
      <c r="I14" s="321"/>
      <c r="J14" s="321"/>
      <c r="K14" s="321"/>
      <c r="L14" s="321"/>
      <c r="M14" s="322"/>
      <c r="N14" s="323">
        <f>'入力用シート(請求書作成は本シートを使用してください)'!D8</f>
        <v>0</v>
      </c>
      <c r="O14" s="324"/>
      <c r="P14" s="324"/>
      <c r="Q14" s="235">
        <f>IF('入力用シート(請求書作成は本シートを使用してください)'!E8="","",'入力用シート(請求書作成は本シートを使用してください)'!E8)</f>
      </c>
      <c r="R14" s="236"/>
      <c r="S14" s="222">
        <f>S!E9</f>
        <v>0</v>
      </c>
      <c r="T14" s="223"/>
      <c r="U14" s="220">
        <f>S!F9</f>
        <v>0</v>
      </c>
      <c r="V14" s="221"/>
      <c r="W14" s="197">
        <f>S!G9</f>
        <v>0</v>
      </c>
      <c r="X14" s="198"/>
      <c r="Y14" s="198"/>
      <c r="Z14" s="198"/>
      <c r="AA14" s="198"/>
      <c r="AB14" s="47">
        <f>S!H9</f>
        <v>0</v>
      </c>
    </row>
    <row r="15" spans="2:28" ht="28.5" customHeight="1">
      <c r="B15" s="320">
        <f>'入力用シート(請求書作成は本シートを使用してください)'!C9</f>
        <v>0</v>
      </c>
      <c r="C15" s="321"/>
      <c r="D15" s="321"/>
      <c r="E15" s="321"/>
      <c r="F15" s="321"/>
      <c r="G15" s="321"/>
      <c r="H15" s="321"/>
      <c r="I15" s="321"/>
      <c r="J15" s="321"/>
      <c r="K15" s="321"/>
      <c r="L15" s="321"/>
      <c r="M15" s="322"/>
      <c r="N15" s="323">
        <f>'入力用シート(請求書作成は本シートを使用してください)'!D9</f>
        <v>0</v>
      </c>
      <c r="O15" s="324"/>
      <c r="P15" s="324"/>
      <c r="Q15" s="235">
        <f>IF('入力用シート(請求書作成は本シートを使用してください)'!E9="","",'入力用シート(請求書作成は本シートを使用してください)'!E9)</f>
      </c>
      <c r="R15" s="236"/>
      <c r="S15" s="222">
        <f>S!E10</f>
        <v>0</v>
      </c>
      <c r="T15" s="223"/>
      <c r="U15" s="220">
        <f>S!F10</f>
        <v>0</v>
      </c>
      <c r="V15" s="221"/>
      <c r="W15" s="197">
        <f>S!G10</f>
        <v>0</v>
      </c>
      <c r="X15" s="198"/>
      <c r="Y15" s="198"/>
      <c r="Z15" s="198"/>
      <c r="AA15" s="198"/>
      <c r="AB15" s="48">
        <f>S!H10</f>
        <v>0</v>
      </c>
    </row>
    <row r="16" spans="2:28" ht="28.5" customHeight="1">
      <c r="B16" s="320">
        <f>'入力用シート(請求書作成は本シートを使用してください)'!C10</f>
        <v>0</v>
      </c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2"/>
      <c r="N16" s="323">
        <f>'入力用シート(請求書作成は本シートを使用してください)'!D10</f>
        <v>0</v>
      </c>
      <c r="O16" s="324"/>
      <c r="P16" s="324"/>
      <c r="Q16" s="235">
        <f>IF('入力用シート(請求書作成は本シートを使用してください)'!E10="","",'入力用シート(請求書作成は本シートを使用してください)'!E10)</f>
      </c>
      <c r="R16" s="236"/>
      <c r="S16" s="222">
        <f>S!E11</f>
        <v>0</v>
      </c>
      <c r="T16" s="223"/>
      <c r="U16" s="220">
        <f>S!F11</f>
        <v>0</v>
      </c>
      <c r="V16" s="221"/>
      <c r="W16" s="197">
        <f>S!G11</f>
        <v>0</v>
      </c>
      <c r="X16" s="198"/>
      <c r="Y16" s="198"/>
      <c r="Z16" s="198"/>
      <c r="AA16" s="198"/>
      <c r="AB16" s="49">
        <f>S!H11</f>
        <v>0</v>
      </c>
    </row>
    <row r="17" spans="2:28" ht="28.5" customHeight="1">
      <c r="B17" s="320">
        <f>'入力用シート(請求書作成は本シートを使用してください)'!C11</f>
        <v>0</v>
      </c>
      <c r="C17" s="321"/>
      <c r="D17" s="321"/>
      <c r="E17" s="321"/>
      <c r="F17" s="321"/>
      <c r="G17" s="321"/>
      <c r="H17" s="321"/>
      <c r="I17" s="321"/>
      <c r="J17" s="321"/>
      <c r="K17" s="321"/>
      <c r="L17" s="321"/>
      <c r="M17" s="322"/>
      <c r="N17" s="323">
        <f>'入力用シート(請求書作成は本シートを使用してください)'!D11</f>
        <v>0</v>
      </c>
      <c r="O17" s="324"/>
      <c r="P17" s="324"/>
      <c r="Q17" s="235">
        <f>IF('入力用シート(請求書作成は本シートを使用してください)'!E11="","",'入力用シート(請求書作成は本シートを使用してください)'!E11)</f>
      </c>
      <c r="R17" s="236"/>
      <c r="S17" s="222">
        <f>S!E12</f>
        <v>0</v>
      </c>
      <c r="T17" s="223"/>
      <c r="U17" s="220">
        <f>S!F12</f>
        <v>0</v>
      </c>
      <c r="V17" s="221"/>
      <c r="W17" s="197">
        <f>S!G12</f>
        <v>0</v>
      </c>
      <c r="X17" s="198"/>
      <c r="Y17" s="198"/>
      <c r="Z17" s="198"/>
      <c r="AA17" s="198"/>
      <c r="AB17" s="49">
        <f>S!H12</f>
        <v>0</v>
      </c>
    </row>
    <row r="18" spans="2:28" ht="28.5" customHeight="1" thickBot="1">
      <c r="B18" s="320">
        <f>'入力用シート(請求書作成は本シートを使用してください)'!C12</f>
        <v>0</v>
      </c>
      <c r="C18" s="321"/>
      <c r="D18" s="321"/>
      <c r="E18" s="321"/>
      <c r="F18" s="321"/>
      <c r="G18" s="321"/>
      <c r="H18" s="321"/>
      <c r="I18" s="321"/>
      <c r="J18" s="321"/>
      <c r="K18" s="321"/>
      <c r="L18" s="321"/>
      <c r="M18" s="322"/>
      <c r="N18" s="323">
        <f>'入力用シート(請求書作成は本シートを使用してください)'!D12</f>
        <v>0</v>
      </c>
      <c r="O18" s="324"/>
      <c r="P18" s="324"/>
      <c r="Q18" s="235">
        <f>IF('入力用シート(請求書作成は本シートを使用してください)'!E12="","",'入力用シート(請求書作成は本シートを使用してください)'!E12)</f>
      </c>
      <c r="R18" s="236"/>
      <c r="S18" s="222">
        <f>S!E13</f>
        <v>0</v>
      </c>
      <c r="T18" s="223"/>
      <c r="U18" s="220">
        <f>S!F13</f>
        <v>0</v>
      </c>
      <c r="V18" s="221"/>
      <c r="W18" s="316">
        <f>S!G13</f>
        <v>0</v>
      </c>
      <c r="X18" s="317"/>
      <c r="Y18" s="317"/>
      <c r="Z18" s="317"/>
      <c r="AA18" s="317"/>
      <c r="AB18" s="46">
        <f>S!H13</f>
        <v>0</v>
      </c>
    </row>
    <row r="19" spans="2:28" ht="28.5" customHeight="1">
      <c r="B19" s="50"/>
      <c r="C19" s="307" t="s">
        <v>28</v>
      </c>
      <c r="D19" s="307"/>
      <c r="E19" s="310" t="s">
        <v>29</v>
      </c>
      <c r="F19" s="310"/>
      <c r="G19" s="310"/>
      <c r="H19" s="310"/>
      <c r="I19" s="310"/>
      <c r="J19" s="310"/>
      <c r="K19" s="310"/>
      <c r="L19" s="310"/>
      <c r="M19" s="310"/>
      <c r="N19" s="310"/>
      <c r="O19" s="310"/>
      <c r="P19" s="310"/>
      <c r="Q19" s="310"/>
      <c r="R19" s="310"/>
      <c r="S19" s="310"/>
      <c r="T19" s="310"/>
      <c r="U19" s="310"/>
      <c r="V19" s="310"/>
      <c r="W19" s="318">
        <f>'入力用シート(請求書作成は本シートを使用してください)'!G13</f>
        <v>0</v>
      </c>
      <c r="X19" s="319"/>
      <c r="Y19" s="319"/>
      <c r="Z19" s="319"/>
      <c r="AA19" s="319"/>
      <c r="AB19" s="51"/>
    </row>
    <row r="20" spans="2:28" ht="28.5" customHeight="1" thickBot="1">
      <c r="B20" s="50"/>
      <c r="C20" s="307" t="s">
        <v>30</v>
      </c>
      <c r="D20" s="307"/>
      <c r="E20" s="310" t="s">
        <v>10</v>
      </c>
      <c r="F20" s="310"/>
      <c r="G20" s="310"/>
      <c r="H20" s="310"/>
      <c r="I20" s="310"/>
      <c r="J20" s="310"/>
      <c r="K20" s="310"/>
      <c r="L20" s="310"/>
      <c r="M20" s="310"/>
      <c r="N20" s="310"/>
      <c r="O20" s="310"/>
      <c r="P20" s="310"/>
      <c r="Q20" s="311"/>
      <c r="R20" s="311"/>
      <c r="S20" s="311"/>
      <c r="T20" s="311"/>
      <c r="U20" s="311"/>
      <c r="V20" s="312"/>
      <c r="W20" s="308">
        <f>IF('入力用シート(請求書作成は本シートを使用してください)'!F3=1,"消費税込み単価　",'入力用シート(請求書作成は本シートを使用してください)'!G14)</f>
        <v>0</v>
      </c>
      <c r="X20" s="309"/>
      <c r="Y20" s="309"/>
      <c r="Z20" s="309"/>
      <c r="AA20" s="309"/>
      <c r="AB20" s="52"/>
    </row>
    <row r="21" spans="2:28" ht="13.5" customHeight="1">
      <c r="B21" s="11"/>
      <c r="C21" s="4"/>
      <c r="D21" s="4"/>
      <c r="E21" s="5"/>
      <c r="F21" s="5"/>
      <c r="G21" s="5"/>
      <c r="H21" s="5"/>
      <c r="I21" s="5"/>
      <c r="J21" s="5"/>
      <c r="K21" s="5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3"/>
      <c r="X21" s="3"/>
      <c r="Y21" s="3"/>
      <c r="Z21" s="3"/>
      <c r="AA21" s="3"/>
      <c r="AB21" s="12"/>
    </row>
    <row r="22" spans="2:28" ht="13.5" customHeight="1">
      <c r="B22" s="11"/>
      <c r="C22" s="4"/>
      <c r="D22" s="4"/>
      <c r="E22" s="5"/>
      <c r="F22" s="5"/>
      <c r="G22" s="5"/>
      <c r="H22" s="5"/>
      <c r="I22" s="6"/>
      <c r="J22" s="5"/>
      <c r="K22" s="5"/>
      <c r="L22" s="1"/>
      <c r="M22" s="1"/>
      <c r="N22" s="1"/>
      <c r="O22" s="1"/>
      <c r="P22" s="1"/>
      <c r="Q22" s="1"/>
      <c r="R22" s="1"/>
      <c r="S22" s="1"/>
      <c r="T22" s="202" t="str">
        <f>IF('入力用シート(請求書作成は本シートを使用してください)'!D20="","　　　　　年　　　月　　　日",'入力用シート(請求書作成は本シートを使用してください)'!D20)</f>
        <v>　　　　　年　　　月　　　日</v>
      </c>
      <c r="U22" s="203"/>
      <c r="V22" s="203"/>
      <c r="W22" s="203"/>
      <c r="X22" s="203"/>
      <c r="Y22" s="203"/>
      <c r="Z22" s="203"/>
      <c r="AA22" s="203"/>
      <c r="AB22" s="204"/>
    </row>
    <row r="23" spans="2:28" ht="13.5" customHeight="1">
      <c r="B23" s="11"/>
      <c r="C23" s="4"/>
      <c r="D23" s="4"/>
      <c r="E23" s="5"/>
      <c r="F23" s="5"/>
      <c r="G23" s="5"/>
      <c r="H23" s="5"/>
      <c r="I23" s="5"/>
      <c r="J23" s="5"/>
      <c r="K23" s="5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3"/>
      <c r="X23" s="3"/>
      <c r="Y23" s="3"/>
      <c r="Z23" s="3"/>
      <c r="AA23" s="3"/>
      <c r="AB23" s="12"/>
    </row>
    <row r="24" spans="2:28" s="23" customFormat="1" ht="19.5" customHeight="1">
      <c r="B24" s="313" t="s">
        <v>63</v>
      </c>
      <c r="C24" s="314"/>
      <c r="D24" s="314"/>
      <c r="E24" s="314"/>
      <c r="F24" s="314"/>
      <c r="G24" s="314"/>
      <c r="H24" s="314"/>
      <c r="I24" s="315" t="s">
        <v>64</v>
      </c>
      <c r="J24" s="315"/>
      <c r="K24" s="40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6"/>
      <c r="X24" s="26"/>
      <c r="Y24" s="26"/>
      <c r="Z24" s="26"/>
      <c r="AA24" s="26"/>
      <c r="AB24" s="27"/>
    </row>
    <row r="25" spans="2:28" ht="13.5" customHeight="1">
      <c r="B25" s="10"/>
      <c r="C25" s="17"/>
      <c r="D25" s="20"/>
      <c r="E25" s="18"/>
      <c r="F25" s="18"/>
      <c r="G25" s="18"/>
      <c r="H25" s="18"/>
      <c r="I25" s="18"/>
      <c r="J25" s="18"/>
      <c r="K25" s="1"/>
      <c r="L25" s="1"/>
      <c r="M25" s="1"/>
      <c r="N25" s="1" t="s">
        <v>31</v>
      </c>
      <c r="O25" s="238">
        <f>'入力用シート(請求書作成は本シートを使用してください)'!D22</f>
        <v>0</v>
      </c>
      <c r="P25" s="238"/>
      <c r="Q25" s="238"/>
      <c r="R25" s="239"/>
      <c r="S25" s="239"/>
      <c r="T25" s="239"/>
      <c r="U25" s="53"/>
      <c r="V25" s="53"/>
      <c r="W25" s="54"/>
      <c r="X25" s="54"/>
      <c r="Y25" s="54"/>
      <c r="Z25" s="54"/>
      <c r="AA25" s="54"/>
      <c r="AB25" s="55"/>
    </row>
    <row r="26" spans="2:32" ht="15.75" customHeight="1">
      <c r="B26" s="10"/>
      <c r="C26" s="19"/>
      <c r="D26" s="305" t="s">
        <v>37</v>
      </c>
      <c r="E26" s="305"/>
      <c r="F26" s="305"/>
      <c r="G26" s="305"/>
      <c r="H26" s="305"/>
      <c r="I26" s="305"/>
      <c r="J26" s="7"/>
      <c r="K26" s="3"/>
      <c r="L26" s="237" t="s">
        <v>32</v>
      </c>
      <c r="M26" s="237"/>
      <c r="N26" s="237"/>
      <c r="O26" s="241">
        <f>'入力用シート(請求書作成は本シートを使用してください)'!D23</f>
        <v>0</v>
      </c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41"/>
      <c r="AB26" s="242"/>
      <c r="AF26" s="8"/>
    </row>
    <row r="27" spans="2:32" ht="15.75" customHeight="1">
      <c r="B27" s="10"/>
      <c r="C27" s="19"/>
      <c r="D27" s="306"/>
      <c r="E27" s="306"/>
      <c r="F27" s="306"/>
      <c r="G27" s="306"/>
      <c r="H27" s="306"/>
      <c r="I27" s="306"/>
      <c r="J27" s="7"/>
      <c r="K27" s="3"/>
      <c r="L27" s="1"/>
      <c r="M27" s="1"/>
      <c r="N27" s="1"/>
      <c r="O27" s="241">
        <f>'入力用シート(請求書作成は本シートを使用してください)'!D24</f>
        <v>0</v>
      </c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2"/>
      <c r="AF27" s="8"/>
    </row>
    <row r="28" spans="2:32" ht="15.75" customHeight="1">
      <c r="B28" s="10"/>
      <c r="C28" s="19"/>
      <c r="D28" s="21"/>
      <c r="E28" s="21"/>
      <c r="F28" s="21"/>
      <c r="G28" s="21"/>
      <c r="H28" s="21"/>
      <c r="I28" s="21"/>
      <c r="J28" s="7"/>
      <c r="K28" s="3"/>
      <c r="L28" s="237" t="s">
        <v>34</v>
      </c>
      <c r="M28" s="237"/>
      <c r="N28" s="237"/>
      <c r="O28" s="241">
        <f>'入力用シート(請求書作成は本シートを使用してください)'!D25</f>
        <v>0</v>
      </c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241"/>
      <c r="AA28" s="241"/>
      <c r="AB28" s="242"/>
      <c r="AF28" s="8"/>
    </row>
    <row r="29" spans="2:32" ht="15.75" customHeight="1">
      <c r="B29" s="10"/>
      <c r="C29" s="19"/>
      <c r="D29" s="21"/>
      <c r="E29" s="21"/>
      <c r="F29" s="21"/>
      <c r="G29" s="21"/>
      <c r="H29" s="21"/>
      <c r="I29" s="21"/>
      <c r="J29" s="7"/>
      <c r="K29" s="3"/>
      <c r="L29" s="1"/>
      <c r="M29" s="1"/>
      <c r="N29" s="1"/>
      <c r="O29" s="241">
        <f>'入力用シート(請求書作成は本シートを使用してください)'!D26</f>
        <v>0</v>
      </c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241"/>
      <c r="AA29" s="241"/>
      <c r="AB29" s="242"/>
      <c r="AF29" s="8"/>
    </row>
    <row r="30" spans="2:28" ht="15.75" customHeight="1" thickBot="1">
      <c r="B30" s="290" t="s">
        <v>33</v>
      </c>
      <c r="C30" s="291"/>
      <c r="D30" s="291"/>
      <c r="E30" s="291"/>
      <c r="F30" s="3"/>
      <c r="G30" s="3"/>
      <c r="H30" s="3"/>
      <c r="I30" s="3"/>
      <c r="J30" s="3"/>
      <c r="K30" s="3"/>
      <c r="O30" s="241">
        <f>'入力用シート(請求書作成は本シートを使用してください)'!D27</f>
        <v>0</v>
      </c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241"/>
      <c r="AA30" s="292" t="s">
        <v>100</v>
      </c>
      <c r="AB30" s="293"/>
    </row>
    <row r="31" spans="2:29" ht="22.5" customHeight="1" thickBot="1">
      <c r="B31" s="57">
        <f>S!E30</f>
      </c>
      <c r="C31" s="58">
        <f>S!F30</f>
      </c>
      <c r="D31" s="58">
        <f>S!G30</f>
      </c>
      <c r="E31" s="58">
        <f>S!H30</f>
      </c>
      <c r="F31" s="58">
        <f>S!I30</f>
      </c>
      <c r="G31" s="58">
        <f>S!J30</f>
      </c>
      <c r="H31" s="58">
        <f>S!K30</f>
      </c>
      <c r="I31" s="58">
        <f>S!L30</f>
      </c>
      <c r="J31" s="58">
        <f>S!M30</f>
      </c>
      <c r="K31" s="58">
        <f>S!N30</f>
      </c>
      <c r="L31" s="59">
        <f>S!O30</f>
      </c>
      <c r="M31" s="237" t="s">
        <v>35</v>
      </c>
      <c r="N31" s="237"/>
      <c r="O31" s="56" t="s">
        <v>36</v>
      </c>
      <c r="P31" s="296">
        <f>'入力用シート(請求書作成は本シートを使用してください)'!D29</f>
        <v>0</v>
      </c>
      <c r="Q31" s="296"/>
      <c r="R31" s="296"/>
      <c r="S31" s="56" t="s">
        <v>21</v>
      </c>
      <c r="T31" s="240">
        <f>'入力用シート(請求書作成は本シートを使用してください)'!E29</f>
        <v>0</v>
      </c>
      <c r="U31" s="240"/>
      <c r="V31" s="240"/>
      <c r="W31" s="240"/>
      <c r="X31" s="243"/>
      <c r="Y31" s="243"/>
      <c r="Z31" s="243"/>
      <c r="AA31" s="243"/>
      <c r="AB31" s="244"/>
      <c r="AC31" s="3"/>
    </row>
    <row r="32" spans="2:29" ht="15.75" customHeight="1">
      <c r="B32" s="285" t="s">
        <v>65</v>
      </c>
      <c r="C32" s="288" t="s">
        <v>12</v>
      </c>
      <c r="D32" s="289"/>
      <c r="E32" s="297">
        <f>IF(AF1&lt;8,"",'入力用シート(請求書作成は本シートを使用してください)'!D33)</f>
        <v>0</v>
      </c>
      <c r="F32" s="298"/>
      <c r="G32" s="298"/>
      <c r="H32" s="298"/>
      <c r="I32" s="298"/>
      <c r="J32" s="298">
        <f>IF(AF1&lt;8,"",'入力用シート(請求書作成は本シートを使用してください)'!D34)</f>
        <v>0</v>
      </c>
      <c r="K32" s="298"/>
      <c r="L32" s="298"/>
      <c r="M32" s="301"/>
      <c r="N32" s="302"/>
      <c r="O32" s="60" t="s">
        <v>14</v>
      </c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2"/>
      <c r="AC32" s="9"/>
    </row>
    <row r="33" spans="2:29" ht="22.5" customHeight="1">
      <c r="B33" s="286"/>
      <c r="C33" s="294" t="s">
        <v>13</v>
      </c>
      <c r="D33" s="295"/>
      <c r="E33" s="299"/>
      <c r="F33" s="300"/>
      <c r="G33" s="300"/>
      <c r="H33" s="300"/>
      <c r="I33" s="300"/>
      <c r="J33" s="300"/>
      <c r="K33" s="300"/>
      <c r="L33" s="300"/>
      <c r="M33" s="303"/>
      <c r="N33" s="304"/>
      <c r="O33" s="260">
        <f>S!E37</f>
      </c>
      <c r="P33" s="211"/>
      <c r="Q33" s="211">
        <f>S!F37</f>
      </c>
      <c r="R33" s="211"/>
      <c r="S33" s="63">
        <f>S!G37</f>
      </c>
      <c r="T33" s="63">
        <f>S!H37</f>
      </c>
      <c r="U33" s="211">
        <f>S!I37</f>
      </c>
      <c r="V33" s="211"/>
      <c r="W33" s="63">
        <f>S!J37</f>
      </c>
      <c r="X33" s="63">
        <f>S!K37</f>
      </c>
      <c r="Y33" s="63">
        <f>S!L37</f>
      </c>
      <c r="Z33" s="63">
        <f>S!M37</f>
      </c>
      <c r="AA33" s="63">
        <f>S!N37</f>
      </c>
      <c r="AB33" s="64">
        <f>S!O37</f>
      </c>
      <c r="AC33" s="9"/>
    </row>
    <row r="34" spans="2:29" ht="7.5" customHeight="1">
      <c r="B34" s="286"/>
      <c r="C34" s="261" t="s">
        <v>67</v>
      </c>
      <c r="D34" s="226"/>
      <c r="E34" s="267" t="str">
        <f>IF('入力用シート(請求書作成は本シートを使用してください)'!F36=1,"①","1")</f>
        <v>1</v>
      </c>
      <c r="F34" s="278" t="s">
        <v>46</v>
      </c>
      <c r="G34" s="279"/>
      <c r="H34" s="271" t="s">
        <v>68</v>
      </c>
      <c r="I34" s="272"/>
      <c r="J34" s="251">
        <f>IF(AF3=0,"",S!G35)</f>
      </c>
      <c r="K34" s="252"/>
      <c r="L34" s="252"/>
      <c r="M34" s="252"/>
      <c r="N34" s="253"/>
      <c r="O34" s="248">
        <f>S!P37</f>
      </c>
      <c r="P34" s="185"/>
      <c r="Q34" s="185">
        <f>S!Q37</f>
      </c>
      <c r="R34" s="185"/>
      <c r="S34" s="185">
        <f>S!R37</f>
      </c>
      <c r="T34" s="185">
        <f>S!S37</f>
      </c>
      <c r="U34" s="192">
        <f>S!T37</f>
      </c>
      <c r="V34" s="245"/>
      <c r="W34" s="185">
        <f>S!U37</f>
      </c>
      <c r="X34" s="185">
        <f>S!V37</f>
      </c>
      <c r="Y34" s="185">
        <f>S!W37</f>
      </c>
      <c r="Z34" s="185">
        <f>S!X37</f>
      </c>
      <c r="AA34" s="185">
        <f>S!Y37</f>
      </c>
      <c r="AB34" s="188">
        <f>S!Z37</f>
      </c>
      <c r="AC34" s="9"/>
    </row>
    <row r="35" spans="2:29" ht="7.5" customHeight="1">
      <c r="B35" s="286"/>
      <c r="C35" s="262"/>
      <c r="D35" s="263"/>
      <c r="E35" s="268"/>
      <c r="F35" s="280"/>
      <c r="G35" s="281"/>
      <c r="H35" s="273"/>
      <c r="I35" s="274"/>
      <c r="J35" s="254"/>
      <c r="K35" s="255"/>
      <c r="L35" s="255"/>
      <c r="M35" s="255"/>
      <c r="N35" s="256"/>
      <c r="O35" s="249"/>
      <c r="P35" s="186"/>
      <c r="Q35" s="186"/>
      <c r="R35" s="186"/>
      <c r="S35" s="186"/>
      <c r="T35" s="186"/>
      <c r="U35" s="193"/>
      <c r="V35" s="206"/>
      <c r="W35" s="186"/>
      <c r="X35" s="186"/>
      <c r="Y35" s="186"/>
      <c r="Z35" s="186"/>
      <c r="AA35" s="186"/>
      <c r="AB35" s="189"/>
      <c r="AC35" s="9"/>
    </row>
    <row r="36" spans="2:29" ht="7.5" customHeight="1">
      <c r="B36" s="286"/>
      <c r="C36" s="264"/>
      <c r="D36" s="263"/>
      <c r="E36" s="268"/>
      <c r="F36" s="280"/>
      <c r="G36" s="281"/>
      <c r="H36" s="273"/>
      <c r="I36" s="274"/>
      <c r="J36" s="254"/>
      <c r="K36" s="255"/>
      <c r="L36" s="255"/>
      <c r="M36" s="255"/>
      <c r="N36" s="256"/>
      <c r="O36" s="250"/>
      <c r="P36" s="187"/>
      <c r="Q36" s="187"/>
      <c r="R36" s="187"/>
      <c r="S36" s="187"/>
      <c r="T36" s="187"/>
      <c r="U36" s="246"/>
      <c r="V36" s="247"/>
      <c r="W36" s="187"/>
      <c r="X36" s="187"/>
      <c r="Y36" s="187"/>
      <c r="Z36" s="187"/>
      <c r="AA36" s="187"/>
      <c r="AB36" s="190"/>
      <c r="AC36" s="9"/>
    </row>
    <row r="37" spans="2:29" ht="7.5" customHeight="1">
      <c r="B37" s="286"/>
      <c r="C37" s="264"/>
      <c r="D37" s="263"/>
      <c r="E37" s="269" t="str">
        <f>IF('入力用シート(請求書作成は本シートを使用してください)'!F36=2,"②","2")</f>
        <v>2</v>
      </c>
      <c r="F37" s="282" t="s">
        <v>69</v>
      </c>
      <c r="G37" s="281"/>
      <c r="H37" s="273"/>
      <c r="I37" s="274"/>
      <c r="J37" s="254"/>
      <c r="K37" s="255"/>
      <c r="L37" s="255"/>
      <c r="M37" s="255"/>
      <c r="N37" s="256"/>
      <c r="O37" s="277">
        <f>S!AA37</f>
      </c>
      <c r="P37" s="205"/>
      <c r="Q37" s="192">
        <f>S!AB37</f>
      </c>
      <c r="R37" s="205"/>
      <c r="S37" s="185">
        <f>S!AC37</f>
      </c>
      <c r="T37" s="185">
        <f>S!AD37</f>
      </c>
      <c r="U37" s="192">
        <f>S!AE37</f>
      </c>
      <c r="V37" s="205"/>
      <c r="W37" s="185">
        <f>S!AF37</f>
      </c>
      <c r="X37" s="185">
        <f>S!AG37</f>
      </c>
      <c r="Y37" s="192">
        <f>S!AH37</f>
      </c>
      <c r="Z37" s="199"/>
      <c r="AA37" s="208"/>
      <c r="AB37" s="182"/>
      <c r="AC37" s="9"/>
    </row>
    <row r="38" spans="2:29" ht="7.5" customHeight="1">
      <c r="B38" s="286"/>
      <c r="C38" s="264"/>
      <c r="D38" s="263"/>
      <c r="E38" s="268"/>
      <c r="F38" s="280"/>
      <c r="G38" s="281"/>
      <c r="H38" s="273"/>
      <c r="I38" s="274"/>
      <c r="J38" s="254"/>
      <c r="K38" s="255"/>
      <c r="L38" s="255"/>
      <c r="M38" s="255"/>
      <c r="N38" s="256"/>
      <c r="O38" s="273"/>
      <c r="P38" s="206"/>
      <c r="Q38" s="193"/>
      <c r="R38" s="206"/>
      <c r="S38" s="186"/>
      <c r="T38" s="186"/>
      <c r="U38" s="193"/>
      <c r="V38" s="206"/>
      <c r="W38" s="186"/>
      <c r="X38" s="186"/>
      <c r="Y38" s="193"/>
      <c r="Z38" s="200"/>
      <c r="AA38" s="209"/>
      <c r="AB38" s="183"/>
      <c r="AC38" s="9"/>
    </row>
    <row r="39" spans="2:30" ht="7.5" customHeight="1" thickBot="1">
      <c r="B39" s="287"/>
      <c r="C39" s="265"/>
      <c r="D39" s="266"/>
      <c r="E39" s="270"/>
      <c r="F39" s="283"/>
      <c r="G39" s="284"/>
      <c r="H39" s="275"/>
      <c r="I39" s="276"/>
      <c r="J39" s="257"/>
      <c r="K39" s="258"/>
      <c r="L39" s="258"/>
      <c r="M39" s="258"/>
      <c r="N39" s="259"/>
      <c r="O39" s="275"/>
      <c r="P39" s="207"/>
      <c r="Q39" s="194"/>
      <c r="R39" s="207"/>
      <c r="S39" s="191"/>
      <c r="T39" s="191"/>
      <c r="U39" s="194"/>
      <c r="V39" s="207"/>
      <c r="W39" s="191"/>
      <c r="X39" s="191"/>
      <c r="Y39" s="194"/>
      <c r="Z39" s="201"/>
      <c r="AA39" s="210"/>
      <c r="AB39" s="184"/>
      <c r="AC39" s="9"/>
      <c r="AD39" s="9"/>
    </row>
    <row r="40" ht="13.5">
      <c r="B40" s="15"/>
    </row>
    <row r="41" spans="2:30" ht="13.5">
      <c r="B41" s="8" t="s">
        <v>11</v>
      </c>
      <c r="C41" s="8"/>
      <c r="D41" s="65" t="s">
        <v>92</v>
      </c>
      <c r="E41" s="8" t="s">
        <v>97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</row>
    <row r="42" spans="2:30" ht="13.5">
      <c r="B42" s="8"/>
      <c r="C42" s="8"/>
      <c r="D42" s="65" t="s">
        <v>93</v>
      </c>
      <c r="E42" s="8" t="s">
        <v>16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 spans="2:30" ht="13.5">
      <c r="B43" s="8"/>
      <c r="C43" s="8"/>
      <c r="D43" s="65" t="s">
        <v>94</v>
      </c>
      <c r="E43" s="8" t="s">
        <v>17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</row>
    <row r="44" spans="2:30" ht="3.75" customHeight="1">
      <c r="B44" s="8"/>
      <c r="C44" s="8"/>
      <c r="AC44" s="8"/>
      <c r="AD44" s="8"/>
    </row>
    <row r="45" spans="2:30" ht="13.5">
      <c r="B45" s="8"/>
      <c r="C45" s="8"/>
      <c r="D45" s="28" t="s">
        <v>98</v>
      </c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D45" s="8"/>
    </row>
    <row r="46" spans="2:30" ht="13.5">
      <c r="B46" s="8"/>
      <c r="C46" s="8"/>
      <c r="D46" s="70" t="s">
        <v>99</v>
      </c>
      <c r="AC46" s="8"/>
      <c r="AD46" s="8"/>
    </row>
    <row r="47" spans="2:30" ht="3.75" customHeight="1">
      <c r="B47" s="8"/>
      <c r="C47" s="8"/>
      <c r="AA47" s="8"/>
      <c r="AB47" s="8"/>
      <c r="AC47" s="8"/>
      <c r="AD47" s="8"/>
    </row>
    <row r="48" spans="2:30" ht="13.5">
      <c r="B48" s="8"/>
      <c r="C48" s="8"/>
      <c r="D48" s="65" t="s">
        <v>95</v>
      </c>
      <c r="E48" s="28" t="s">
        <v>75</v>
      </c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</row>
    <row r="49" spans="2:30" ht="13.5">
      <c r="B49" s="8"/>
      <c r="C49" s="8"/>
      <c r="D49" s="16"/>
      <c r="E49" s="28" t="s">
        <v>76</v>
      </c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D49" s="8"/>
    </row>
    <row r="50" spans="2:30" ht="13.5">
      <c r="B50" s="8"/>
      <c r="C50" s="8"/>
      <c r="D50" s="65" t="s">
        <v>96</v>
      </c>
      <c r="E50" s="8" t="s">
        <v>18</v>
      </c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45">
        <f>'入力用シート(請求書作成は本シートを使用してください)'!H1</f>
        <v>100716</v>
      </c>
      <c r="AD50" s="8"/>
    </row>
    <row r="51" spans="2:30" ht="13.5">
      <c r="B51" s="8"/>
      <c r="C51" s="8"/>
      <c r="AD51" s="8"/>
    </row>
    <row r="52" spans="2:30" ht="13.5">
      <c r="B52" s="8"/>
      <c r="C52" s="8"/>
      <c r="AD52" s="8"/>
    </row>
    <row r="53" spans="2:30" ht="13.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2:30" ht="13.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</sheetData>
  <sheetProtection password="CCD5" sheet="1" selectLockedCells="1" selectUnlockedCells="1"/>
  <mergeCells count="140">
    <mergeCell ref="J1:T1"/>
    <mergeCell ref="J2:T2"/>
    <mergeCell ref="C4:F4"/>
    <mergeCell ref="G4:AB4"/>
    <mergeCell ref="B5:M5"/>
    <mergeCell ref="O5:P5"/>
    <mergeCell ref="Q5:R5"/>
    <mergeCell ref="U5:V5"/>
    <mergeCell ref="T6:T7"/>
    <mergeCell ref="U6:V7"/>
    <mergeCell ref="W6:W7"/>
    <mergeCell ref="B6:M6"/>
    <mergeCell ref="N6:N7"/>
    <mergeCell ref="O6:P7"/>
    <mergeCell ref="Q6:R7"/>
    <mergeCell ref="E9:M9"/>
    <mergeCell ref="AB6:AB7"/>
    <mergeCell ref="B7:M7"/>
    <mergeCell ref="B8:Q8"/>
    <mergeCell ref="R8:AB8"/>
    <mergeCell ref="X6:X7"/>
    <mergeCell ref="Y6:Y7"/>
    <mergeCell ref="Z6:Z7"/>
    <mergeCell ref="AA6:AA7"/>
    <mergeCell ref="S6:S7"/>
    <mergeCell ref="W13:AA13"/>
    <mergeCell ref="B13:M13"/>
    <mergeCell ref="N13:P13"/>
    <mergeCell ref="Q13:R13"/>
    <mergeCell ref="S13:T13"/>
    <mergeCell ref="R9:AB9"/>
    <mergeCell ref="B10:M10"/>
    <mergeCell ref="N10:R10"/>
    <mergeCell ref="S10:V10"/>
    <mergeCell ref="W10:AB10"/>
    <mergeCell ref="Q15:R15"/>
    <mergeCell ref="S15:T15"/>
    <mergeCell ref="B14:M14"/>
    <mergeCell ref="N14:P14"/>
    <mergeCell ref="Q14:R14"/>
    <mergeCell ref="S14:T14"/>
    <mergeCell ref="B16:M16"/>
    <mergeCell ref="N16:P16"/>
    <mergeCell ref="B17:M17"/>
    <mergeCell ref="N17:P17"/>
    <mergeCell ref="W14:AA14"/>
    <mergeCell ref="U15:V15"/>
    <mergeCell ref="W15:AA15"/>
    <mergeCell ref="W16:AA16"/>
    <mergeCell ref="B15:M15"/>
    <mergeCell ref="N15:P15"/>
    <mergeCell ref="U18:V18"/>
    <mergeCell ref="W18:AA18"/>
    <mergeCell ref="C19:D19"/>
    <mergeCell ref="E19:V19"/>
    <mergeCell ref="W19:AA19"/>
    <mergeCell ref="B18:M18"/>
    <mergeCell ref="N18:P18"/>
    <mergeCell ref="Q18:R18"/>
    <mergeCell ref="C20:D20"/>
    <mergeCell ref="W20:AA20"/>
    <mergeCell ref="E20:P20"/>
    <mergeCell ref="Q20:V20"/>
    <mergeCell ref="B24:H24"/>
    <mergeCell ref="I24:J24"/>
    <mergeCell ref="B32:B39"/>
    <mergeCell ref="C32:D32"/>
    <mergeCell ref="B30:E30"/>
    <mergeCell ref="O26:AB26"/>
    <mergeCell ref="AA30:AB30"/>
    <mergeCell ref="C33:D33"/>
    <mergeCell ref="P31:R31"/>
    <mergeCell ref="E32:I33"/>
    <mergeCell ref="J32:N33"/>
    <mergeCell ref="D26:I27"/>
    <mergeCell ref="Q33:R33"/>
    <mergeCell ref="C34:D39"/>
    <mergeCell ref="E34:E36"/>
    <mergeCell ref="E37:E39"/>
    <mergeCell ref="Q34:R36"/>
    <mergeCell ref="H34:I39"/>
    <mergeCell ref="O37:P39"/>
    <mergeCell ref="F34:G36"/>
    <mergeCell ref="F37:G39"/>
    <mergeCell ref="X31:AB31"/>
    <mergeCell ref="U34:V36"/>
    <mergeCell ref="L28:N28"/>
    <mergeCell ref="M31:N31"/>
    <mergeCell ref="O34:P36"/>
    <mergeCell ref="J34:N39"/>
    <mergeCell ref="Q37:R39"/>
    <mergeCell ref="S37:S39"/>
    <mergeCell ref="T37:T39"/>
    <mergeCell ref="O33:P33"/>
    <mergeCell ref="W17:AA17"/>
    <mergeCell ref="Q17:R17"/>
    <mergeCell ref="L26:N26"/>
    <mergeCell ref="O25:T25"/>
    <mergeCell ref="S17:T17"/>
    <mergeCell ref="T31:W31"/>
    <mergeCell ref="O30:Z30"/>
    <mergeCell ref="O27:AB27"/>
    <mergeCell ref="O28:AB28"/>
    <mergeCell ref="O29:AB29"/>
    <mergeCell ref="S34:S36"/>
    <mergeCell ref="T34:T36"/>
    <mergeCell ref="B11:M11"/>
    <mergeCell ref="B12:M12"/>
    <mergeCell ref="N11:P11"/>
    <mergeCell ref="N12:P12"/>
    <mergeCell ref="Q11:R11"/>
    <mergeCell ref="Q12:R12"/>
    <mergeCell ref="S18:T18"/>
    <mergeCell ref="Q16:R16"/>
    <mergeCell ref="U33:V33"/>
    <mergeCell ref="U11:V11"/>
    <mergeCell ref="U12:V12"/>
    <mergeCell ref="S11:T11"/>
    <mergeCell ref="S12:T12"/>
    <mergeCell ref="U17:V17"/>
    <mergeCell ref="S16:T16"/>
    <mergeCell ref="U16:V16"/>
    <mergeCell ref="U14:V14"/>
    <mergeCell ref="U13:V13"/>
    <mergeCell ref="W11:AA11"/>
    <mergeCell ref="W12:AA12"/>
    <mergeCell ref="Z37:Z39"/>
    <mergeCell ref="W34:W36"/>
    <mergeCell ref="X34:X36"/>
    <mergeCell ref="Y34:Y36"/>
    <mergeCell ref="Z34:Z36"/>
    <mergeCell ref="T22:AB22"/>
    <mergeCell ref="U37:V39"/>
    <mergeCell ref="AA37:AA39"/>
    <mergeCell ref="AB37:AB39"/>
    <mergeCell ref="AA34:AA36"/>
    <mergeCell ref="AB34:AB36"/>
    <mergeCell ref="W37:W39"/>
    <mergeCell ref="X37:X39"/>
    <mergeCell ref="Y37:Y39"/>
  </mergeCells>
  <conditionalFormatting sqref="E32:I33">
    <cfRule type="expression" priority="2" dxfId="45" stopIfTrue="1">
      <formula>AF1&lt;8</formula>
    </cfRule>
    <cfRule type="cellIs" priority="3" dxfId="46" operator="equal" stopIfTrue="1">
      <formula>0</formula>
    </cfRule>
  </conditionalFormatting>
  <conditionalFormatting sqref="J32:N33">
    <cfRule type="expression" priority="4" dxfId="45" stopIfTrue="1">
      <formula>AF1&lt;8</formula>
    </cfRule>
    <cfRule type="cellIs" priority="5" dxfId="46" operator="equal" stopIfTrue="1">
      <formula>0</formula>
    </cfRule>
  </conditionalFormatting>
  <conditionalFormatting sqref="S12:AB18 B12:P18 W19:AA20 O25:AB29 O30:Z30 P31:R31 T31:W31 B9:E9 N9:AB9">
    <cfRule type="cellIs" priority="6" dxfId="46" operator="equal" stopIfTrue="1">
      <formula>0</formula>
    </cfRule>
  </conditionalFormatting>
  <conditionalFormatting sqref="Q12:R12">
    <cfRule type="expression" priority="7" dxfId="46" stopIfTrue="1">
      <formula>$N$12=0</formula>
    </cfRule>
  </conditionalFormatting>
  <conditionalFormatting sqref="Q13:R13">
    <cfRule type="expression" priority="8" dxfId="46" stopIfTrue="1">
      <formula>$N$13=0</formula>
    </cfRule>
  </conditionalFormatting>
  <conditionalFormatting sqref="Q14:R14">
    <cfRule type="expression" priority="9" dxfId="46" stopIfTrue="1">
      <formula>$N$14=0</formula>
    </cfRule>
  </conditionalFormatting>
  <conditionalFormatting sqref="Q15:R15">
    <cfRule type="expression" priority="10" dxfId="46" stopIfTrue="1">
      <formula>$N$15=0</formula>
    </cfRule>
  </conditionalFormatting>
  <conditionalFormatting sqref="Q16:R16">
    <cfRule type="expression" priority="11" dxfId="46" stopIfTrue="1">
      <formula>$N$16=0</formula>
    </cfRule>
  </conditionalFormatting>
  <conditionalFormatting sqref="Q17:R17">
    <cfRule type="expression" priority="12" dxfId="46" stopIfTrue="1">
      <formula>$N$17=0</formula>
    </cfRule>
  </conditionalFormatting>
  <conditionalFormatting sqref="Q18:R18">
    <cfRule type="expression" priority="13" dxfId="46" stopIfTrue="1">
      <formula>$N$18=0</formula>
    </cfRule>
  </conditionalFormatting>
  <conditionalFormatting sqref="AB6:AB7">
    <cfRule type="expression" priority="14" dxfId="46" stopIfTrue="1">
      <formula>$AD$1=0</formula>
    </cfRule>
  </conditionalFormatting>
  <conditionalFormatting sqref="O33:AB39 J34:N39 E34:F34 E37:F37">
    <cfRule type="expression" priority="15" dxfId="45" stopIfTrue="1">
      <formula>$AF$1&lt;8</formula>
    </cfRule>
  </conditionalFormatting>
  <conditionalFormatting sqref="T22">
    <cfRule type="cellIs" priority="1" dxfId="46" operator="equal" stopIfTrue="1">
      <formula>0</formula>
    </cfRule>
  </conditionalFormatting>
  <printOptions/>
  <pageMargins left="0.7874015748031497" right="0.1968503937007874" top="0.4724409448818898" bottom="0.2755905511811024" header="0.35433070866141736" footer="0.5118110236220472"/>
  <pageSetup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8"/>
  </sheetPr>
  <dimension ref="B1:AH41"/>
  <sheetViews>
    <sheetView zoomScalePageLayoutView="0" workbookViewId="0" topLeftCell="A1">
      <selection activeCell="J44" sqref="J44"/>
    </sheetView>
  </sheetViews>
  <sheetFormatPr defaultColWidth="9.00390625" defaultRowHeight="13.5"/>
  <cols>
    <col min="1" max="1" width="9.00390625" style="28" customWidth="1"/>
    <col min="2" max="2" width="9.75390625" style="28" bestFit="1" customWidth="1"/>
    <col min="3" max="4" width="9.00390625" style="28" customWidth="1"/>
    <col min="5" max="5" width="12.375" style="28" customWidth="1"/>
    <col min="6" max="6" width="7.875" style="28" customWidth="1"/>
    <col min="7" max="7" width="12.375" style="28" customWidth="1"/>
    <col min="8" max="8" width="5.625" style="28" customWidth="1"/>
    <col min="9" max="9" width="6.375" style="28" customWidth="1"/>
    <col min="10" max="34" width="2.125" style="28" customWidth="1"/>
    <col min="35" max="16384" width="9.00390625" style="28" customWidth="1"/>
  </cols>
  <sheetData>
    <row r="1" ht="11.25">
      <c r="D1" s="104"/>
    </row>
    <row r="4" ht="11.25">
      <c r="B4" s="105"/>
    </row>
    <row r="5" spans="5:11" ht="11.25">
      <c r="E5" s="359" t="s">
        <v>40</v>
      </c>
      <c r="F5" s="359"/>
      <c r="G5" s="359" t="s">
        <v>47</v>
      </c>
      <c r="H5" s="359"/>
      <c r="I5" s="106"/>
      <c r="J5" s="106"/>
      <c r="K5" s="106"/>
    </row>
    <row r="6" spans="5:11" ht="11.25">
      <c r="E6" s="107" t="s">
        <v>49</v>
      </c>
      <c r="F6" s="107" t="s">
        <v>48</v>
      </c>
      <c r="G6" s="107" t="s">
        <v>49</v>
      </c>
      <c r="H6" s="107" t="s">
        <v>48</v>
      </c>
      <c r="I6" s="106"/>
      <c r="J6" s="106"/>
      <c r="K6" s="106"/>
    </row>
    <row r="7" spans="2:8" ht="11.25">
      <c r="B7" s="108"/>
      <c r="E7" s="109">
        <f>ROUNDDOWN(('入力用シート(請求書作成は本シートを使用してください)'!F6),0)</f>
        <v>0</v>
      </c>
      <c r="F7" s="110">
        <f>ABS(('入力用シート(請求書作成は本シートを使用してください)'!F6-E7)*1000)</f>
        <v>0</v>
      </c>
      <c r="G7" s="109">
        <f>ROUNDDOWN(('入力用シート(請求書作成は本シートを使用してください)'!G6),0)</f>
        <v>0</v>
      </c>
      <c r="H7" s="110">
        <f>ABS(('入力用シート(請求書作成は本シートを使用してください)'!G6-G7)*1000)</f>
        <v>0</v>
      </c>
    </row>
    <row r="8" spans="5:8" ht="11.25">
      <c r="E8" s="109">
        <f>ROUNDDOWN(('入力用シート(請求書作成は本シートを使用してください)'!F7),0)</f>
        <v>0</v>
      </c>
      <c r="F8" s="110">
        <f>ABS(('入力用シート(請求書作成は本シートを使用してください)'!F7-E8)*1000)</f>
        <v>0</v>
      </c>
      <c r="G8" s="109">
        <f>ROUNDDOWN(('入力用シート(請求書作成は本シートを使用してください)'!G7),0)</f>
        <v>0</v>
      </c>
      <c r="H8" s="110">
        <f>ABS(('入力用シート(請求書作成は本シートを使用してください)'!G7-G8)*1000)</f>
        <v>0</v>
      </c>
    </row>
    <row r="9" spans="5:8" ht="11.25">
      <c r="E9" s="109">
        <f>ROUNDDOWN(('入力用シート(請求書作成は本シートを使用してください)'!F8),0)</f>
        <v>0</v>
      </c>
      <c r="F9" s="110">
        <f>ABS(('入力用シート(請求書作成は本シートを使用してください)'!F8-E9)*1000)</f>
        <v>0</v>
      </c>
      <c r="G9" s="109">
        <f>ROUNDDOWN(('入力用シート(請求書作成は本シートを使用してください)'!G8),0)</f>
        <v>0</v>
      </c>
      <c r="H9" s="110">
        <f>ABS(('入力用シート(請求書作成は本シートを使用してください)'!G8-G9)*1000)</f>
        <v>0</v>
      </c>
    </row>
    <row r="10" spans="5:8" ht="11.25">
      <c r="E10" s="109">
        <f>ROUNDDOWN(('入力用シート(請求書作成は本シートを使用してください)'!F9),0)</f>
        <v>0</v>
      </c>
      <c r="F10" s="110">
        <f>ABS(('入力用シート(請求書作成は本シートを使用してください)'!F9-E10)*1000)</f>
        <v>0</v>
      </c>
      <c r="G10" s="109">
        <f>ROUNDDOWN(('入力用シート(請求書作成は本シートを使用してください)'!G9),0)</f>
        <v>0</v>
      </c>
      <c r="H10" s="110">
        <f>ABS(('入力用シート(請求書作成は本シートを使用してください)'!G9-G10)*1000)</f>
        <v>0</v>
      </c>
    </row>
    <row r="11" spans="5:8" ht="11.25">
      <c r="E11" s="109">
        <f>ROUNDDOWN(('入力用シート(請求書作成は本シートを使用してください)'!F10),0)</f>
        <v>0</v>
      </c>
      <c r="F11" s="110">
        <f>ABS(('入力用シート(請求書作成は本シートを使用してください)'!F10-E11)*1000)</f>
        <v>0</v>
      </c>
      <c r="G11" s="109">
        <f>ROUNDDOWN(('入力用シート(請求書作成は本シートを使用してください)'!G10),0)</f>
        <v>0</v>
      </c>
      <c r="H11" s="110">
        <f>ABS(('入力用シート(請求書作成は本シートを使用してください)'!G10-G11)*1000)</f>
        <v>0</v>
      </c>
    </row>
    <row r="12" spans="5:8" ht="11.25">
      <c r="E12" s="109">
        <f>ROUNDDOWN(('入力用シート(請求書作成は本シートを使用してください)'!F11),0)</f>
        <v>0</v>
      </c>
      <c r="F12" s="110">
        <f>ABS(('入力用シート(請求書作成は本シートを使用してください)'!F11-E12)*1000)</f>
        <v>0</v>
      </c>
      <c r="G12" s="109">
        <f>ROUNDDOWN(('入力用シート(請求書作成は本シートを使用してください)'!G11),0)</f>
        <v>0</v>
      </c>
      <c r="H12" s="110">
        <f>ABS(('入力用シート(請求書作成は本シートを使用してください)'!G11-G12)*1000)</f>
        <v>0</v>
      </c>
    </row>
    <row r="13" spans="5:8" ht="11.25">
      <c r="E13" s="109">
        <f>ROUNDDOWN(('入力用シート(請求書作成は本シートを使用してください)'!F12),0)</f>
        <v>0</v>
      </c>
      <c r="F13" s="110">
        <f>ABS(('入力用シート(請求書作成は本シートを使用してください)'!F12-E13)*1000)</f>
        <v>0</v>
      </c>
      <c r="G13" s="109">
        <f>ROUNDDOWN(('入力用シート(請求書作成は本シートを使用してください)'!G12),0)</f>
        <v>0</v>
      </c>
      <c r="H13" s="110">
        <f>ABS(('入力用シート(請求書作成は本シートを使用してください)'!G12-G13)*1000)</f>
        <v>0</v>
      </c>
    </row>
    <row r="14" spans="4:12" ht="11.25">
      <c r="D14" s="111"/>
      <c r="F14" s="106" t="s">
        <v>43</v>
      </c>
      <c r="G14" s="109">
        <f>ROUNDDOWN(('入力用シート(請求書作成は本シートを使用してください)'!G13),0)</f>
        <v>0</v>
      </c>
      <c r="H14" s="112"/>
      <c r="L14" s="28" t="s">
        <v>53</v>
      </c>
    </row>
    <row r="15" spans="5:12" ht="11.25">
      <c r="E15" s="113"/>
      <c r="F15" s="29"/>
      <c r="G15" s="112"/>
      <c r="H15" s="112"/>
      <c r="L15" s="114">
        <f>LEN('入力用シート(請求書作成は本シートを使用してください)'!G15)</f>
        <v>0</v>
      </c>
    </row>
    <row r="16" spans="5:24" ht="11.25">
      <c r="E16" s="29"/>
      <c r="F16" s="29"/>
      <c r="G16" s="115"/>
      <c r="K16" s="116" t="str">
        <f>MID(RIGHT("000000000000"&amp;('入力用シート(請求書作成は本シートを使用してください)'!$G$15),12),1,1)</f>
        <v>0</v>
      </c>
      <c r="L16" s="116" t="str">
        <f>MID(RIGHT("000000000000"&amp;('入力用シート(請求書作成は本シートを使用してください)'!$G$15),12),2,1)</f>
        <v>0</v>
      </c>
      <c r="M16" s="116" t="str">
        <f>MID(RIGHT("000000000000"&amp;('入力用シート(請求書作成は本シートを使用してください)'!$G$15),12),3,1)</f>
        <v>0</v>
      </c>
      <c r="N16" s="116" t="str">
        <f>MID(RIGHT("000000000000"&amp;('入力用シート(請求書作成は本シートを使用してください)'!$G$15),12),4,1)</f>
        <v>0</v>
      </c>
      <c r="O16" s="116" t="str">
        <f>MID(RIGHT("000000000000"&amp;('入力用シート(請求書作成は本シートを使用してください)'!$G$15),12),5,1)</f>
        <v>0</v>
      </c>
      <c r="P16" s="116" t="str">
        <f>MID(RIGHT("000000000000"&amp;('入力用シート(請求書作成は本シートを使用してください)'!$G$15),12),6,1)</f>
        <v>0</v>
      </c>
      <c r="Q16" s="116" t="str">
        <f>MID(RIGHT("000000000000"&amp;('入力用シート(請求書作成は本シートを使用してください)'!$G$15),12),7,1)</f>
        <v>0</v>
      </c>
      <c r="R16" s="116" t="str">
        <f>MID(RIGHT("000000000000"&amp;('入力用シート(請求書作成は本シートを使用してください)'!$G$15),12),8,1)</f>
        <v>0</v>
      </c>
      <c r="S16" s="116" t="str">
        <f>MID(RIGHT("000000000000"&amp;('入力用シート(請求書作成は本シートを使用してください)'!$G$15),12),9,1)</f>
        <v>0</v>
      </c>
      <c r="T16" s="116" t="str">
        <f>MID(RIGHT("000000000000"&amp;('入力用シート(請求書作成は本シートを使用してください)'!$G$15),12),10,1)</f>
        <v>0</v>
      </c>
      <c r="U16" s="116" t="str">
        <f>MID(RIGHT("000000000000"&amp;('入力用シート(請求書作成は本シートを使用してください)'!$G$15),12),11,1)</f>
        <v>0</v>
      </c>
      <c r="V16" s="116" t="str">
        <f>MID(RIGHT("000000000000"&amp;('入力用シート(請求書作成は本シートを使用してください)'!$G$15),12),12,1)</f>
        <v>0</v>
      </c>
      <c r="X16" s="28" t="s">
        <v>56</v>
      </c>
    </row>
    <row r="17" spans="8:24" ht="11.25">
      <c r="H17" s="104" t="s">
        <v>55</v>
      </c>
      <c r="I17" s="114">
        <f>SUM(K17:V17)</f>
        <v>0</v>
      </c>
      <c r="K17" s="117">
        <f>K16*1</f>
        <v>0</v>
      </c>
      <c r="L17" s="117">
        <f>L16*1</f>
        <v>0</v>
      </c>
      <c r="M17" s="117">
        <f aca="true" t="shared" si="0" ref="M17:V17">M16*1</f>
        <v>0</v>
      </c>
      <c r="N17" s="117">
        <f t="shared" si="0"/>
        <v>0</v>
      </c>
      <c r="O17" s="117">
        <f t="shared" si="0"/>
        <v>0</v>
      </c>
      <c r="P17" s="117">
        <f t="shared" si="0"/>
        <v>0</v>
      </c>
      <c r="Q17" s="117">
        <f t="shared" si="0"/>
        <v>0</v>
      </c>
      <c r="R17" s="117">
        <f t="shared" si="0"/>
        <v>0</v>
      </c>
      <c r="S17" s="117">
        <f t="shared" si="0"/>
        <v>0</v>
      </c>
      <c r="T17" s="117">
        <f t="shared" si="0"/>
        <v>0</v>
      </c>
      <c r="U17" s="117">
        <f t="shared" si="0"/>
        <v>0</v>
      </c>
      <c r="V17" s="117">
        <f t="shared" si="0"/>
        <v>0</v>
      </c>
      <c r="X17" s="28" t="s">
        <v>57</v>
      </c>
    </row>
    <row r="18" spans="11:24" ht="11.25">
      <c r="K18" s="114">
        <f>IF($L15&gt;11,K17,IF($L15&lt;11,"","\"))</f>
      </c>
      <c r="L18" s="114">
        <f>IF($L15&gt;10,L17,IF($L15&lt;10,"","\"))</f>
      </c>
      <c r="M18" s="114">
        <f>IF($L15&gt;9,M17,IF($L15&lt;9,"","\"))</f>
      </c>
      <c r="N18" s="114">
        <f>IF($L15&gt;8,N17,IF($L15&lt;8,"","\"))</f>
      </c>
      <c r="O18" s="114">
        <f>IF($L15&gt;7,O17,IF($L15&lt;7,"","\"))</f>
      </c>
      <c r="P18" s="114">
        <f>IF($L15&gt;6,P17,IF($L15&lt;6,"","\"))</f>
      </c>
      <c r="Q18" s="114">
        <f>IF($L15&gt;5,Q17,IF($L15&lt;5,"","\"))</f>
      </c>
      <c r="R18" s="114">
        <f>IF($L15&gt;4,R17,IF($L15&lt;4,"","\"))</f>
      </c>
      <c r="S18" s="114">
        <f>IF($L15&gt;3,S17,IF($L15&lt;3,"","\"))</f>
      </c>
      <c r="T18" s="114">
        <f>IF($L15&gt;2,T17,IF($L15&lt;2,"","\"))</f>
      </c>
      <c r="U18" s="114">
        <f>IF($L15&gt;1,U17,IF($L15&lt;1,"","\"))</f>
      </c>
      <c r="V18" s="114">
        <f>IF(V17&gt;=0,V17,"")</f>
        <v>0</v>
      </c>
      <c r="X18" s="28" t="s">
        <v>54</v>
      </c>
    </row>
    <row r="23" spans="4:5" ht="11.25">
      <c r="D23" s="99"/>
      <c r="E23" s="99"/>
    </row>
    <row r="24" spans="4:5" ht="11.25">
      <c r="D24" s="90"/>
      <c r="E24" s="90"/>
    </row>
    <row r="25" spans="4:5" ht="11.25">
      <c r="D25" s="90"/>
      <c r="E25" s="90"/>
    </row>
    <row r="30" spans="4:15" ht="11.25">
      <c r="D30" s="104" t="s">
        <v>58</v>
      </c>
      <c r="E30" s="114">
        <f>MID('入力用シート(請求書作成は本シートを使用してください)'!$D$31,1,1)</f>
      </c>
      <c r="F30" s="114">
        <f>MID('入力用シート(請求書作成は本シートを使用してください)'!$D$31,2,1)</f>
      </c>
      <c r="G30" s="114">
        <f>MID('入力用シート(請求書作成は本シートを使用してください)'!$D$31,3,1)</f>
      </c>
      <c r="H30" s="114">
        <f>MID('入力用シート(請求書作成は本シートを使用してください)'!$D$31,4,1)</f>
      </c>
      <c r="I30" s="114">
        <f>MID('入力用シート(請求書作成は本シートを使用してください)'!$D$31,5,1)</f>
      </c>
      <c r="J30" s="114">
        <f>MID('入力用シート(請求書作成は本シートを使用してください)'!$D$31,6,1)</f>
      </c>
      <c r="K30" s="114">
        <f>MID('入力用シート(請求書作成は本シートを使用してください)'!$D$31,7,1)</f>
      </c>
      <c r="L30" s="114">
        <f>MID('入力用シート(請求書作成は本シートを使用してください)'!$D$31,8,1)</f>
      </c>
      <c r="M30" s="114">
        <f>MID('入力用シート(請求書作成は本シートを使用してください)'!$D$31,9,1)</f>
      </c>
      <c r="N30" s="114">
        <f>MID('入力用シート(請求書作成は本シートを使用してください)'!$D$31,10,1)</f>
      </c>
      <c r="O30" s="114">
        <f>MID('入力用シート(請求書作成は本シートを使用してください)'!$D$31,11,1)</f>
      </c>
    </row>
    <row r="31" ht="11.25">
      <c r="E31" s="28" t="s">
        <v>60</v>
      </c>
    </row>
    <row r="32" ht="11.25">
      <c r="E32" s="118">
        <f>IF(E30="","",E30*1)</f>
      </c>
    </row>
    <row r="35" spans="4:7" ht="11.25">
      <c r="D35" s="104" t="s">
        <v>70</v>
      </c>
      <c r="E35" s="119" t="str">
        <f>WIDECHAR('入力用シート(請求書作成は本シートを使用してください)'!D38+10000000)</f>
        <v>１０００００００</v>
      </c>
      <c r="F35" s="106" t="s">
        <v>73</v>
      </c>
      <c r="G35" s="120" t="str">
        <f>RIGHT(E35,7)</f>
        <v>０００００００</v>
      </c>
    </row>
    <row r="37" spans="4:34" ht="11.25">
      <c r="D37" s="104" t="s">
        <v>59</v>
      </c>
      <c r="E37" s="114">
        <f>MID('入力用シート(請求書作成は本シートを使用してください)'!$D$39,1,1)</f>
      </c>
      <c r="F37" s="114">
        <f>MID('入力用シート(請求書作成は本シートを使用してください)'!$D$39,2,1)</f>
      </c>
      <c r="G37" s="114">
        <f>MID('入力用シート(請求書作成は本シートを使用してください)'!$D$39,3,1)</f>
      </c>
      <c r="H37" s="114">
        <f>MID('入力用シート(請求書作成は本シートを使用してください)'!$D$39,4,1)</f>
      </c>
      <c r="I37" s="114">
        <f>MID('入力用シート(請求書作成は本シートを使用してください)'!$D$39,5,1)</f>
      </c>
      <c r="J37" s="114">
        <f>MID('入力用シート(請求書作成は本シートを使用してください)'!$D$39,6,1)</f>
      </c>
      <c r="K37" s="114">
        <f>MID('入力用シート(請求書作成は本シートを使用してください)'!$D$39,7,1)</f>
      </c>
      <c r="L37" s="114">
        <f>MID('入力用シート(請求書作成は本シートを使用してください)'!$D$39,8,1)</f>
      </c>
      <c r="M37" s="114">
        <f>MID('入力用シート(請求書作成は本シートを使用してください)'!$D$39,9,1)</f>
      </c>
      <c r="N37" s="114">
        <f>MID('入力用シート(請求書作成は本シートを使用してください)'!$D$39,10,1)</f>
      </c>
      <c r="O37" s="114">
        <f>MID('入力用シート(請求書作成は本シートを使用してください)'!$D$39,11,1)</f>
      </c>
      <c r="P37" s="114">
        <f>MID('入力用シート(請求書作成は本シートを使用してください)'!$D$39,12,1)</f>
      </c>
      <c r="Q37" s="114">
        <f>MID('入力用シート(請求書作成は本シートを使用してください)'!$D$39,13,1)</f>
      </c>
      <c r="R37" s="114">
        <f>MID('入力用シート(請求書作成は本シートを使用してください)'!$D$39,14,1)</f>
      </c>
      <c r="S37" s="114">
        <f>MID('入力用シート(請求書作成は本シートを使用してください)'!$D$39,15,1)</f>
      </c>
      <c r="T37" s="114">
        <f>MID('入力用シート(請求書作成は本シートを使用してください)'!$D$39,16,1)</f>
      </c>
      <c r="U37" s="114">
        <f>MID('入力用シート(請求書作成は本シートを使用してください)'!$D$39,17,1)</f>
      </c>
      <c r="V37" s="114">
        <f>MID('入力用シート(請求書作成は本シートを使用してください)'!$D$39,18,1)</f>
      </c>
      <c r="W37" s="114">
        <f>MID('入力用シート(請求書作成は本シートを使用してください)'!$D$39,19,1)</f>
      </c>
      <c r="X37" s="114">
        <f>MID('入力用シート(請求書作成は本シートを使用してください)'!$D$39,20,1)</f>
      </c>
      <c r="Y37" s="114">
        <f>MID('入力用シート(請求書作成は本シートを使用してください)'!$D$39,21,1)</f>
      </c>
      <c r="Z37" s="114">
        <f>MID('入力用シート(請求書作成は本シートを使用してください)'!$D$39,22,1)</f>
      </c>
      <c r="AA37" s="114">
        <f>MID('入力用シート(請求書作成は本シートを使用してください)'!$D$39,23,1)</f>
      </c>
      <c r="AB37" s="114">
        <f>MID('入力用シート(請求書作成は本シートを使用してください)'!$D$39,24,1)</f>
      </c>
      <c r="AC37" s="114">
        <f>MID('入力用シート(請求書作成は本シートを使用してください)'!$D$39,25,1)</f>
      </c>
      <c r="AD37" s="114">
        <f>MID('入力用シート(請求書作成は本シートを使用してください)'!$D$39,26,1)</f>
      </c>
      <c r="AE37" s="114">
        <f>MID('入力用シート(請求書作成は本シートを使用してください)'!$D$39,27,1)</f>
      </c>
      <c r="AF37" s="114">
        <f>MID('入力用シート(請求書作成は本シートを使用してください)'!$D$39,28,1)</f>
      </c>
      <c r="AG37" s="114">
        <f>MID('入力用シート(請求書作成は本シートを使用してください)'!$D$39,29,1)</f>
      </c>
      <c r="AH37" s="114">
        <f>MID('入力用シート(請求書作成は本シートを使用してください)'!$D$39,30,1)</f>
      </c>
    </row>
    <row r="39" spans="4:5" ht="13.5">
      <c r="D39" s="104" t="s">
        <v>71</v>
      </c>
      <c r="E39" s="23">
        <f>LEN('入力用シート(請求書作成は本シートを使用してください)'!D38)</f>
        <v>0</v>
      </c>
    </row>
    <row r="40" spans="4:5" ht="13.5">
      <c r="D40" s="104"/>
      <c r="E40" s="23"/>
    </row>
    <row r="41" spans="4:5" ht="13.5">
      <c r="D41" s="104" t="s">
        <v>72</v>
      </c>
      <c r="E41" s="23">
        <f>LEN('入力用シート(請求書作成は本シートを使用してください)'!D39)</f>
        <v>0</v>
      </c>
    </row>
  </sheetData>
  <sheetProtection password="CCD5" sheet="1" objects="1" scenarios="1" selectLockedCells="1" selectUnlockedCells="1"/>
  <mergeCells count="2">
    <mergeCell ref="G5:H5"/>
    <mergeCell ref="E5:F5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神戸市会計室</dc:creator>
  <cp:keywords/>
  <dc:description/>
  <cp:lastModifiedBy>Administrator</cp:lastModifiedBy>
  <cp:lastPrinted>2019-04-04T06:36:54Z</cp:lastPrinted>
  <dcterms:created xsi:type="dcterms:W3CDTF">2007-03-07T04:11:54Z</dcterms:created>
  <dcterms:modified xsi:type="dcterms:W3CDTF">2019-04-05T05:08:17Z</dcterms:modified>
  <cp:category/>
  <cp:version/>
  <cp:contentType/>
  <cp:contentStatus/>
</cp:coreProperties>
</file>